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84116BB2-F87A-4D63-B175-4EE9B022F700}" xr6:coauthVersionLast="47" xr6:coauthVersionMax="47" xr10:uidLastSave="{00000000-0000-0000-0000-000000000000}"/>
  <bookViews>
    <workbookView xWindow="-110" yWindow="-110" windowWidth="19420" windowHeight="10560" tabRatio="665" firstSheet="4" activeTab="7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工作表3" sheetId="39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2" i="5" l="1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2" i="5"/>
  <c r="AS7" i="5"/>
  <c r="AS8" i="5"/>
  <c r="AS9" i="5"/>
  <c r="AS14" i="5"/>
  <c r="AS15" i="5"/>
  <c r="AS16" i="5"/>
  <c r="AS17" i="5"/>
  <c r="AS18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3" i="5"/>
  <c r="AS55" i="5"/>
  <c r="AS59" i="5"/>
  <c r="AS62" i="5"/>
  <c r="AS63" i="5"/>
  <c r="AS64" i="5"/>
  <c r="AS66" i="5"/>
  <c r="AS67" i="5"/>
  <c r="AS71" i="5"/>
  <c r="AS74" i="5"/>
  <c r="AS75" i="5"/>
  <c r="AS76" i="5"/>
  <c r="AS77" i="5"/>
  <c r="AS80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9" i="5"/>
  <c r="AS100" i="5"/>
  <c r="AS101" i="5"/>
  <c r="AS102" i="5"/>
  <c r="AS103" i="5"/>
  <c r="AS104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5" i="5"/>
  <c r="AS227" i="5"/>
  <c r="AS229" i="5"/>
  <c r="AS230" i="5"/>
  <c r="AS231" i="5"/>
  <c r="AS233" i="5"/>
  <c r="AS234" i="5"/>
  <c r="AS235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4" i="5"/>
  <c r="AS286" i="5"/>
  <c r="AS287" i="5"/>
  <c r="AS288" i="5"/>
  <c r="AS289" i="5"/>
  <c r="AS291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4" i="5"/>
  <c r="AS527" i="5"/>
  <c r="AS528" i="5"/>
  <c r="AS529" i="5"/>
  <c r="AS530" i="5"/>
  <c r="AS531" i="5"/>
  <c r="AS532" i="5"/>
  <c r="AS533" i="5"/>
  <c r="AS534" i="5"/>
  <c r="AS535" i="5"/>
  <c r="AS537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3" i="5"/>
  <c r="AV55" i="5"/>
  <c r="AV59" i="5"/>
  <c r="AV62" i="5"/>
  <c r="AV63" i="5"/>
  <c r="AV64" i="5"/>
  <c r="AV66" i="5"/>
  <c r="AV67" i="5"/>
  <c r="AV71" i="5"/>
  <c r="AV74" i="5"/>
  <c r="AV75" i="5"/>
  <c r="AV76" i="5"/>
  <c r="AV77" i="5"/>
  <c r="AV80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9" i="5"/>
  <c r="AV100" i="5"/>
  <c r="AV101" i="5"/>
  <c r="AV102" i="5"/>
  <c r="AV103" i="5"/>
  <c r="AV104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2" i="5"/>
  <c r="AV134" i="5"/>
  <c r="AV135" i="5"/>
  <c r="AV137" i="5"/>
  <c r="AV139" i="5"/>
  <c r="AV140" i="5"/>
  <c r="AV142" i="5"/>
  <c r="AV143" i="5"/>
  <c r="AV144" i="5"/>
  <c r="AV145" i="5"/>
  <c r="AV146" i="5"/>
  <c r="AV147" i="5"/>
  <c r="AV151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5" i="5"/>
  <c r="AV227" i="5"/>
  <c r="AV229" i="5"/>
  <c r="AV230" i="5"/>
  <c r="AV231" i="5"/>
  <c r="AV233" i="5"/>
  <c r="AV234" i="5"/>
  <c r="AV235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1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4" i="5"/>
  <c r="AV527" i="5"/>
  <c r="AV528" i="5"/>
  <c r="AV529" i="5"/>
  <c r="AV530" i="5"/>
  <c r="AV531" i="5"/>
  <c r="AV532" i="5"/>
  <c r="AV533" i="5"/>
  <c r="AV534" i="5"/>
  <c r="AV535" i="5"/>
  <c r="AV537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3" i="5"/>
  <c r="AU55" i="5"/>
  <c r="AU59" i="5"/>
  <c r="AU62" i="5"/>
  <c r="AU63" i="5"/>
  <c r="AU64" i="5"/>
  <c r="AU66" i="5"/>
  <c r="AU67" i="5"/>
  <c r="AU71" i="5"/>
  <c r="AU74" i="5"/>
  <c r="AU75" i="5"/>
  <c r="AU76" i="5"/>
  <c r="AU77" i="5"/>
  <c r="AU80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9" i="5"/>
  <c r="AU100" i="5"/>
  <c r="AU101" i="5"/>
  <c r="AU102" i="5"/>
  <c r="AU103" i="5"/>
  <c r="AU104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2" i="5"/>
  <c r="AU134" i="5"/>
  <c r="AU135" i="5"/>
  <c r="AU137" i="5"/>
  <c r="AU139" i="5"/>
  <c r="AU140" i="5"/>
  <c r="AU142" i="5"/>
  <c r="AU143" i="5"/>
  <c r="AU144" i="5"/>
  <c r="AU145" i="5"/>
  <c r="AU146" i="5"/>
  <c r="AU147" i="5"/>
  <c r="AU151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5" i="5"/>
  <c r="AU227" i="5"/>
  <c r="AU229" i="5"/>
  <c r="AU230" i="5"/>
  <c r="AU231" i="5"/>
  <c r="AU233" i="5"/>
  <c r="AU234" i="5"/>
  <c r="AU235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1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4" i="5"/>
  <c r="AU527" i="5"/>
  <c r="AU528" i="5"/>
  <c r="AU529" i="5"/>
  <c r="AU530" i="5"/>
  <c r="AU531" i="5"/>
  <c r="AU532" i="5"/>
  <c r="AU533" i="5"/>
  <c r="AU534" i="5"/>
  <c r="AU535" i="5"/>
  <c r="AU537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3" i="5"/>
  <c r="AT55" i="5"/>
  <c r="AT59" i="5"/>
  <c r="AT62" i="5"/>
  <c r="AT63" i="5"/>
  <c r="AT64" i="5"/>
  <c r="AT66" i="5"/>
  <c r="AT67" i="5"/>
  <c r="AT71" i="5"/>
  <c r="AT74" i="5"/>
  <c r="AT75" i="5"/>
  <c r="AT76" i="5"/>
  <c r="AT77" i="5"/>
  <c r="AT80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9" i="5"/>
  <c r="AT100" i="5"/>
  <c r="AT101" i="5"/>
  <c r="AT102" i="5"/>
  <c r="AT103" i="5"/>
  <c r="AT104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2" i="5"/>
  <c r="AT134" i="5"/>
  <c r="AT135" i="5"/>
  <c r="AT137" i="5"/>
  <c r="AT139" i="5"/>
  <c r="AT140" i="5"/>
  <c r="AT142" i="5"/>
  <c r="AT143" i="5"/>
  <c r="AT144" i="5"/>
  <c r="AT145" i="5"/>
  <c r="AT146" i="5"/>
  <c r="AT147" i="5"/>
  <c r="AT151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5" i="5"/>
  <c r="AT227" i="5"/>
  <c r="AT229" i="5"/>
  <c r="AT230" i="5"/>
  <c r="AT231" i="5"/>
  <c r="AT233" i="5"/>
  <c r="AT234" i="5"/>
  <c r="AT235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1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4" i="5"/>
  <c r="AT527" i="5"/>
  <c r="AT528" i="5"/>
  <c r="AT529" i="5"/>
  <c r="AT530" i="5"/>
  <c r="AT531" i="5"/>
  <c r="AT532" i="5"/>
  <c r="AT533" i="5"/>
  <c r="AT534" i="5"/>
  <c r="AT535" i="5"/>
  <c r="AT537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3" i="5"/>
  <c r="AR55" i="5"/>
  <c r="AR59" i="5"/>
  <c r="AR62" i="5"/>
  <c r="AR63" i="5"/>
  <c r="AR64" i="5"/>
  <c r="AR66" i="5"/>
  <c r="AR67" i="5"/>
  <c r="AR71" i="5"/>
  <c r="AR74" i="5"/>
  <c r="AR75" i="5"/>
  <c r="AR76" i="5"/>
  <c r="AR77" i="5"/>
  <c r="AR80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9" i="5"/>
  <c r="AR100" i="5"/>
  <c r="AR101" i="5"/>
  <c r="AR102" i="5"/>
  <c r="AR103" i="5"/>
  <c r="AR104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5" i="5"/>
  <c r="AR227" i="5"/>
  <c r="AR229" i="5"/>
  <c r="AR230" i="5"/>
  <c r="AR231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4" i="5"/>
  <c r="AR286" i="5"/>
  <c r="AR287" i="5"/>
  <c r="AR288" i="5"/>
  <c r="AR289" i="5"/>
  <c r="AR291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4" i="5"/>
  <c r="AR528" i="5"/>
  <c r="AQ539" i="5" l="1"/>
  <c r="W33" i="35" s="1"/>
  <c r="F6" i="35"/>
  <c r="F5" i="35"/>
  <c r="F44" i="35"/>
  <c r="H4" i="37"/>
  <c r="H66" i="37" s="1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66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F29" i="35" l="1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6" i="5"/>
  <c r="AG316" i="5"/>
  <c r="X316" i="5"/>
  <c r="AR31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0" i="5"/>
  <c r="M149" i="5"/>
  <c r="M148" i="5"/>
  <c r="AV149" i="5" l="1"/>
  <c r="AU149" i="5"/>
  <c r="AT149" i="5"/>
  <c r="AV148" i="5"/>
  <c r="AU148" i="5"/>
  <c r="AT148" i="5"/>
  <c r="AV150" i="5"/>
  <c r="AU150" i="5"/>
  <c r="AT150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6" i="5"/>
  <c r="AG326" i="5"/>
  <c r="X326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AR537" i="5"/>
  <c r="AN536" i="5"/>
  <c r="AM536" i="5"/>
  <c r="AL536" i="5"/>
  <c r="AG536" i="5"/>
  <c r="X536" i="5"/>
  <c r="M536" i="5"/>
  <c r="AS536" i="5" s="1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R530" i="5"/>
  <c r="AN529" i="5"/>
  <c r="AM529" i="5"/>
  <c r="AL529" i="5"/>
  <c r="AG529" i="5"/>
  <c r="X529" i="5"/>
  <c r="AR529" i="5"/>
  <c r="AN528" i="5"/>
  <c r="AM528" i="5"/>
  <c r="AL528" i="5"/>
  <c r="AG528" i="5"/>
  <c r="X528" i="5"/>
  <c r="AN527" i="5"/>
  <c r="O527" i="5"/>
  <c r="X527" i="5" s="1"/>
  <c r="N527" i="5"/>
  <c r="AR527" i="5"/>
  <c r="AN526" i="5"/>
  <c r="O526" i="5"/>
  <c r="X526" i="5" s="1"/>
  <c r="N526" i="5"/>
  <c r="M526" i="5"/>
  <c r="AS526" i="5" s="1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M523" i="5"/>
  <c r="AS523" i="5" s="1"/>
  <c r="AN522" i="5"/>
  <c r="O522" i="5"/>
  <c r="X522" i="5" s="1"/>
  <c r="N522" i="5"/>
  <c r="AN521" i="5"/>
  <c r="O521" i="5"/>
  <c r="X521" i="5" s="1"/>
  <c r="N521" i="5"/>
  <c r="AN520" i="5"/>
  <c r="O520" i="5"/>
  <c r="X520" i="5" s="1"/>
  <c r="N520" i="5"/>
  <c r="AN519" i="5"/>
  <c r="O519" i="5"/>
  <c r="X519" i="5" s="1"/>
  <c r="N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N515" i="5"/>
  <c r="AN514" i="5"/>
  <c r="AG514" i="5"/>
  <c r="X514" i="5"/>
  <c r="N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N477" i="5"/>
  <c r="AG477" i="5"/>
  <c r="X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R441" i="5"/>
  <c r="AN440" i="5"/>
  <c r="AG440" i="5"/>
  <c r="X440" i="5"/>
  <c r="AR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3" i="5"/>
  <c r="AG403" i="5"/>
  <c r="X403" i="5"/>
  <c r="AN402" i="5"/>
  <c r="AG402" i="5"/>
  <c r="X402" i="5"/>
  <c r="AN398" i="5"/>
  <c r="AG398" i="5"/>
  <c r="X398" i="5"/>
  <c r="AR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1" i="5"/>
  <c r="AG401" i="5"/>
  <c r="X401" i="5"/>
  <c r="AN391" i="5"/>
  <c r="AG391" i="5"/>
  <c r="X391" i="5"/>
  <c r="AN390" i="5"/>
  <c r="AG390" i="5"/>
  <c r="X390" i="5"/>
  <c r="AN400" i="5"/>
  <c r="AG400" i="5"/>
  <c r="X400" i="5"/>
  <c r="AN399" i="5"/>
  <c r="AG399" i="5"/>
  <c r="X399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R372" i="5"/>
  <c r="AN371" i="5"/>
  <c r="AG371" i="5"/>
  <c r="X371" i="5"/>
  <c r="AR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AR315" i="5"/>
  <c r="AN314" i="5"/>
  <c r="AM314" i="5"/>
  <c r="AL314" i="5"/>
  <c r="AG314" i="5"/>
  <c r="X314" i="5"/>
  <c r="AR314" i="5"/>
  <c r="AN313" i="5"/>
  <c r="AG313" i="5"/>
  <c r="X313" i="5"/>
  <c r="AR313" i="5"/>
  <c r="AN312" i="5"/>
  <c r="AG312" i="5"/>
  <c r="X312" i="5"/>
  <c r="AR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S294" i="5" s="1"/>
  <c r="AN293" i="5"/>
  <c r="AG293" i="5"/>
  <c r="X293" i="5"/>
  <c r="M293" i="5"/>
  <c r="AS293" i="5" s="1"/>
  <c r="AN292" i="5"/>
  <c r="AG292" i="5"/>
  <c r="X292" i="5"/>
  <c r="M292" i="5"/>
  <c r="AS292" i="5" s="1"/>
  <c r="AN291" i="5"/>
  <c r="AG291" i="5"/>
  <c r="X291" i="5"/>
  <c r="AN290" i="5"/>
  <c r="AG290" i="5"/>
  <c r="X290" i="5"/>
  <c r="M290" i="5"/>
  <c r="AS290" i="5" s="1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S236" i="5" s="1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S232" i="5" s="1"/>
  <c r="AN231" i="5"/>
  <c r="AG231" i="5"/>
  <c r="X231" i="5"/>
  <c r="AN230" i="5"/>
  <c r="AG230" i="5"/>
  <c r="X230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M224" i="5"/>
  <c r="AS224" i="5" s="1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S211" i="5" s="1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AR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S156" i="5" s="1"/>
  <c r="AN155" i="5"/>
  <c r="AG155" i="5"/>
  <c r="X155" i="5"/>
  <c r="M155" i="5"/>
  <c r="AS155" i="5" s="1"/>
  <c r="AN154" i="5"/>
  <c r="AG154" i="5"/>
  <c r="X154" i="5"/>
  <c r="M154" i="5"/>
  <c r="AS154" i="5" s="1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S152" i="5" s="1"/>
  <c r="AN151" i="5"/>
  <c r="AG151" i="5"/>
  <c r="AB151" i="5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R148" i="5" s="1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S141" i="5" s="1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S138" i="5" s="1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S131" i="5" s="1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S110" i="5" s="1"/>
  <c r="AN109" i="5"/>
  <c r="AG109" i="5"/>
  <c r="AB109" i="5"/>
  <c r="AA109" i="5"/>
  <c r="X109" i="5"/>
  <c r="M109" i="5"/>
  <c r="AS109" i="5" s="1"/>
  <c r="AN108" i="5"/>
  <c r="AG108" i="5"/>
  <c r="AB108" i="5"/>
  <c r="AA108" i="5"/>
  <c r="X108" i="5"/>
  <c r="M108" i="5"/>
  <c r="AN107" i="5"/>
  <c r="AG107" i="5"/>
  <c r="X107" i="5"/>
  <c r="M107" i="5"/>
  <c r="AS107" i="5" s="1"/>
  <c r="AN106" i="5"/>
  <c r="AG106" i="5"/>
  <c r="X106" i="5"/>
  <c r="M106" i="5"/>
  <c r="AS106" i="5" s="1"/>
  <c r="AN105" i="5"/>
  <c r="AG105" i="5"/>
  <c r="X105" i="5"/>
  <c r="M105" i="5"/>
  <c r="AS105" i="5" s="1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S98" i="5" s="1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S81" i="5" s="1"/>
  <c r="AN80" i="5"/>
  <c r="AG80" i="5"/>
  <c r="X80" i="5"/>
  <c r="AN79" i="5"/>
  <c r="AG79" i="5"/>
  <c r="X79" i="5"/>
  <c r="M79" i="5"/>
  <c r="AS79" i="5" s="1"/>
  <c r="AN78" i="5"/>
  <c r="AG78" i="5"/>
  <c r="X78" i="5"/>
  <c r="M78" i="5"/>
  <c r="AS78" i="5" s="1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S73" i="5" s="1"/>
  <c r="AN72" i="5"/>
  <c r="AG72" i="5"/>
  <c r="AB72" i="5"/>
  <c r="AA72" i="5"/>
  <c r="X72" i="5"/>
  <c r="M72" i="5"/>
  <c r="AS72" i="5" s="1"/>
  <c r="AN71" i="5"/>
  <c r="AG71" i="5"/>
  <c r="X71" i="5"/>
  <c r="AN70" i="5"/>
  <c r="AG70" i="5"/>
  <c r="X70" i="5"/>
  <c r="M70" i="5"/>
  <c r="AS70" i="5" s="1"/>
  <c r="AN69" i="5"/>
  <c r="AG69" i="5"/>
  <c r="X69" i="5"/>
  <c r="M69" i="5"/>
  <c r="AS69" i="5" s="1"/>
  <c r="AN68" i="5"/>
  <c r="AG68" i="5"/>
  <c r="X68" i="5"/>
  <c r="M68" i="5"/>
  <c r="AS68" i="5" s="1"/>
  <c r="AN67" i="5"/>
  <c r="AG67" i="5"/>
  <c r="X67" i="5"/>
  <c r="AN66" i="5"/>
  <c r="AG66" i="5"/>
  <c r="X66" i="5"/>
  <c r="AN65" i="5"/>
  <c r="AG65" i="5"/>
  <c r="X65" i="5"/>
  <c r="M65" i="5"/>
  <c r="AS65" i="5" s="1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S61" i="5" s="1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S58" i="5" s="1"/>
  <c r="AN57" i="5"/>
  <c r="AG57" i="5"/>
  <c r="X57" i="5"/>
  <c r="M57" i="5"/>
  <c r="AS57" i="5" s="1"/>
  <c r="AN56" i="5"/>
  <c r="AG56" i="5"/>
  <c r="X56" i="5"/>
  <c r="M56" i="5"/>
  <c r="AS56" i="5" s="1"/>
  <c r="AN55" i="5"/>
  <c r="AG55" i="5"/>
  <c r="X55" i="5"/>
  <c r="AN54" i="5"/>
  <c r="AG54" i="5"/>
  <c r="X54" i="5"/>
  <c r="M54" i="5"/>
  <c r="AS54" i="5" s="1"/>
  <c r="AN53" i="5"/>
  <c r="AG53" i="5"/>
  <c r="X53" i="5"/>
  <c r="AN52" i="5"/>
  <c r="AG52" i="5"/>
  <c r="X52" i="5"/>
  <c r="M52" i="5"/>
  <c r="AS52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E3" i="33"/>
  <c r="G3" i="33"/>
  <c r="I3" i="33"/>
  <c r="B3" i="33"/>
  <c r="AR145" i="5" l="1"/>
  <c r="AS145" i="5"/>
  <c r="AR139" i="5"/>
  <c r="AS139" i="5"/>
  <c r="AR50" i="5"/>
  <c r="AS50" i="5"/>
  <c r="AR147" i="5"/>
  <c r="AS147" i="5"/>
  <c r="AR283" i="5"/>
  <c r="AS283" i="5"/>
  <c r="AR285" i="5"/>
  <c r="AS285" i="5"/>
  <c r="AR135" i="5"/>
  <c r="AS135" i="5"/>
  <c r="AR129" i="5"/>
  <c r="AS129" i="5"/>
  <c r="AS26" i="5"/>
  <c r="AS34" i="5"/>
  <c r="AS108" i="5"/>
  <c r="AR132" i="5"/>
  <c r="AS132" i="5"/>
  <c r="AR144" i="5"/>
  <c r="AS144" i="5"/>
  <c r="AS21" i="5"/>
  <c r="AS130" i="5"/>
  <c r="AR146" i="5"/>
  <c r="AS146" i="5"/>
  <c r="AS28" i="5"/>
  <c r="AS60" i="5"/>
  <c r="AR128" i="5"/>
  <c r="AS128" i="5"/>
  <c r="AS33" i="5"/>
  <c r="AR41" i="5"/>
  <c r="AS41" i="5"/>
  <c r="AS133" i="5"/>
  <c r="AR134" i="5"/>
  <c r="AS134" i="5"/>
  <c r="AS136" i="5"/>
  <c r="AR137" i="5"/>
  <c r="AS137" i="5"/>
  <c r="AR140" i="5"/>
  <c r="AS140" i="5"/>
  <c r="AR143" i="5"/>
  <c r="AS143" i="5"/>
  <c r="AR151" i="5"/>
  <c r="AS151" i="5"/>
  <c r="AR142" i="5"/>
  <c r="AS142" i="5"/>
  <c r="AS2" i="5"/>
  <c r="AT2" i="5"/>
  <c r="AS153" i="5"/>
  <c r="AS150" i="5"/>
  <c r="AS149" i="5"/>
  <c r="AS148" i="5"/>
  <c r="AR13" i="5"/>
  <c r="AV13" i="5"/>
  <c r="AU13" i="5"/>
  <c r="AT13" i="5"/>
  <c r="AR107" i="5"/>
  <c r="AV107" i="5"/>
  <c r="AU107" i="5"/>
  <c r="AT107" i="5"/>
  <c r="AR73" i="5"/>
  <c r="AV73" i="5"/>
  <c r="AU73" i="5"/>
  <c r="AT73" i="5"/>
  <c r="AR141" i="5"/>
  <c r="AV141" i="5"/>
  <c r="AU141" i="5"/>
  <c r="AT141" i="5"/>
  <c r="AR290" i="5"/>
  <c r="AU290" i="5"/>
  <c r="AT290" i="5"/>
  <c r="AV290" i="5"/>
  <c r="AR110" i="5"/>
  <c r="AV110" i="5"/>
  <c r="AU110" i="5"/>
  <c r="AT110" i="5"/>
  <c r="AR20" i="5"/>
  <c r="AV20" i="5"/>
  <c r="AU20" i="5"/>
  <c r="AT20" i="5"/>
  <c r="AR42" i="5"/>
  <c r="AT42" i="5"/>
  <c r="AU42" i="5"/>
  <c r="AV42" i="5"/>
  <c r="AR155" i="5"/>
  <c r="AV155" i="5"/>
  <c r="AU155" i="5"/>
  <c r="AT155" i="5"/>
  <c r="AR57" i="5"/>
  <c r="AV57" i="5"/>
  <c r="AU57" i="5"/>
  <c r="AT57" i="5"/>
  <c r="AR98" i="5"/>
  <c r="AV98" i="5"/>
  <c r="AT98" i="5"/>
  <c r="AU98" i="5"/>
  <c r="AR69" i="5"/>
  <c r="AV69" i="5"/>
  <c r="AU69" i="5"/>
  <c r="AT69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2" i="5"/>
  <c r="AV72" i="5"/>
  <c r="AU72" i="5"/>
  <c r="AT72" i="5"/>
  <c r="AR131" i="5"/>
  <c r="AV131" i="5"/>
  <c r="AU131" i="5"/>
  <c r="AT131" i="5"/>
  <c r="AR236" i="5"/>
  <c r="AV236" i="5"/>
  <c r="AU236" i="5"/>
  <c r="AT236" i="5"/>
  <c r="AT26" i="5"/>
  <c r="AV26" i="5"/>
  <c r="AU26" i="5"/>
  <c r="AV108" i="5"/>
  <c r="AU108" i="5"/>
  <c r="AT108" i="5"/>
  <c r="AR228" i="5"/>
  <c r="AV228" i="5"/>
  <c r="AU228" i="5"/>
  <c r="AT228" i="5"/>
  <c r="AR293" i="5"/>
  <c r="AV293" i="5"/>
  <c r="AU293" i="5"/>
  <c r="AT293" i="5"/>
  <c r="AR525" i="5"/>
  <c r="AV525" i="5"/>
  <c r="AU525" i="5"/>
  <c r="AT525" i="5"/>
  <c r="AR11" i="5"/>
  <c r="AV11" i="5"/>
  <c r="AU11" i="5"/>
  <c r="AT11" i="5"/>
  <c r="AR52" i="5"/>
  <c r="AV52" i="5"/>
  <c r="AU52" i="5"/>
  <c r="AT52" i="5"/>
  <c r="AR138" i="5"/>
  <c r="AV138" i="5"/>
  <c r="AT138" i="5"/>
  <c r="AU138" i="5"/>
  <c r="AR32" i="5"/>
  <c r="AV32" i="5"/>
  <c r="AU32" i="5"/>
  <c r="AT32" i="5"/>
  <c r="AR65" i="5"/>
  <c r="AV65" i="5"/>
  <c r="AU65" i="5"/>
  <c r="AT65" i="5"/>
  <c r="AR109" i="5"/>
  <c r="AV109" i="5"/>
  <c r="AU109" i="5"/>
  <c r="AT109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6" i="5"/>
  <c r="AU106" i="5"/>
  <c r="AT106" i="5"/>
  <c r="AV106" i="5"/>
  <c r="AV21" i="5"/>
  <c r="AU21" i="5"/>
  <c r="AT21" i="5"/>
  <c r="AV28" i="5"/>
  <c r="AU28" i="5"/>
  <c r="AT28" i="5"/>
  <c r="AV60" i="5"/>
  <c r="AU60" i="5"/>
  <c r="AT60" i="5"/>
  <c r="AU130" i="5"/>
  <c r="AT130" i="5"/>
  <c r="AV130" i="5"/>
  <c r="AR154" i="5"/>
  <c r="AV154" i="5"/>
  <c r="AT154" i="5"/>
  <c r="AU154" i="5"/>
  <c r="AR156" i="5"/>
  <c r="AV156" i="5"/>
  <c r="AU156" i="5"/>
  <c r="AT156" i="5"/>
  <c r="AR226" i="5"/>
  <c r="AV226" i="5"/>
  <c r="AT226" i="5"/>
  <c r="AU226" i="5"/>
  <c r="AR523" i="5"/>
  <c r="AV523" i="5"/>
  <c r="AU523" i="5"/>
  <c r="AT523" i="5"/>
  <c r="AR105" i="5"/>
  <c r="AV105" i="5"/>
  <c r="AU105" i="5"/>
  <c r="AT105" i="5"/>
  <c r="AR152" i="5"/>
  <c r="AV152" i="5"/>
  <c r="AU152" i="5"/>
  <c r="AT152" i="5"/>
  <c r="AR211" i="5"/>
  <c r="AV211" i="5"/>
  <c r="AU211" i="5"/>
  <c r="AT211" i="5"/>
  <c r="AR61" i="5"/>
  <c r="AV61" i="5"/>
  <c r="AU61" i="5"/>
  <c r="AT61" i="5"/>
  <c r="AR78" i="5"/>
  <c r="AV78" i="5"/>
  <c r="AU78" i="5"/>
  <c r="AT78" i="5"/>
  <c r="AR70" i="5"/>
  <c r="AV70" i="5"/>
  <c r="AU70" i="5"/>
  <c r="AT70" i="5"/>
  <c r="AR58" i="5"/>
  <c r="AV58" i="5"/>
  <c r="AT58" i="5"/>
  <c r="AU58" i="5"/>
  <c r="AR81" i="5"/>
  <c r="AV81" i="5"/>
  <c r="AU81" i="5"/>
  <c r="AT81" i="5"/>
  <c r="AV133" i="5"/>
  <c r="AU133" i="5"/>
  <c r="AT133" i="5"/>
  <c r="AV136" i="5"/>
  <c r="AU136" i="5"/>
  <c r="AT136" i="5"/>
  <c r="AR224" i="5"/>
  <c r="AV224" i="5"/>
  <c r="AU224" i="5"/>
  <c r="AT224" i="5"/>
  <c r="AR232" i="5"/>
  <c r="AV232" i="5"/>
  <c r="AU232" i="5"/>
  <c r="AT232" i="5"/>
  <c r="AR30" i="5"/>
  <c r="AV30" i="5"/>
  <c r="AU30" i="5"/>
  <c r="AT30" i="5"/>
  <c r="AR12" i="5"/>
  <c r="AV12" i="5"/>
  <c r="AU12" i="5"/>
  <c r="AT12" i="5"/>
  <c r="AU34" i="5"/>
  <c r="AV34" i="5"/>
  <c r="AT34" i="5"/>
  <c r="AR68" i="5"/>
  <c r="AV68" i="5"/>
  <c r="AU68" i="5"/>
  <c r="AT68" i="5"/>
  <c r="AV33" i="5"/>
  <c r="AU33" i="5"/>
  <c r="AT33" i="5"/>
  <c r="AR56" i="5"/>
  <c r="AV56" i="5"/>
  <c r="AU56" i="5"/>
  <c r="AT56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4" i="5"/>
  <c r="AV54" i="5"/>
  <c r="AU54" i="5"/>
  <c r="AT54" i="5"/>
  <c r="AR79" i="5"/>
  <c r="AV79" i="5"/>
  <c r="AU79" i="5"/>
  <c r="AT79" i="5"/>
  <c r="AV153" i="5"/>
  <c r="AU153" i="5"/>
  <c r="AT153" i="5"/>
  <c r="AR536" i="5"/>
  <c r="AV536" i="5"/>
  <c r="AU536" i="5"/>
  <c r="AT536" i="5"/>
  <c r="AR25" i="5"/>
  <c r="AV25" i="5"/>
  <c r="AU25" i="5"/>
  <c r="AT25" i="5"/>
  <c r="AR292" i="5"/>
  <c r="AV292" i="5"/>
  <c r="AU292" i="5"/>
  <c r="AT292" i="5"/>
  <c r="AR294" i="5"/>
  <c r="AV294" i="5"/>
  <c r="AU294" i="5"/>
  <c r="AT294" i="5"/>
  <c r="AR526" i="5"/>
  <c r="AV526" i="5"/>
  <c r="AU526" i="5"/>
  <c r="AT526" i="5"/>
  <c r="AR26" i="5"/>
  <c r="AR34" i="5"/>
  <c r="AR108" i="5"/>
  <c r="AR21" i="5"/>
  <c r="AR130" i="5"/>
  <c r="AR28" i="5"/>
  <c r="AR60" i="5"/>
  <c r="AR33" i="5"/>
  <c r="AR133" i="5"/>
  <c r="AR136" i="5"/>
  <c r="AR153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2" i="35" l="1"/>
  <c r="Y14" i="35"/>
  <c r="Y33" i="35"/>
  <c r="Y42" i="35"/>
  <c r="Y52" i="35"/>
  <c r="AS539" i="5"/>
  <c r="Y44" i="35" s="1"/>
  <c r="AU539" i="5"/>
  <c r="AA12" i="35" s="1"/>
  <c r="AV539" i="5"/>
  <c r="AB20" i="35" s="1"/>
  <c r="AR539" i="5"/>
  <c r="X33" i="35" s="1"/>
  <c r="AT539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I49" i="35" l="1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39" i="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<sst xmlns="http://schemas.openxmlformats.org/spreadsheetml/2006/main" count="14148" uniqueCount="3097">
  <si>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</si>
  <si>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</si>
  <si>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</si>
  <si>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</si>
  <si>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</si>
  <si>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</si>
  <si>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</si>
  <si>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</si>
  <si>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</si>
  <si>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</si>
  <si>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</si>
  <si>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</si>
  <si>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</si>
  <si>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</si>
  <si>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</si>
  <si>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</si>
  <si>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</si>
  <si>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</si>
  <si>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</si>
  <si>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</si>
  <si>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</si>
  <si>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</si>
  <si>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</si>
  <si>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</si>
  <si>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</si>
  <si>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</si>
  <si>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</si>
  <si>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</si>
  <si>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</si>
  <si>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</si>
  <si>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</si>
  <si>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</si>
  <si>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</si>
  <si>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</si>
  <si>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</si>
  <si>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</si>
  <si>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</si>
  <si>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</si>
  <si>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</si>
  <si>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</si>
  <si>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</si>
  <si>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</si>
  <si>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</si>
  <si>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</si>
  <si>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</si>
  <si>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</si>
  <si>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</si>
  <si>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</si>
  <si>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</si>
  <si>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</si>
  <si>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</si>
  <si>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</si>
  <si>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</si>
  <si>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</si>
  <si>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</si>
  <si>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</si>
  <si>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</si>
  <si>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</si>
  <si>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</si>
  <si>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</si>
  <si>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</si>
  <si>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</si>
  <si>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</si>
  <si>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</si>
  <si>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</si>
  <si>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</si>
  <si>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</si>
  <si>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</si>
  <si>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</si>
  <si>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</si>
  <si>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</si>
  <si>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</si>
  <si>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</si>
  <si>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</si>
  <si>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</si>
  <si>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</si>
  <si>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</si>
  <si>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</si>
  <si>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</si>
  <si>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</si>
  <si>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</si>
  <si>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</si>
  <si>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</si>
  <si>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</si>
  <si>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</si>
  <si>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</si>
  <si>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</si>
  <si>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</si>
  <si>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</si>
  <si>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</si>
  <si>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</si>
  <si>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</si>
  <si>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</si>
  <si>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</si>
  <si>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</si>
  <si>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</si>
  <si>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</si>
  <si>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</si>
  <si>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</si>
  <si>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</si>
  <si>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</si>
  <si>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</si>
  <si>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</si>
  <si>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</si>
  <si>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</si>
  <si>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</si>
  <si>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</si>
  <si>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</si>
  <si>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</si>
  <si>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</si>
  <si>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</si>
  <si>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</si>
  <si>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</si>
  <si>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</si>
  <si>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</si>
  <si>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</si>
  <si>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</si>
  <si>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</si>
  <si>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</si>
  <si>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</si>
  <si>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</si>
  <si>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</si>
  <si>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</si>
  <si>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</si>
  <si>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</si>
  <si>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</si>
  <si>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</si>
  <si>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</si>
  <si>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</si>
  <si>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</si>
  <si>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</si>
  <si>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</si>
  <si>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</si>
  <si>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</si>
  <si>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</si>
  <si>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</si>
  <si>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</si>
  <si>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</si>
  <si>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</si>
  <si>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</si>
  <si>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</si>
  <si>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</si>
  <si>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</si>
  <si>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</si>
  <si>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</si>
  <si>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</si>
  <si>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</si>
  <si>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</si>
  <si>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</si>
  <si>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</si>
  <si>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</si>
  <si>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</si>
  <si>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</si>
  <si>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</si>
  <si>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</si>
  <si>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</si>
  <si>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</si>
  <si>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</si>
  <si>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</si>
  <si>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</si>
  <si>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</si>
  <si>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</si>
  <si>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</si>
  <si>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</si>
  <si>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</si>
  <si>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</si>
  <si>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</si>
  <si>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</si>
  <si>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</si>
  <si>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</si>
  <si>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</si>
  <si>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</si>
  <si>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</si>
  <si>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</si>
  <si>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</si>
  <si>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</si>
  <si>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</si>
  <si>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</si>
  <si>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</si>
  <si>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</si>
  <si>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</si>
  <si>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</si>
  <si>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</si>
  <si>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</si>
  <si>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</si>
  <si>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</si>
  <si>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</si>
  <si>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</si>
  <si>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</si>
  <si>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</si>
  <si>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</si>
  <si>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</si>
  <si>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</si>
  <si>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</si>
  <si>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</si>
  <si>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</si>
  <si>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</si>
  <si>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</si>
  <si>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</si>
  <si>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</si>
  <si>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</si>
  <si>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</si>
  <si>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</si>
  <si>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</si>
  <si>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</si>
  <si>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</si>
  <si>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</si>
  <si>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</si>
  <si>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</si>
  <si>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</si>
  <si>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</si>
  <si>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</si>
  <si>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</si>
  <si>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</si>
  <si>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</si>
  <si>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</si>
  <si>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</si>
  <si>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</si>
  <si>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</si>
  <si>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</si>
  <si>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</si>
  <si>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</si>
  <si>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</si>
  <si>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</si>
  <si>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</si>
  <si>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</si>
  <si>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</si>
  <si>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</si>
  <si>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</si>
  <si>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</si>
  <si>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</si>
  <si>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</si>
  <si>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</si>
  <si>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</si>
  <si>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</si>
  <si>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</si>
  <si>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</si>
  <si>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</si>
  <si>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</si>
  <si>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</si>
  <si>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</si>
  <si>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</si>
  <si>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</si>
  <si>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</si>
  <si>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</si>
  <si>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</si>
  <si>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</si>
  <si>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</si>
  <si>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</si>
  <si>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</si>
  <si>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</si>
  <si>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</si>
  <si>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</si>
  <si>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</si>
  <si>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</si>
  <si>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</si>
  <si>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</si>
  <si>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</si>
  <si>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</si>
  <si>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</si>
  <si>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</si>
  <si>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</si>
  <si>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</si>
  <si>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</si>
  <si>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</si>
  <si>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</si>
  <si>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</si>
  <si>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</si>
  <si>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</si>
  <si>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</si>
  <si>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</si>
  <si>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</si>
  <si>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</si>
  <si>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</si>
  <si>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</si>
  <si>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</si>
  <si>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</si>
  <si>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</si>
  <si>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</si>
  <si>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</si>
  <si>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</si>
  <si>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</si>
  <si>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</si>
  <si>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</si>
  <si>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</si>
  <si>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</si>
  <si>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</si>
  <si>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</si>
  <si>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</si>
  <si>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</si>
  <si>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</si>
  <si>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</si>
  <si>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</si>
  <si>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</si>
  <si>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</si>
  <si>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</si>
  <si>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</si>
  <si>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</si>
  <si>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</si>
  <si>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</si>
  <si>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</si>
  <si>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</si>
  <si>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</si>
  <si>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</si>
  <si>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</si>
  <si>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</si>
  <si>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</si>
  <si>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</si>
  <si>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</si>
  <si>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</si>
  <si>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</si>
  <si>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</si>
  <si>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</si>
  <si>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</si>
  <si>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</si>
  <si>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</si>
  <si>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</si>
  <si>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</si>
  <si>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</si>
  <si>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</si>
  <si>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</si>
  <si>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</si>
  <si>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</si>
  <si>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</si>
  <si>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</si>
  <si>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</si>
  <si>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</si>
  <si>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</si>
  <si>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</si>
  <si>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</si>
  <si>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</si>
  <si>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</si>
  <si>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</si>
  <si>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</si>
  <si>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</si>
  <si>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</si>
  <si>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</si>
  <si>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</si>
  <si>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</si>
  <si>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</si>
  <si>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</si>
  <si>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</si>
  <si>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</si>
  <si>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</si>
  <si>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</si>
  <si>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</si>
  <si>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</si>
  <si>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</si>
  <si>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</si>
  <si>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</si>
  <si>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</si>
  <si>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</si>
  <si>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</si>
  <si>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</si>
  <si>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</si>
  <si>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</si>
  <si>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</si>
  <si>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</si>
  <si>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</si>
  <si>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</si>
  <si>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</si>
  <si>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</si>
  <si>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</si>
  <si>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</si>
  <si>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</si>
  <si>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</si>
  <si>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</si>
  <si>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</si>
  <si>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</si>
  <si>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</si>
  <si>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</si>
  <si>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</si>
  <si>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</si>
  <si>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</si>
  <si>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</si>
  <si>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</si>
  <si>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</si>
  <si>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</si>
  <si>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</si>
  <si>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</si>
  <si>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</si>
  <si>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</si>
  <si>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</si>
  <si>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</si>
  <si>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</si>
  <si>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</si>
  <si>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</si>
  <si>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</si>
  <si>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</si>
  <si>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</si>
  <si>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</si>
  <si>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</si>
  <si>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</si>
  <si>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</si>
  <si>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</si>
  <si>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</si>
  <si>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</si>
  <si>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</si>
  <si>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</si>
  <si>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</si>
  <si>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</si>
  <si>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</si>
  <si>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</si>
  <si>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</si>
  <si>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</si>
  <si>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</si>
  <si>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</si>
  <si>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</si>
  <si>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</si>
  <si>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</si>
  <si>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</si>
  <si>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</si>
  <si>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</si>
  <si>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</si>
  <si>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</si>
  <si>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</si>
  <si>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</si>
  <si>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</si>
  <si>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</si>
  <si>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</si>
  <si>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</si>
  <si>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</si>
  <si>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</si>
  <si>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</si>
  <si>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</si>
  <si>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</si>
  <si>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</si>
  <si>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</si>
  <si>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</si>
  <si>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</si>
  <si>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</si>
  <si>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</si>
  <si>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</si>
  <si>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</si>
  <si>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</si>
  <si>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</si>
  <si>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</si>
  <si>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</si>
  <si>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</si>
  <si>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</si>
  <si>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</si>
  <si>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</si>
  <si>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</si>
  <si>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</si>
  <si>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</si>
  <si>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</si>
  <si>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</si>
  <si>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</si>
  <si>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</si>
  <si>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</si>
  <si>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</si>
  <si>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</si>
  <si>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</si>
  <si>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</si>
  <si>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</si>
  <si>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</si>
  <si>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</si>
  <si>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</si>
  <si>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</si>
  <si>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</si>
  <si>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</si>
  <si>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</si>
  <si>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</si>
  <si>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</si>
  <si>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</si>
  <si>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</si>
  <si>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</si>
  <si>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</si>
  <si>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</si>
  <si>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</si>
  <si>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</si>
  <si>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</si>
  <si>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</si>
  <si>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</si>
  <si>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</si>
  <si>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</si>
  <si>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</si>
  <si>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</si>
  <si>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</si>
  <si>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</si>
  <si>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</si>
  <si>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</si>
  <si>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</si>
  <si>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</si>
  <si>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</si>
  <si>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</si>
  <si>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</si>
  <si>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</si>
  <si>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</si>
  <si>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</si>
  <si>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</si>
  <si>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</si>
  <si>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</si>
  <si>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</si>
  <si>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</si>
  <si>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</si>
  <si>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</si>
  <si>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</si>
  <si>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</si>
  <si>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</si>
  <si>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</si>
  <si>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</si>
  <si>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</si>
  <si>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</si>
  <si>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</si>
  <si>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</si>
  <si>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</si>
  <si>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</si>
  <si>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</si>
  <si>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</si>
  <si>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</si>
  <si>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</si>
  <si>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</si>
  <si>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</si>
  <si>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</si>
  <si>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</si>
  <si>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</si>
  <si>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</si>
  <si>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</si>
  <si>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</si>
  <si>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</si>
  <si>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</si>
  <si>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</si>
  <si>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</si>
  <si>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</si>
  <si>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</si>
  <si>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</si>
  <si>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</si>
  <si>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</si>
  <si>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</si>
  <si>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</si>
  <si>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</si>
  <si>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</si>
  <si>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</si>
  <si>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</si>
  <si>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</si>
  <si>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</si>
  <si>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</si>
  <si>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</si>
  <si>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</si>
  <si>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</si>
  <si>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</si>
  <si>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</si>
  <si>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</si>
  <si>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</si>
  <si>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</si>
  <si>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</si>
  <si>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</si>
  <si>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</si>
  <si>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</si>
  <si>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</si>
  <si>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</si>
  <si>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</si>
  <si>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</si>
  <si>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</si>
  <si>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</si>
  <si>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</si>
  <si>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</si>
  <si>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</si>
  <si>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</si>
  <si>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</si>
  <si>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</si>
  <si>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</si>
  <si>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</si>
  <si>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</si>
  <si>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</si>
  <si>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</si>
  <si>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</si>
  <si>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</si>
  <si>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</si>
  <si>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</si>
  <si>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</si>
  <si>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</si>
  <si>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</si>
  <si>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</si>
  <si>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</si>
  <si>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</si>
  <si>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</si>
  <si>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</si>
  <si>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</si>
  <si>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</si>
  <si>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</si>
  <si>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</si>
  <si>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</si>
  <si>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</si>
  <si>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</si>
  <si>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</si>
  <si>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</si>
  <si>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</si>
  <si>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</si>
  <si>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</si>
  <si>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</si>
  <si>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</si>
  <si>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</si>
  <si>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</si>
  <si>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</si>
  <si>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</si>
  <si>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</si>
  <si>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</si>
  <si>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</si>
  <si>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</si>
  <si>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</si>
  <si>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</si>
  <si>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</si>
  <si>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</si>
  <si>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</si>
  <si>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</si>
  <si>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</si>
  <si>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</si>
  <si>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</si>
  <si>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</si>
  <si>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</si>
  <si>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</si>
  <si>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</si>
  <si>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</si>
  <si>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</si>
  <si>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</si>
  <si>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</si>
  <si>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</si>
  <si>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</si>
  <si>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</si>
  <si>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</si>
  <si>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</si>
  <si>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</si>
  <si>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</si>
  <si>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</si>
  <si>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</si>
  <si>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</si>
  <si>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</si>
  <si>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</si>
  <si>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</si>
  <si>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</si>
  <si>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</si>
  <si>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</si>
  <si>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</si>
  <si>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</si>
  <si>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</si>
  <si>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</si>
  <si>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</si>
  <si>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</si>
  <si>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</si>
  <si>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</si>
  <si>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</si>
  <si>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</si>
  <si>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</si>
  <si>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</si>
  <si>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</si>
  <si>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</si>
  <si>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</si>
  <si>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</si>
  <si>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</si>
  <si>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</si>
  <si>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</si>
  <si>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</si>
  <si>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</si>
  <si>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</si>
  <si>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</si>
  <si>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</si>
  <si>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</si>
  <si>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</si>
  <si>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</si>
  <si>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</si>
  <si>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</si>
  <si>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</si>
  <si>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</si>
  <si>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</si>
  <si>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</si>
  <si>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</si>
  <si>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</si>
  <si>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</si>
  <si>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</si>
  <si>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</si>
  <si>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</si>
  <si>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</si>
  <si>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</si>
  <si>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</si>
  <si>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</si>
  <si>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</si>
  <si>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</si>
  <si>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</si>
  <si>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</si>
  <si>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</si>
  <si>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</si>
  <si>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</si>
  <si>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</si>
  <si>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</si>
  <si>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</si>
  <si>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</si>
  <si>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</si>
  <si>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</si>
  <si>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</si>
  <si>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</si>
  <si>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</si>
  <si>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</si>
  <si>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</si>
  <si>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</si>
  <si>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</si>
  <si>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</si>
  <si>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</si>
  <si>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</si>
  <si>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</si>
  <si>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</si>
  <si>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</si>
  <si>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</si>
  <si>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</si>
  <si>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</si>
  <si>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</si>
  <si>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</si>
  <si>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</si>
  <si>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</si>
  <si>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</si>
  <si>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</si>
  <si>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</si>
  <si>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</si>
  <si>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</si>
  <si>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</si>
  <si>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</si>
  <si>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</si>
  <si>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</si>
  <si>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</si>
  <si>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</si>
  <si>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</si>
  <si>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</si>
  <si>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</si>
  <si>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</si>
  <si>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</si>
  <si>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</si>
  <si>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</si>
  <si>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</si>
  <si>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</si>
  <si>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</si>
  <si>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</si>
  <si>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</si>
  <si>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</si>
  <si>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</si>
  <si>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</si>
  <si>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</si>
  <si>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</si>
  <si>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</si>
  <si>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</si>
  <si>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</si>
  <si>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</si>
  <si>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</si>
  <si>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</si>
  <si>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</si>
  <si>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</si>
  <si>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</si>
  <si>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</si>
  <si>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</si>
  <si>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</si>
  <si>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</si>
  <si>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</si>
  <si>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</si>
  <si>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</si>
  <si>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</si>
  <si>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</si>
  <si>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</si>
  <si>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</si>
  <si>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</si>
  <si>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</si>
  <si>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</si>
  <si>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</si>
  <si>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</si>
  <si>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</si>
  <si>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</si>
  <si>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</si>
  <si>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</si>
  <si>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</si>
  <si>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</si>
  <si>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</si>
  <si>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</si>
  <si>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</si>
  <si>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</si>
  <si>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</si>
  <si>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</si>
  <si>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</si>
  <si>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</si>
  <si>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</si>
  <si>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</si>
  <si>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</si>
  <si>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</si>
  <si>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</si>
  <si>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</si>
  <si>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</si>
  <si>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</si>
  <si>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</si>
  <si>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</si>
  <si>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</si>
  <si>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</si>
  <si>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</si>
  <si>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</si>
  <si>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</si>
  <si>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</si>
  <si>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</si>
  <si>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</si>
  <si>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</si>
  <si>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</si>
  <si>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</si>
  <si>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</si>
  <si>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</si>
  <si>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</si>
  <si>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</si>
  <si>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</si>
  <si>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</si>
  <si>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</si>
  <si>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</si>
  <si>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</si>
  <si>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</si>
  <si>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</si>
  <si>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</si>
  <si>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</si>
  <si>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</si>
  <si>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</si>
  <si>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</si>
  <si>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</si>
  <si>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</si>
  <si>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</si>
  <si>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</si>
  <si>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</si>
  <si>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</si>
  <si>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</si>
  <si>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</si>
  <si>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</si>
  <si>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</si>
  <si>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</si>
  <si>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</si>
  <si>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</si>
  <si>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</si>
  <si>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</si>
  <si>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</si>
  <si>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</si>
  <si>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</si>
  <si>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</si>
  <si>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</si>
  <si>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</si>
  <si>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</si>
  <si>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</si>
  <si>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</si>
  <si>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</si>
  <si>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</si>
  <si>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</si>
  <si>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</si>
  <si>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</si>
  <si>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</si>
  <si>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</si>
  <si>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</si>
  <si>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</si>
  <si>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</si>
  <si>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</si>
  <si>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</si>
  <si>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</si>
  <si>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</si>
  <si>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</si>
  <si>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</si>
  <si>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</si>
  <si>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</si>
  <si>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</si>
  <si>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</si>
  <si>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</si>
  <si>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</si>
  <si>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</si>
  <si>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</si>
  <si>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</si>
  <si>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</si>
  <si>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</si>
  <si>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</si>
  <si>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</si>
  <si>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</si>
  <si>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</si>
  <si>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</si>
  <si>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</si>
  <si>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</si>
  <si>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</si>
  <si>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</si>
  <si>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</si>
  <si>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</si>
  <si>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</si>
  <si>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</si>
  <si>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</si>
  <si>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</si>
  <si>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</si>
  <si>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</si>
  <si>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</si>
  <si>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</si>
  <si>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</si>
  <si>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</si>
  <si>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</si>
  <si>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</si>
  <si>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</si>
  <si>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</si>
  <si>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</si>
  <si>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</si>
  <si>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</si>
  <si>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</si>
  <si>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</si>
  <si>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</si>
  <si>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</si>
  <si>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</si>
  <si>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</si>
  <si>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</si>
  <si>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</si>
  <si>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</si>
  <si>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</si>
  <si>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</si>
  <si>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</si>
  <si>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</si>
  <si>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</si>
  <si>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</si>
  <si>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</si>
  <si>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</si>
  <si>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</si>
  <si>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</si>
  <si>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</si>
  <si>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</si>
  <si>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</si>
  <si>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</si>
  <si>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</si>
  <si>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</si>
  <si>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</si>
  <si>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</si>
  <si>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</si>
  <si>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</si>
  <si>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</si>
  <si>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</si>
  <si>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</si>
  <si>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</si>
  <si>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</si>
  <si>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</si>
  <si>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</si>
  <si>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</si>
  <si>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</si>
  <si>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</si>
  <si>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</si>
  <si>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</si>
  <si>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</si>
  <si>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</si>
  <si>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</si>
  <si>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</si>
  <si>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</si>
  <si>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</si>
  <si>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</si>
  <si>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</si>
  <si>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</si>
  <si>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</si>
  <si>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</si>
  <si>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</si>
  <si>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</si>
  <si>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</si>
  <si>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</si>
  <si>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</si>
  <si>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</si>
  <si>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</si>
  <si>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</si>
  <si>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</si>
  <si>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</si>
  <si>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</si>
  <si>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</si>
  <si>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</si>
  <si>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</si>
  <si>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</si>
  <si>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</si>
  <si>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</si>
  <si>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</si>
  <si>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</si>
  <si>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</si>
  <si>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</si>
  <si>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</si>
  <si>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</si>
  <si>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</si>
  <si>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</si>
  <si>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</si>
  <si>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</si>
  <si>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</si>
  <si>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</si>
  <si>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</si>
  <si>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</si>
  <si>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</si>
  <si>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</si>
  <si>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</si>
  <si>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</si>
  <si>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</si>
  <si>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</si>
  <si>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</si>
  <si>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</si>
  <si>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</si>
  <si>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</si>
  <si>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</si>
  <si>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</si>
  <si>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</si>
  <si>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</si>
  <si>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</si>
  <si>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</si>
  <si>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</si>
  <si>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</si>
  <si>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</si>
  <si>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</si>
  <si>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</si>
  <si>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</si>
  <si>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</si>
  <si>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</si>
  <si>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</si>
  <si>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</si>
  <si>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</si>
  <si>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</si>
  <si>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</si>
  <si>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</si>
  <si>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</si>
  <si>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</si>
  <si>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</si>
  <si>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</si>
  <si>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</si>
  <si>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</si>
  <si>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</si>
  <si>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</si>
  <si>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</si>
  <si>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</si>
  <si>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</si>
  <si>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</si>
  <si>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</si>
  <si>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</si>
  <si>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</si>
  <si>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</si>
  <si>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</si>
  <si>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</si>
  <si>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</si>
  <si>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</si>
  <si>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</si>
  <si>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</si>
  <si>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</si>
  <si>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</si>
  <si>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</si>
  <si>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</si>
  <si>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</si>
  <si>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</si>
  <si>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</si>
  <si>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</si>
  <si>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</si>
  <si>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</si>
  <si>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</si>
  <si>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</si>
  <si>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</si>
  <si>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</si>
  <si>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</si>
  <si>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</si>
  <si>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</si>
  <si>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</si>
  <si>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</si>
  <si>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</si>
  <si>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</si>
  <si>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</si>
  <si>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</si>
  <si>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</si>
  <si>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</si>
  <si>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</si>
  <si>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</si>
  <si>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</si>
  <si>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</si>
  <si>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</si>
  <si>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</si>
  <si>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</si>
  <si>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</si>
  <si>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</si>
  <si>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</si>
  <si>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</si>
  <si>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</si>
  <si>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</si>
  <si>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</si>
  <si>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</si>
  <si>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</si>
  <si>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</si>
  <si>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</si>
  <si>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</si>
  <si>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</si>
  <si>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</si>
  <si>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</si>
  <si>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</si>
  <si>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</si>
  <si>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</si>
  <si>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</si>
  <si>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</si>
  <si>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</si>
  <si>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</si>
  <si>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</si>
  <si>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</si>
  <si>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</si>
  <si>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</si>
  <si>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</si>
  <si>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</si>
  <si>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</si>
  <si>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</si>
  <si>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</si>
  <si>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</si>
  <si>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</si>
  <si>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</si>
  <si>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</si>
  <si>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</si>
  <si>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</si>
  <si>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</si>
  <si>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</si>
  <si>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</si>
  <si>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</si>
  <si>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</si>
  <si>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</si>
  <si>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</si>
  <si>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</si>
  <si>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</si>
  <si>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</si>
  <si>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</si>
  <si>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</si>
  <si>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</si>
  <si>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</si>
  <si>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</si>
  <si>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</si>
  <si>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</si>
  <si>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</si>
  <si>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</si>
  <si>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</si>
  <si>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</si>
  <si>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</si>
  <si>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</si>
  <si>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</si>
  <si>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</si>
  <si>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</si>
  <si>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</si>
  <si>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</si>
  <si>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</si>
  <si>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</si>
  <si>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</si>
  <si>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</si>
  <si>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</si>
  <si>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</si>
  <si>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</si>
  <si>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</si>
  <si>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</si>
  <si>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</si>
  <si>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</si>
  <si>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</si>
  <si>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</si>
  <si>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</si>
  <si>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</si>
  <si>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</si>
  <si>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</si>
  <si>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</si>
  <si>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</si>
  <si>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</si>
  <si>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</si>
  <si>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</si>
  <si>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</si>
  <si>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</si>
  <si>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</si>
  <si>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</si>
  <si>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</si>
  <si>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</si>
  <si>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</si>
  <si>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</si>
  <si>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</si>
  <si>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</si>
  <si>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</si>
  <si>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</si>
  <si>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</si>
  <si>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</si>
  <si>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</si>
  <si>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</si>
  <si>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</si>
  <si>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</si>
  <si>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</si>
  <si>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</si>
  <si>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</si>
  <si>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</si>
  <si>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</si>
  <si>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</si>
  <si>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</si>
  <si>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</si>
  <si>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</si>
  <si>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</si>
  <si>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</si>
  <si>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</si>
  <si>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</si>
  <si>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</si>
  <si>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</si>
  <si>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</si>
  <si>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</si>
  <si>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</si>
  <si>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</si>
  <si>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</si>
  <si>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</si>
  <si>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</si>
  <si>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</si>
  <si>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</si>
  <si>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</si>
  <si>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</si>
  <si>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</si>
  <si>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</si>
  <si>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</si>
  <si>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</si>
  <si>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</si>
  <si>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</si>
  <si>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</si>
  <si>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</si>
  <si>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</si>
  <si>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</si>
  <si>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</si>
  <si>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</si>
  <si>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</si>
  <si>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</si>
  <si>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</si>
  <si>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</si>
  <si>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</si>
  <si>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</si>
  <si>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</si>
  <si>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</si>
  <si>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</si>
  <si>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</si>
  <si>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</si>
  <si>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</si>
  <si>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</si>
  <si>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</si>
  <si>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</si>
  <si>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</si>
  <si>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</si>
  <si>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</si>
  <si>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</si>
  <si>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</si>
  <si>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</si>
  <si>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</si>
  <si>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</si>
  <si>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</si>
  <si>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</si>
  <si>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</si>
  <si>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</si>
  <si>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</si>
  <si>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</si>
  <si>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</si>
  <si>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</si>
  <si>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</si>
  <si>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</si>
  <si>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</si>
  <si>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</si>
  <si>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</si>
  <si>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</si>
  <si>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</si>
  <si>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</si>
  <si>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</si>
  <si>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</si>
  <si>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</si>
  <si>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</si>
  <si>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</si>
  <si>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</si>
  <si>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</si>
  <si>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</si>
  <si>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</si>
  <si>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</si>
  <si>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</si>
  <si>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</si>
  <si>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</si>
  <si>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</si>
  <si>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</si>
  <si>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</si>
  <si>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</si>
  <si>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</si>
  <si>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</si>
  <si>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</si>
  <si>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</si>
  <si>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</si>
  <si>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</si>
  <si>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</si>
  <si>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</si>
  <si>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</si>
  <si>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</si>
  <si>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</si>
  <si>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</si>
  <si>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</si>
  <si>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</si>
  <si>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</si>
  <si>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</si>
  <si>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</si>
  <si>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</si>
  <si>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</si>
  <si>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</si>
  <si>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</si>
  <si>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</si>
  <si>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</si>
  <si>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</si>
  <si>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</si>
  <si>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</si>
  <si>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</si>
  <si>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</si>
  <si>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</si>
  <si>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</si>
  <si>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</si>
  <si>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</si>
  <si>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</si>
  <si>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</si>
  <si>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</si>
  <si>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</si>
  <si>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</si>
  <si>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</si>
  <si>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</si>
  <si>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</si>
  <si>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</si>
  <si>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</si>
  <si>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</si>
  <si>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</si>
  <si>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</si>
  <si>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</si>
  <si>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</si>
  <si>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</si>
  <si>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</si>
  <si>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</si>
  <si>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</si>
  <si>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</si>
  <si>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</si>
  <si>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</si>
  <si>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</si>
  <si>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</si>
  <si>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</si>
  <si>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</si>
  <si>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</si>
  <si>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</si>
  <si>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</si>
  <si>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</si>
  <si>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</si>
  <si>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</si>
  <si>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</si>
  <si>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</si>
  <si>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</si>
  <si>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</si>
  <si>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</si>
  <si>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</si>
  <si>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</si>
  <si>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</si>
  <si>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</si>
  <si>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</si>
  <si>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</si>
  <si>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</si>
  <si>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</si>
  <si>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</si>
  <si>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</si>
  <si>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</si>
  <si>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</si>
  <si>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</si>
  <si>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</si>
  <si>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</si>
  <si>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</si>
  <si>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</si>
  <si>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</si>
  <si>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</si>
  <si>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</si>
  <si>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</si>
  <si>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</si>
  <si>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</si>
  <si>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</si>
  <si>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</si>
  <si>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</si>
  <si>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</si>
  <si>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</si>
  <si>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</si>
  <si>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</si>
  <si>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</si>
  <si>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</si>
  <si>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</si>
  <si>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</si>
  <si>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</si>
  <si>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</si>
  <si>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</si>
  <si>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</si>
  <si>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</si>
  <si>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</si>
  <si>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</si>
  <si>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</si>
  <si>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</si>
  <si>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</si>
  <si>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</si>
  <si>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</si>
  <si>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</si>
  <si>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</si>
  <si>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</si>
  <si>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</si>
  <si>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</si>
  <si>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</si>
  <si>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</si>
  <si>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</si>
  <si>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</si>
  <si>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</si>
  <si>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</si>
  <si>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</si>
  <si>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</si>
  <si>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</si>
  <si>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</si>
  <si>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</si>
  <si>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</si>
  <si>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</si>
  <si>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</si>
  <si>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</si>
  <si>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</si>
  <si>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</si>
  <si>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</si>
  <si>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</si>
  <si>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</si>
  <si>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</si>
  <si>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</si>
  <si>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</si>
  <si>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</si>
  <si>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</si>
  <si>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</si>
  <si>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</si>
  <si>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</si>
  <si>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</si>
  <si>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</si>
  <si>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</si>
  <si>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</si>
  <si>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</si>
  <si>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</si>
  <si>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</si>
  <si>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</si>
  <si>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</si>
  <si>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</si>
  <si>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</si>
  <si>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</si>
  <si>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</si>
  <si>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</si>
  <si>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</si>
  <si>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</si>
  <si>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</si>
  <si>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</si>
  <si>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</si>
  <si>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</si>
  <si>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</si>
  <si>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</si>
  <si>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</si>
  <si>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</si>
  <si>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</si>
  <si>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</si>
  <si>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</si>
  <si>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</si>
  <si>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</si>
  <si>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</si>
  <si>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</si>
  <si>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</si>
  <si>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</si>
  <si>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</si>
  <si>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</si>
  <si>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</si>
  <si>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</si>
  <si>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</si>
  <si>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</si>
  <si>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</si>
  <si>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</si>
  <si>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</si>
  <si>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</si>
  <si>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</si>
  <si>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</si>
  <si>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</si>
  <si>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</si>
  <si>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</si>
  <si>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</si>
  <si>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</si>
  <si>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</si>
  <si>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</si>
  <si>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</si>
  <si>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</si>
  <si>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</si>
  <si>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</si>
  <si>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</si>
  <si>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</si>
  <si>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</si>
  <si>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</si>
  <si>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</si>
  <si>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</si>
  <si>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</si>
  <si>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</si>
  <si>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</si>
  <si>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</si>
  <si>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</si>
  <si>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</si>
  <si>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</si>
  <si>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</si>
  <si>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</si>
  <si>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</si>
  <si>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</si>
  <si>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</si>
  <si>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</si>
  <si>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</si>
  <si>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</si>
  <si>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</si>
  <si>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</si>
  <si>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</si>
  <si>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</si>
  <si>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</si>
  <si>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</si>
  <si>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</si>
  <si>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</si>
  <si>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</si>
  <si>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</si>
  <si>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</si>
  <si>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</si>
  <si>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</si>
  <si>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</si>
  <si>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</si>
  <si>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</si>
  <si>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</si>
  <si>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</si>
  <si>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</si>
  <si>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</si>
  <si>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</si>
  <si>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</si>
  <si>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</si>
  <si>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</si>
  <si>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</si>
  <si>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</si>
  <si>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</si>
  <si>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</si>
  <si>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</si>
  <si>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</si>
  <si>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</si>
  <si>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</si>
  <si>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</si>
  <si>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</si>
  <si>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</si>
  <si>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</si>
  <si>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</si>
  <si>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</si>
  <si>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</si>
  <si>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</si>
  <si>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</si>
  <si>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</si>
  <si>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</si>
  <si>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</si>
  <si>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</si>
  <si>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</si>
  <si>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</si>
  <si>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</si>
  <si>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</si>
  <si>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</si>
  <si>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</si>
  <si>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</si>
  <si>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</si>
  <si>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</si>
  <si>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</si>
  <si>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</si>
  <si>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</si>
  <si>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</si>
  <si>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</si>
  <si>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</si>
  <si>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</si>
  <si>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</si>
  <si>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</si>
  <si>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</si>
  <si>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</si>
  <si>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</si>
  <si>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</si>
  <si>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</si>
  <si>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</si>
  <si>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</si>
  <si>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</si>
  <si>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</si>
  <si>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</si>
  <si>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</si>
  <si>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</si>
  <si>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</si>
  <si>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</si>
  <si>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</si>
  <si>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</si>
  <si>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</si>
  <si>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</si>
  <si>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</si>
  <si>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</si>
  <si>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</si>
  <si>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</si>
  <si>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</si>
  <si>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</si>
  <si>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</si>
  <si>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</si>
  <si>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</si>
  <si>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</si>
  <si>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</si>
  <si>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</si>
  <si>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</si>
  <si>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</si>
  <si>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</si>
  <si>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</si>
  <si>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</si>
  <si>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</si>
  <si>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</si>
  <si>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</si>
  <si>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</si>
  <si>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</si>
  <si>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</si>
  <si>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</si>
  <si>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</si>
  <si>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</si>
  <si>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</si>
  <si>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</si>
  <si>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</si>
  <si>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</si>
  <si>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</si>
  <si>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</si>
  <si>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</si>
  <si>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</si>
  <si>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</si>
  <si>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</si>
  <si>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</si>
  <si>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</si>
  <si>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</si>
  <si>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</si>
  <si>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</si>
  <si>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</si>
  <si>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</si>
  <si>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</si>
  <si>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</si>
  <si>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</si>
  <si>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</si>
  <si>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</si>
  <si>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</si>
  <si>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</si>
  <si>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</si>
  <si>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</si>
  <si>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</si>
  <si>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</si>
  <si>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</si>
  <si>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</si>
  <si>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</si>
  <si>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</si>
  <si>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</si>
  <si>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</si>
  <si>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</si>
  <si>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</si>
  <si>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</si>
  <si>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</si>
  <si>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</si>
  <si>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</si>
  <si>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</si>
  <si>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</si>
  <si>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</si>
  <si>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</si>
  <si>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</si>
  <si>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</si>
  <si>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</si>
  <si>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</si>
  <si>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</si>
  <si>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</si>
  <si>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</si>
  <si>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</si>
  <si>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</si>
  <si>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</si>
  <si>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</si>
  <si>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</si>
  <si>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</si>
  <si>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</si>
  <si>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</si>
  <si>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</si>
  <si>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</si>
  <si>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</si>
  <si>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</si>
  <si>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</si>
  <si>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</si>
  <si>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</si>
  <si>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</si>
  <si>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</si>
  <si>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</si>
  <si>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</si>
  <si>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</si>
  <si>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</si>
  <si>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</si>
  <si>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</si>
  <si>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</si>
  <si>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</si>
  <si>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</si>
  <si>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</si>
  <si>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</si>
  <si>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</si>
  <si>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</si>
  <si>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</si>
  <si>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</si>
  <si>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</si>
  <si>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</si>
  <si>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</si>
  <si>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</si>
  <si>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</si>
  <si>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</si>
  <si>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</si>
  <si>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</si>
  <si>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</si>
  <si>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</si>
  <si>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</si>
  <si>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</si>
  <si>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</si>
  <si>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</si>
  <si>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</si>
  <si>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</si>
  <si>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</si>
  <si>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</si>
  <si>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</si>
  <si>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</si>
  <si>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</si>
  <si>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</si>
  <si>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</si>
  <si>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</si>
  <si>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</si>
  <si>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</si>
  <si>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</si>
  <si>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</si>
  <si>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</si>
  <si>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</si>
  <si>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</si>
  <si>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</si>
  <si>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</si>
  <si>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</si>
  <si>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</si>
  <si>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</si>
  <si>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</si>
  <si>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</si>
  <si>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</si>
  <si>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</si>
  <si>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</si>
  <si>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</si>
  <si>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</si>
  <si>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</si>
  <si>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</si>
  <si>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</si>
  <si>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</si>
  <si>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</si>
  <si>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</si>
  <si>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</si>
  <si>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</si>
  <si>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</si>
  <si>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</si>
  <si>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</si>
  <si>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</si>
  <si>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</si>
  <si>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</si>
  <si>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</si>
  <si>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</si>
  <si>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</si>
  <si>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</si>
  <si>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</si>
  <si>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</si>
  <si>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</si>
  <si>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</si>
  <si>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</si>
  <si>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</si>
  <si>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</si>
  <si>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</si>
  <si>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</si>
  <si>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</si>
  <si>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</si>
  <si>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</si>
  <si>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</si>
  <si>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</si>
  <si>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</si>
  <si>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</si>
  <si>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</si>
  <si>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</si>
  <si>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</si>
  <si>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</si>
  <si>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</si>
  <si>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</si>
  <si>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</si>
  <si>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</si>
  <si>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</si>
  <si>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</si>
  <si>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</si>
  <si>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</si>
  <si>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</si>
  <si>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</si>
  <si>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</si>
  <si>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</si>
  <si>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</si>
  <si>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</si>
  <si>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</si>
  <si>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</si>
  <si>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</si>
  <si>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</si>
  <si>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</si>
  <si>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</si>
  <si>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</si>
  <si>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</si>
  <si>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</si>
  <si>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</si>
  <si>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</si>
  <si>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</si>
  <si>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</si>
  <si>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</si>
  <si>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</si>
  <si>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</si>
  <si>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</si>
  <si>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</si>
  <si>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</si>
  <si>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</si>
  <si>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</si>
  <si>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</si>
  <si>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</si>
  <si>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</si>
  <si>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</si>
  <si>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</si>
  <si>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</si>
  <si>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</si>
  <si>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</si>
  <si>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</si>
  <si>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</si>
  <si>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</si>
  <si>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</si>
  <si>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</si>
  <si>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</si>
  <si>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</si>
  <si>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</si>
  <si>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</si>
  <si>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</si>
  <si>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</si>
  <si>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</si>
  <si>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</si>
  <si>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</si>
  <si>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</si>
  <si>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</si>
  <si>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</si>
  <si>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</si>
  <si>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</si>
  <si>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</si>
  <si>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</si>
  <si>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</si>
  <si>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</si>
  <si>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</si>
  <si>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</si>
  <si>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</si>
  <si>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</si>
  <si>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</si>
  <si>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</si>
  <si>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</si>
  <si>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</si>
  <si>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</si>
  <si>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</si>
  <si>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</si>
  <si>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</si>
  <si>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</si>
  <si>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</si>
  <si>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</si>
  <si>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</si>
  <si>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</si>
  <si>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</si>
  <si>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</si>
  <si>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</si>
  <si>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</si>
  <si>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</si>
  <si>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</si>
  <si>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</si>
  <si>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</si>
  <si>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</si>
  <si>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</si>
  <si>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</si>
  <si>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</si>
  <si>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</si>
  <si>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</si>
  <si>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</si>
  <si>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</si>
  <si>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</si>
  <si>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</si>
  <si>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</si>
  <si>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</si>
  <si>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</si>
  <si>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</si>
  <si>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</si>
  <si>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</si>
  <si>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</si>
  <si>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</si>
  <si>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</si>
  <si>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</si>
  <si>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</si>
  <si>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</si>
  <si>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</si>
  <si>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</si>
  <si>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</si>
  <si>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</si>
  <si>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</si>
  <si>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</si>
  <si>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</si>
  <si>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</si>
  <si>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</si>
  <si>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</si>
  <si>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</si>
  <si>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</si>
  <si>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</si>
  <si>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</si>
  <si>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</si>
  <si>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</si>
  <si>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</si>
  <si>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</si>
  <si>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</si>
  <si>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</si>
  <si>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</si>
  <si>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</si>
  <si>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</si>
  <si>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</si>
  <si>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</si>
  <si>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</si>
  <si>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</si>
  <si>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</si>
  <si>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</si>
  <si>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</si>
  <si>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</si>
  <si>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</si>
  <si>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</si>
  <si>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</si>
  <si>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</si>
  <si>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</si>
  <si>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</si>
  <si>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</si>
  <si>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</si>
  <si>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</si>
  <si>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</si>
  <si>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</si>
  <si>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</si>
  <si>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</si>
  <si>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</si>
  <si>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</si>
  <si>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</si>
  <si>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</si>
  <si>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</si>
  <si>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</si>
  <si>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</si>
  <si>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</si>
  <si>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</si>
  <si>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</si>
  <si>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</si>
  <si>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</si>
  <si>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</si>
  <si>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</si>
  <si>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</si>
  <si>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</si>
  <si>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</si>
  <si>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</si>
  <si>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</si>
  <si>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</si>
  <si>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</si>
  <si>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</si>
  <si>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</si>
  <si>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</si>
  <si>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</si>
  <si>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</si>
  <si>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</si>
  <si>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</si>
  <si>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</si>
  <si>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</si>
  <si>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</si>
  <si>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</si>
  <si>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</si>
  <si>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</si>
  <si>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</si>
  <si>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</si>
  <si>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</si>
  <si>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</si>
  <si>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</si>
  <si>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</si>
  <si>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</si>
  <si>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</si>
  <si>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</si>
  <si>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</si>
  <si>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</si>
  <si>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</si>
  <si>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</si>
  <si>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</si>
  <si>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</si>
  <si>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</si>
  <si>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</si>
  <si>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</si>
  <si>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</si>
  <si>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</si>
  <si>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</si>
  <si>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</si>
  <si>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</si>
  <si>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</si>
  <si>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</si>
  <si>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</si>
  <si>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</si>
  <si>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</si>
  <si>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</si>
  <si>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</si>
  <si>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</si>
  <si>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</si>
  <si>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</si>
  <si>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</si>
  <si>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</si>
  <si>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</si>
  <si>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</si>
  <si>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</si>
  <si>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</si>
  <si>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</si>
  <si>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</si>
  <si>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</si>
  <si>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</si>
  <si>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</si>
  <si>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</si>
  <si>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</si>
  <si>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</si>
  <si>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</si>
  <si>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</si>
  <si>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</si>
  <si>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</si>
  <si>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</si>
  <si>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</si>
  <si>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</si>
  <si>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</si>
  <si>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</si>
  <si>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</si>
  <si>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</si>
  <si>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</si>
  <si>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</si>
  <si>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</si>
  <si>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</si>
  <si>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</si>
  <si>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</si>
  <si>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</si>
  <si>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</si>
  <si>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</si>
  <si>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</si>
  <si>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</si>
  <si>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</si>
  <si>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</si>
  <si>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</si>
  <si>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</si>
  <si>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</si>
  <si>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</si>
  <si>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</si>
  <si>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</si>
  <si>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</si>
  <si>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</si>
  <si>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</si>
  <si>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</si>
  <si>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</si>
  <si>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</si>
  <si>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</si>
  <si>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</si>
  <si>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</si>
  <si>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</si>
  <si>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</si>
  <si>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</si>
  <si>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</si>
  <si>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</si>
  <si>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</si>
  <si>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</si>
  <si>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</si>
  <si>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</si>
  <si>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</si>
  <si>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</si>
  <si>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</si>
  <si>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</si>
  <si>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</si>
  <si>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</si>
  <si>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</si>
  <si>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</si>
  <si>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</si>
  <si>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</si>
  <si>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</si>
  <si>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</si>
  <si>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</si>
  <si>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</si>
  <si>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</si>
  <si>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</si>
  <si>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</si>
  <si>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</si>
  <si>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</si>
  <si>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</si>
  <si>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</si>
  <si>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</si>
  <si>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</si>
  <si>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</si>
  <si>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</si>
  <si>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</si>
  <si>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</si>
  <si>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</si>
  <si>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</si>
  <si>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</si>
  <si>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</si>
  <si>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</si>
  <si>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</si>
  <si>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</si>
  <si>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</si>
  <si>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</si>
  <si>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</si>
  <si>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</si>
  <si>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</si>
  <si>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</si>
  <si>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</si>
  <si>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</si>
  <si>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</si>
  <si>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</si>
  <si>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</si>
  <si>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</si>
  <si>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</si>
  <si>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</si>
  <si>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</si>
  <si>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</si>
  <si>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</si>
  <si>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</si>
  <si>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</si>
  <si>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</si>
  <si>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</si>
  <si>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</si>
  <si>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</si>
  <si>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</si>
  <si>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</si>
  <si>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</si>
  <si>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</si>
  <si>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</si>
  <si>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</si>
  <si>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</si>
  <si>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</si>
  <si>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</si>
  <si>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</si>
  <si>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</si>
  <si>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</si>
  <si>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</si>
  <si>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</si>
  <si>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</si>
  <si>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</si>
  <si>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</si>
  <si>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</si>
  <si>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</si>
  <si>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</si>
  <si>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</si>
  <si>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</si>
  <si>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</si>
  <si>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</si>
  <si>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</si>
  <si>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</si>
  <si>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</si>
  <si>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</si>
  <si>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</si>
  <si>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</si>
  <si>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</si>
  <si>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</si>
  <si>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</si>
  <si>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</si>
  <si>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</si>
  <si>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</si>
  <si>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</si>
  <si>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</si>
  <si>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</si>
  <si>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</si>
  <si>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</si>
  <si>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</si>
  <si>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</si>
  <si>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</si>
  <si>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</si>
  <si>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</si>
  <si>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</si>
  <si>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</si>
  <si>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</si>
  <si>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</si>
  <si>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</si>
  <si>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</si>
  <si>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</si>
  <si>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</si>
  <si>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</si>
  <si>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</si>
  <si>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</si>
  <si>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</si>
  <si>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</si>
  <si>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</si>
  <si>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</si>
  <si>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</si>
  <si>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</si>
  <si>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</si>
  <si>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</si>
  <si>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</si>
  <si>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</si>
  <si>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</si>
  <si>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</si>
  <si>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</si>
  <si>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</si>
  <si>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</si>
  <si>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</si>
  <si>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</si>
  <si>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</si>
  <si>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</si>
  <si>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</si>
  <si>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</si>
  <si>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</si>
  <si>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</si>
  <si>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</si>
  <si>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</si>
  <si>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</si>
  <si>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</si>
  <si>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</si>
  <si>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</si>
  <si>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</si>
  <si>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</si>
  <si>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</si>
  <si>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</si>
  <si>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</si>
  <si>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</si>
  <si>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</si>
  <si>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</si>
  <si>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</si>
  <si>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</si>
  <si>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</si>
  <si>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</si>
  <si>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</si>
  <si>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</si>
  <si>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</si>
  <si>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</si>
  <si>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</si>
  <si>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</si>
  <si>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</si>
  <si>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</si>
  <si>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</si>
  <si>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</si>
  <si>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</si>
  <si>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</si>
  <si>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</si>
  <si>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</si>
  <si>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</si>
  <si>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</si>
  <si>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</si>
  <si>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</si>
  <si>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</si>
  <si>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</si>
  <si>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</si>
  <si>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</si>
  <si>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</si>
  <si>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</si>
  <si>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</si>
  <si>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</si>
  <si>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</si>
  <si>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</si>
  <si>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</si>
  <si>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</si>
  <si>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</si>
  <si>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</si>
  <si>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</si>
  <si>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</si>
  <si>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</si>
  <si>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</si>
  <si>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</si>
  <si>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</si>
  <si>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</si>
  <si>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</si>
  <si>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</si>
  <si>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</si>
  <si>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</si>
  <si>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</si>
  <si>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</si>
  <si>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</si>
  <si>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</si>
  <si>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</si>
  <si>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</si>
  <si>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</si>
  <si>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</si>
  <si>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</si>
  <si>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</si>
  <si>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</si>
  <si>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</si>
  <si>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</si>
  <si>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</si>
  <si>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</si>
  <si>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</si>
  <si>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</si>
  <si>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</si>
  <si>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</si>
  <si>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</si>
  <si>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</si>
  <si>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</si>
  <si>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</si>
  <si>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</si>
  <si>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</si>
  <si>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</si>
  <si>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</si>
  <si>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</si>
  <si>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</si>
  <si>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</si>
  <si>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</si>
  <si>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</si>
  <si>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</si>
  <si>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</si>
  <si>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</si>
  <si>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</si>
  <si>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</si>
  <si>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</si>
  <si>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</si>
  <si>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</si>
  <si>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</si>
  <si>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</si>
  <si>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</si>
  <si>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</si>
  <si>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</si>
  <si>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</si>
  <si>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</si>
  <si>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</si>
  <si>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</si>
  <si>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</si>
  <si>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</si>
  <si>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</si>
  <si>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</si>
  <si>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</si>
  <si>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</si>
  <si>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</si>
  <si>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</si>
  <si>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</si>
  <si>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</si>
  <si>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</si>
  <si>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</si>
  <si>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</si>
  <si>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</si>
  <si>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</si>
  <si>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</si>
  <si>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</si>
  <si>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</si>
  <si>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</si>
  <si>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</si>
  <si>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</si>
  <si>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</si>
  <si>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</si>
  <si>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</si>
  <si>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</si>
  <si>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</si>
  <si>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</si>
  <si>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</si>
  <si>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</si>
  <si>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</si>
  <si>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</si>
  <si>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</si>
  <si>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</si>
  <si>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</si>
  <si>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</si>
  <si>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</si>
  <si>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</si>
  <si>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</si>
  <si>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</si>
  <si>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</si>
  <si>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</si>
  <si>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</si>
  <si>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</si>
  <si>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</si>
  <si>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</si>
  <si>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</si>
  <si>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</si>
  <si>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</si>
  <si>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</si>
  <si>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</si>
  <si>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</si>
  <si>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</si>
  <si>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</si>
  <si>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</si>
  <si>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</si>
  <si>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</si>
  <si>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</si>
  <si>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</si>
  <si>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</si>
  <si>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</si>
  <si>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</si>
  <si>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</si>
  <si>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</si>
  <si>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</si>
  <si>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</si>
  <si>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</si>
  <si>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</si>
  <si>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</si>
  <si>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</si>
  <si>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</si>
  <si>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</si>
  <si>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</si>
  <si>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</si>
  <si>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</si>
  <si>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</si>
  <si>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</si>
  <si>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</si>
  <si>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</si>
  <si>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</si>
  <si>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</si>
  <si>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</si>
  <si>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</si>
  <si>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</si>
  <si>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</si>
  <si>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</si>
  <si>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</si>
  <si>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</si>
  <si>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</si>
  <si>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</si>
  <si>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</si>
  <si>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</si>
  <si>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</si>
  <si>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</si>
  <si>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</si>
  <si>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</si>
  <si>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</si>
  <si>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</si>
  <si>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</si>
  <si>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</si>
  <si>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</si>
  <si>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</si>
  <si>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</si>
  <si>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</si>
  <si>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</si>
  <si>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</si>
  <si>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</si>
  <si>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</si>
  <si>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</si>
  <si>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</si>
  <si>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</si>
  <si>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</si>
  <si>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</si>
  <si>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</si>
  <si>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</si>
  <si>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</si>
  <si>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</si>
  <si>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</si>
  <si>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</si>
  <si>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</si>
  <si>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</si>
  <si>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</si>
  <si>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</si>
  <si>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</si>
  <si>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</si>
  <si>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</si>
  <si>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</si>
  <si>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</si>
  <si>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</si>
  <si>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</si>
  <si>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</si>
  <si>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</si>
  <si>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</si>
  <si>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</si>
  <si>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</si>
  <si>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</si>
  <si>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</si>
  <si>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</si>
  <si>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</si>
  <si>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</si>
  <si>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</si>
  <si>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</si>
  <si>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</si>
  <si>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</si>
  <si>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</si>
  <si>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</si>
  <si>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</si>
  <si>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</si>
  <si>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</si>
  <si>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</si>
  <si>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</si>
  <si>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</si>
  <si>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</si>
  <si>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</si>
  <si>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</si>
  <si>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</si>
  <si>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</si>
  <si>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</si>
  <si>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</si>
  <si>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</si>
  <si>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</si>
  <si>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</si>
  <si>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</si>
  <si>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</si>
  <si>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</si>
  <si>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</si>
  <si>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</si>
  <si>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</si>
  <si>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</si>
  <si>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</si>
  <si>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</si>
  <si>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</si>
  <si>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</si>
  <si>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</si>
  <si>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</si>
  <si>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</si>
  <si>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</si>
  <si>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</si>
  <si>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</si>
  <si>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</si>
  <si>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</si>
  <si>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</si>
  <si>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</si>
  <si>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</si>
  <si>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</si>
  <si>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</si>
  <si>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</si>
  <si>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</si>
  <si>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</si>
  <si>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</si>
  <si>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</si>
  <si>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</si>
  <si>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</si>
  <si>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</si>
  <si>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</si>
  <si>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</si>
  <si>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</si>
  <si>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</si>
  <si>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</si>
  <si>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</si>
  <si>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</si>
  <si>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</si>
  <si>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</si>
  <si>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</si>
  <si>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</si>
  <si>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</si>
  <si>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</si>
  <si>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</si>
  <si>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</si>
  <si>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</si>
  <si>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</si>
  <si>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</si>
  <si>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</si>
  <si>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</si>
  <si>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</si>
  <si>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</si>
  <si>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</si>
  <si>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</si>
  <si>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</si>
  <si>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</si>
  <si>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</si>
  <si>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</si>
  <si>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</si>
  <si>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</si>
  <si>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</si>
  <si>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</si>
  <si>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</si>
  <si>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</si>
  <si>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</si>
  <si>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</si>
  <si>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</si>
  <si>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</si>
  <si>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</si>
  <si>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</si>
  <si>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</si>
  <si>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</si>
  <si>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</si>
  <si>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</si>
  <si>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</si>
  <si>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</si>
  <si>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</si>
  <si>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</si>
  <si>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</si>
  <si>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</si>
  <si>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</si>
  <si>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</si>
  <si>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</si>
  <si>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</si>
  <si>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</si>
  <si>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</si>
  <si>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</si>
  <si>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</si>
  <si>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</si>
  <si>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</si>
  <si>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</si>
  <si>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</si>
  <si>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</si>
  <si>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</si>
  <si>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</si>
  <si>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</si>
  <si>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</si>
  <si>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</si>
  <si>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</si>
  <si>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</si>
  <si>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</si>
  <si>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</si>
  <si>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</si>
  <si>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</si>
  <si>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</si>
  <si>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</si>
  <si>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</si>
  <si>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</si>
  <si>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</si>
  <si>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</si>
  <si>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</si>
  <si>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</si>
  <si>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</si>
  <si>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</si>
  <si>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</si>
  <si>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</si>
  <si>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</si>
  <si>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</si>
  <si>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</si>
  <si>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</si>
  <si>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</si>
  <si>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</si>
  <si>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</si>
  <si>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</si>
  <si>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</si>
  <si>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</si>
  <si>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</si>
  <si>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</si>
  <si>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</si>
  <si>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</si>
  <si>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</si>
  <si>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</si>
  <si>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</si>
  <si>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</si>
  <si>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</si>
  <si>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</si>
  <si>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</si>
  <si>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</si>
  <si>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</si>
  <si>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</si>
  <si>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</si>
  <si>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</si>
  <si>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</si>
  <si>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</si>
  <si>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</si>
  <si>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</si>
  <si>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</si>
  <si>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</si>
  <si>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</si>
  <si>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</si>
  <si>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</si>
  <si>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</si>
  <si>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</si>
  <si>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</si>
  <si>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</si>
  <si>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</si>
  <si>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</si>
  <si>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</si>
  <si>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</si>
  <si>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</si>
  <si>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</si>
  <si>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</si>
  <si>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</si>
  <si>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</si>
  <si>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</si>
  <si>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</si>
  <si>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</si>
  <si>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</si>
  <si>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</si>
  <si>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</si>
  <si>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</si>
  <si>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</si>
  <si>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</si>
  <si>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</si>
  <si>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</si>
  <si>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</si>
  <si>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</si>
  <si>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</si>
  <si>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</si>
  <si>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</si>
  <si>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</si>
  <si>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</si>
  <si>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</si>
  <si>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</si>
  <si>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</si>
  <si>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</si>
  <si>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</si>
  <si>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</si>
  <si>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</si>
  <si>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</si>
  <si>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</si>
  <si>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</si>
  <si>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</si>
  <si>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</si>
  <si>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</si>
  <si>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</si>
  <si>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</si>
  <si>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</si>
  <si>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</si>
  <si>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</si>
  <si>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</si>
  <si>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</si>
  <si>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</si>
  <si>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</si>
  <si>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</si>
  <si>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</si>
  <si>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</si>
  <si>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</si>
  <si>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</si>
  <si>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</si>
  <si>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</si>
  <si>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</si>
  <si>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</si>
  <si>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</si>
  <si>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</si>
  <si>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</si>
  <si>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</si>
  <si>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</si>
  <si>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</si>
  <si>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</si>
  <si>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</si>
  <si>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</si>
  <si>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</si>
  <si>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</si>
  <si>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</si>
  <si>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</si>
  <si>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</si>
  <si>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</si>
  <si>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</si>
  <si>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</si>
  <si>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</si>
  <si>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</si>
  <si>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</si>
  <si>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</si>
  <si>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</si>
  <si>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</si>
  <si>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</si>
  <si>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</si>
  <si>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</si>
  <si>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</si>
  <si>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</si>
  <si>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</si>
  <si>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</si>
  <si>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</si>
  <si>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</si>
  <si>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</si>
  <si>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</si>
  <si>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</si>
  <si>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</si>
  <si>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</si>
  <si>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</si>
  <si>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</si>
  <si>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</si>
  <si>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</si>
  <si>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</si>
  <si>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</si>
  <si>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</si>
  <si>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</si>
  <si>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</si>
  <si>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</si>
  <si>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</si>
  <si>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</si>
  <si>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</si>
  <si>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</si>
  <si>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</si>
  <si>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</si>
  <si>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</si>
  <si>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</si>
  <si>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</si>
  <si>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</si>
  <si>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</si>
  <si>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</si>
  <si>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</si>
  <si>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</si>
  <si>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</si>
  <si>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</si>
  <si>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</si>
  <si>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</si>
  <si>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</si>
  <si>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</si>
  <si>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</si>
  <si>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</si>
  <si>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</si>
  <si>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</si>
  <si>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</si>
  <si>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</si>
  <si>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</si>
  <si>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</si>
  <si>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</si>
  <si>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</si>
  <si>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</si>
  <si>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</si>
  <si>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</si>
  <si>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</si>
  <si>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</si>
  <si>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</si>
  <si>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</si>
  <si>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</si>
  <si>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</si>
  <si>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</si>
  <si>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</si>
  <si>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</si>
  <si>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</si>
  <si>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</si>
  <si>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</si>
  <si>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</si>
  <si>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</si>
  <si>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</si>
  <si>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</si>
  <si>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</si>
  <si>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</si>
  <si>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</si>
  <si>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</si>
  <si>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</si>
  <si>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</si>
  <si>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</si>
  <si>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</si>
  <si>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</si>
  <si>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</si>
  <si>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</si>
  <si>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</si>
  <si>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</si>
  <si>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</si>
  <si>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</si>
  <si>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</si>
  <si>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</si>
  <si>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</si>
  <si>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</si>
  <si>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</si>
  <si>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</si>
  <si>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</si>
  <si>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</si>
  <si>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</si>
  <si>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</si>
  <si>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</si>
  <si>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</si>
  <si>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</si>
  <si>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</si>
  <si>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</si>
  <si>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</si>
  <si>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</si>
  <si>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</si>
  <si>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</si>
  <si>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</si>
  <si>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</si>
  <si>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</si>
  <si>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</si>
  <si>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</si>
  <si>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</si>
  <si>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</si>
  <si>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</si>
  <si>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</si>
  <si>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</si>
  <si>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</si>
  <si>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</si>
  <si>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</si>
  <si>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</si>
  <si>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</si>
  <si>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</si>
  <si>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</si>
  <si>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</si>
  <si>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</si>
  <si>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</si>
  <si>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</si>
  <si>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</si>
  <si>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</si>
  <si>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</si>
  <si>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</si>
  <si>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</si>
  <si>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</si>
  <si>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</si>
  <si>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</si>
  <si>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</si>
  <si>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</si>
  <si>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</si>
  <si>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</si>
  <si>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</si>
  <si>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</si>
  <si>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</si>
  <si>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</si>
  <si>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</si>
  <si>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</si>
  <si>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</si>
  <si>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</si>
  <si>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</si>
  <si>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</si>
  <si>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</si>
  <si>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</si>
  <si>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</si>
  <si>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</si>
  <si>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</si>
  <si>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</si>
  <si>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</si>
  <si>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</si>
  <si>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</si>
  <si>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</si>
  <si>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</si>
  <si>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</si>
  <si>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</si>
  <si>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</si>
  <si>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</si>
  <si>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</si>
  <si>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</si>
  <si>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</si>
  <si>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</si>
  <si>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</si>
  <si>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</si>
  <si>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</si>
  <si>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</si>
  <si>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</si>
  <si>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</si>
  <si>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</si>
  <si>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</si>
  <si>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</si>
  <si>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</si>
  <si>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</si>
  <si>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</si>
  <si>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</si>
  <si>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</si>
  <si>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</si>
  <si>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</si>
  <si>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</si>
  <si>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</si>
  <si>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</si>
  <si>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</si>
  <si>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</si>
  <si>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</si>
  <si>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</si>
  <si>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</si>
  <si>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</si>
  <si>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</si>
  <si>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</si>
  <si>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</si>
  <si>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</si>
  <si>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</si>
  <si>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</si>
  <si>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</si>
  <si>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</si>
  <si>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</si>
  <si>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</si>
  <si>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</si>
  <si>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</si>
  <si>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</si>
  <si>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</si>
  <si>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</si>
  <si>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</si>
  <si>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</si>
  <si>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</si>
  <si>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</si>
  <si>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</si>
  <si>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</si>
  <si>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</si>
  <si>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</si>
  <si>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</si>
  <si>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</si>
  <si>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</si>
  <si>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</si>
  <si>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</si>
  <si>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</si>
  <si>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</si>
  <si>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</si>
  <si>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</si>
  <si>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</si>
  <si>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</si>
  <si>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</si>
  <si>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</si>
  <si>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</si>
  <si>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</si>
  <si>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</si>
  <si>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</si>
  <si>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</si>
  <si>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</si>
  <si>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</si>
  <si>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</si>
  <si>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</si>
  <si>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</si>
  <si>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</si>
  <si>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</si>
  <si>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</si>
  <si>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</si>
  <si>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</si>
  <si>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</si>
  <si>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</si>
  <si>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</si>
  <si>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</si>
  <si>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</si>
  <si>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</si>
  <si>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</si>
  <si>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</si>
  <si>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</si>
  <si>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</si>
  <si>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</si>
  <si>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</si>
  <si>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</si>
  <si>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</si>
  <si>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</si>
  <si>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</si>
  <si>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</si>
  <si>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</si>
  <si>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</si>
  <si>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</si>
  <si>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</si>
  <si>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</si>
  <si>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</si>
  <si>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</si>
  <si>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</si>
  <si>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</si>
  <si>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</si>
  <si>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</si>
  <si>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</si>
  <si>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</si>
  <si>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</si>
  <si>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</si>
  <si>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</si>
  <si>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</si>
  <si>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</si>
  <si>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</si>
  <si>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</si>
  <si>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</si>
  <si>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</si>
  <si>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</si>
  <si>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</si>
  <si>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</si>
  <si>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</si>
  <si>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</si>
  <si>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</si>
  <si>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</si>
  <si>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</si>
  <si>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</si>
  <si>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</si>
  <si>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</si>
  <si>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</si>
  <si>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</si>
  <si>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</si>
  <si>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</si>
  <si>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</si>
  <si>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</si>
  <si>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</si>
  <si>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</si>
  <si>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</si>
  <si>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</si>
  <si>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</si>
  <si>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</si>
  <si>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</si>
  <si>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</si>
  <si>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</si>
  <si>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</si>
  <si>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</si>
  <si>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</si>
  <si>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</si>
  <si>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</si>
  <si>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</si>
  <si>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</si>
  <si>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</si>
  <si>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</si>
  <si>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</si>
  <si>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</si>
  <si>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</si>
  <si>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</si>
  <si>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</si>
  <si>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</si>
  <si>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</si>
  <si>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</si>
  <si>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</si>
  <si>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</si>
  <si>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</si>
  <si>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</si>
  <si>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</si>
  <si>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</si>
  <si>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</si>
  <si>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</si>
  <si>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</si>
  <si>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</si>
  <si>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</si>
  <si>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</si>
  <si>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</si>
  <si>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</si>
  <si>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</si>
  <si>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</si>
  <si>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</si>
  <si>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</si>
  <si>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</si>
  <si>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</si>
  <si>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</si>
  <si>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</si>
  <si>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</si>
  <si>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</si>
  <si>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</si>
  <si>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</si>
  <si>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</si>
  <si>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</si>
  <si>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</si>
  <si>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</si>
  <si>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</si>
  <si>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</si>
  <si>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</si>
  <si>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</si>
  <si>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</si>
  <si>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</si>
  <si>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</si>
  <si>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</si>
  <si>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</si>
  <si>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</si>
  <si>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</si>
  <si>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</si>
  <si>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</si>
  <si>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</si>
  <si>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</si>
  <si>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</si>
  <si>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</si>
  <si>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</si>
  <si>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</si>
  <si>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</si>
  <si>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</si>
  <si>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</si>
  <si>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</si>
  <si>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</si>
  <si>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</si>
  <si>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</si>
  <si>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</si>
  <si>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</si>
  <si>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</si>
  <si>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</si>
  <si>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</si>
  <si>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</si>
  <si>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</si>
  <si>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</si>
  <si>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</si>
  <si>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</si>
  <si>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</si>
  <si>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</si>
  <si>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</si>
  <si>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</si>
  <si>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</si>
  <si>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</si>
  <si>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</si>
  <si>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</si>
  <si>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</si>
  <si>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</si>
  <si>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</si>
  <si>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</si>
  <si>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可交付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</si>
  <si>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</si>
  <si>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</si>
  <si>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</si>
  <si>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User未定無法安排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</si>
</sst>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color rgb="FFFF0000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38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0" fontId="82" fillId="0" borderId="0" xfId="0" applyFont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69">
      <pivotArea type="all" dataOnly="0" outline="0" fieldPosition="0"/>
    </format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0" type="button" dataOnly="0" labelOnly="1" outline="0" axis="axisCol" fieldPosition="0"/>
    </format>
    <format dxfId="165">
      <pivotArea field="-2" type="button" dataOnly="0" labelOnly="1" outline="0" axis="axisCol" fieldPosition="1"/>
    </format>
    <format dxfId="164">
      <pivotArea type="topRight" dataOnly="0" labelOnly="1" outline="0" fieldPosition="0"/>
    </format>
    <format dxfId="163">
      <pivotArea field="2" type="button" dataOnly="0" labelOnly="1" outline="0" axis="axisRow" fieldPosition="0"/>
    </format>
    <format dxfId="162">
      <pivotArea dataOnly="0" labelOnly="1" fieldPosition="0">
        <references count="1">
          <reference field="2" count="1">
            <x v="7"/>
          </reference>
        </references>
      </pivotArea>
    </format>
    <format dxfId="161">
      <pivotArea dataOnly="0" labelOnly="1" grandRow="1" outline="0" fieldPosition="0"/>
    </format>
    <format dxfId="16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5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5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10" type="button" dataOnly="0" labelOnly="1" outline="0" axis="axisCol" fieldPosition="0"/>
    </format>
    <format dxfId="151">
      <pivotArea field="-2" type="button" dataOnly="0" labelOnly="1" outline="0" axis="axisCol" fieldPosition="1"/>
    </format>
    <format dxfId="150">
      <pivotArea type="topRight" dataOnly="0" labelOnly="1" outline="0" fieldPosition="0"/>
    </format>
    <format dxfId="149">
      <pivotArea field="2" type="button" dataOnly="0" labelOnly="1" outline="0" axis="axisRow" fieldPosition="0"/>
    </format>
    <format dxfId="148">
      <pivotArea dataOnly="0" labelOnly="1" fieldPosition="0">
        <references count="1">
          <reference field="2" count="1">
            <x v="7"/>
          </reference>
        </references>
      </pivotArea>
    </format>
    <format dxfId="147">
      <pivotArea dataOnly="0" labelOnly="1" grandRow="1" outline="0" fieldPosition="0"/>
    </format>
    <format dxfId="14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4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4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4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4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3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3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35">
      <pivotArea type="all" dataOnly="0" outline="0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field="10" type="button" dataOnly="0" labelOnly="1" outline="0" axis="axisCol" fieldPosition="0"/>
    </format>
    <format dxfId="131">
      <pivotArea field="-2" type="button" dataOnly="0" labelOnly="1" outline="0" axis="axisCol" fieldPosition="1"/>
    </format>
    <format dxfId="130">
      <pivotArea type="topRight" dataOnly="0" labelOnly="1" outline="0" fieldPosition="0"/>
    </format>
    <format dxfId="129">
      <pivotArea field="2" type="button" dataOnly="0" labelOnly="1" outline="0" axis="axisRow" fieldPosition="0"/>
    </format>
    <format dxfId="128">
      <pivotArea dataOnly="0" labelOnly="1" fieldPosition="0">
        <references count="1">
          <reference field="2" count="1">
            <x v="7"/>
          </reference>
        </references>
      </pivotArea>
    </format>
    <format dxfId="127">
      <pivotArea dataOnly="0" labelOnly="1" grandRow="1" outline="0" fieldPosition="0"/>
    </format>
    <format dxfId="12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2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4" type="button" dataOnly="0" labelOnly="1" outline="0" axis="axisCol" fieldPosition="0"/>
    </format>
    <format dxfId="120">
      <pivotArea dataOnly="0" labelOnly="1" fieldPosition="0">
        <references count="1">
          <reference field="4" count="0"/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1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1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1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1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1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11">
      <pivotArea field="4" type="button" dataOnly="0" labelOnly="1" outline="0" axis="axisCol" fieldPosition="0"/>
    </format>
    <format dxfId="110">
      <pivotArea type="all" dataOnly="0" outline="0" fieldPosition="0"/>
    </format>
    <format dxfId="109">
      <pivotArea type="origin" dataOnly="0" labelOnly="1" outline="0" fieldPosition="0"/>
    </format>
    <format dxfId="108">
      <pivotArea field="4" type="button" dataOnly="0" labelOnly="1" outline="0" axis="axisCol" fieldPosition="0"/>
    </format>
    <format dxfId="107">
      <pivotArea field="0" type="button" dataOnly="0" labelOnly="1" outline="0" axis="axisRow" fieldPosition="0"/>
    </format>
    <format dxfId="106">
      <pivotArea dataOnly="0" labelOnly="1" grandRow="1" outline="0" fieldPosition="0"/>
    </format>
    <format dxfId="105">
      <pivotArea field="4" type="button" dataOnly="0" labelOnly="1" outline="0" axis="axisCol" fieldPosition="0"/>
    </format>
    <format dxfId="104">
      <pivotArea type="origin" dataOnly="0" labelOnly="1" outline="0" fieldPosition="0"/>
    </format>
    <format dxfId="103">
      <pivotArea field="0" type="button" dataOnly="0" labelOnly="1" outline="0" axis="axisRow" fieldPosition="0"/>
    </format>
    <format dxfId="102">
      <pivotArea dataOnly="0" labelOnly="1" grandRow="1" outline="0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4" type="button" dataOnly="0" labelOnly="1" outline="0" axis="axisCol" fieldPosition="0"/>
    </format>
    <format dxfId="97">
      <pivotArea field="-2" type="button" dataOnly="0" labelOnly="1" outline="0" axis="axisCol" fieldPosition="1"/>
    </format>
    <format dxfId="96">
      <pivotArea type="topRight" dataOnly="0" labelOnly="1" outline="0" fieldPosition="0"/>
    </format>
    <format dxfId="95">
      <pivotArea field="0" type="button" dataOnly="0" labelOnly="1" outline="0" axis="axisRow" fieldPosition="0"/>
    </format>
    <format dxfId="9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7" totalsRowShown="0" headerRowDxfId="50" dataDxfId="49">
  <autoFilter ref="A1:AW537" xr:uid="{00000000-0009-0000-0100-000002000000}"/>
  <tableColumns count="49">
    <tableColumn id="2" xr3:uid="{00000000-0010-0000-0100-000002000000}" name="URS程式預計完成時間" dataDxfId="48"/>
    <tableColumn id="1" xr3:uid="{00000000-0010-0000-0100-000001000000}" name="狀態" dataDxfId="47"/>
    <tableColumn id="22" xr3:uid="{00000000-0010-0000-0100-000016000000}" name="業務大類" dataDxfId="46"/>
    <tableColumn id="26" xr3:uid="{00000000-0010-0000-0100-00001A000000}" name="流程" dataDxfId="45"/>
    <tableColumn id="5" xr3:uid="{00000000-0010-0000-0100-000005000000}" name="功能代號" dataDxfId="44"/>
    <tableColumn id="9" xr3:uid="{00000000-0010-0000-0100-000009000000}" name="功能名稱/說明" dataDxfId="43"/>
    <tableColumn id="38" xr3:uid="{00000000-0010-0000-0100-000026000000}" name="刪除整併說明" dataDxfId="42"/>
    <tableColumn id="4" xr3:uid="{00000000-0010-0000-0100-000004000000}" name="SA" dataDxfId="41"/>
    <tableColumn id="11" xr3:uid="{00000000-0010-0000-0100-00000B000000}" name="展示協助" dataDxfId="40"/>
    <tableColumn id="37" xr3:uid="{00000000-0010-0000-0100-000025000000}" name="URS版本" dataDxfId="39"/>
    <tableColumn id="3" xr3:uid="{00000000-0010-0000-0100-000003000000}" name="預計展示" dataDxfId="38"/>
    <tableColumn id="18" xr3:uid="{00000000-0010-0000-0100-000012000000}" name="實際展示" dataDxfId="37"/>
    <tableColumn id="24" xr3:uid="{00000000-0010-0000-0100-000018000000}" name="URS完成" dataDxfId="3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5"/>
    <tableColumn id="21" xr3:uid="{00000000-0010-0000-0100-000015000000}" name="User" dataDxfId="34"/>
    <tableColumn id="7" xr3:uid="{00000000-0010-0000-0100-000007000000}" name="User2" dataDxfId="33"/>
    <tableColumn id="8" xr3:uid="{00000000-0010-0000-0100-000008000000}" name="段式" dataDxfId="32"/>
    <tableColumn id="10" xr3:uid="{00000000-0010-0000-0100-00000A000000}" name="經辦等級" dataDxfId="31"/>
    <tableColumn id="12" xr3:uid="{00000000-0010-0000-0100-00000C000000}" name="授權" dataDxfId="30"/>
    <tableColumn id="13" xr3:uid="{00000000-0010-0000-0100-00000D000000}" name="訂正" dataDxfId="29"/>
    <tableColumn id="14" xr3:uid="{00000000-0010-0000-0100-00000E000000}" name="修正" dataDxfId="28"/>
    <tableColumn id="16" xr3:uid="{00000000-0010-0000-0100-000010000000}" name="帳務" dataDxfId="27"/>
    <tableColumn id="17" xr3:uid="{00000000-0010-0000-0100-000011000000}" name="額度" dataDxfId="26"/>
    <tableColumn id="15" xr3:uid="{00000000-0010-0000-0100-00000F000000}" name="執行單位" dataDxfId="25">
      <calculatedColumnFormula>VLOOKUP(功能_33[[#This Row],[User]],SKL放款!A:G,7,FALSE)</calculatedColumnFormula>
    </tableColumn>
    <tableColumn id="32" xr3:uid="{00000000-0010-0000-0100-000020000000}" name="程式完成" dataDxfId="24"/>
    <tableColumn id="34" xr3:uid="{00000000-0010-0000-0100-000022000000}" name="URS交二審" dataDxfId="23"/>
    <tableColumn id="31" xr3:uid="{00000000-0010-0000-0100-00001F000000}" name="二審預排" dataDxfId="22"/>
    <tableColumn id="36" xr3:uid="{00000000-0010-0000-0100-000024000000}" name="二審實際" dataDxfId="21"/>
    <tableColumn id="27" xr3:uid="{00000000-0010-0000-0100-00001B000000}" name="正式_x000a_交付審查" dataDxfId="20"/>
    <tableColumn id="29" xr3:uid="{00000000-0010-0000-0100-00001D000000}" name="IT審核人" dataDxfId="19"/>
    <tableColumn id="6" xr3:uid="{00000000-0010-0000-0100-000006000000}" name="收到IT_x000a_審查意見" dataDxfId="18"/>
    <tableColumn id="35" xr3:uid="{00000000-0010-0000-0100-000023000000}" name="回覆IT_x000a_審查意見" dataDxfId="17"/>
    <tableColumn id="33" xr3:uid="{00000000-0010-0000-0100-000021000000}" name="User審閱人" dataDxfId="1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5"/>
    <tableColumn id="39" xr3:uid="{00000000-0010-0000-0100-000027000000}" name="回覆User審查意見" dataDxfId="14"/>
    <tableColumn id="25" xr3:uid="{00000000-0010-0000-0100-000019000000}" name="送出簽核檢核日" dataDxfId="13"/>
    <tableColumn id="19" xr3:uid="{00000000-0010-0000-0100-000013000000}" name="覆測日" dataDxfId="12"/>
    <tableColumn id="23" xr3:uid="{00000000-0010-0000-0100-000017000000}" name="AS400入口" dataDxfId="11">
      <calculatedColumnFormula>VLOOKUP(功能_33[[#This Row],[功能代號]],'[3]20211001'!$A:$J,8,FALSE)</calculatedColumnFormula>
    </tableColumn>
    <tableColumn id="41" xr3:uid="{00000000-0010-0000-0100-000029000000}" name="AS400名稱" dataDxfId="10">
      <calculatedColumnFormula>VLOOKUP(功能_33[[#This Row],[功能代號]],'[3]20211001'!$A:$J,9,FALSE)</calculatedColumnFormula>
    </tableColumn>
    <tableColumn id="42" xr3:uid="{00000000-0010-0000-0100-00002A000000}" name="需二審" dataDxfId="9">
      <calculatedColumnFormula>VLOOKUP(功能_33[[#This Row],[功能代號]],需二審tmp!A:A,1,FALSE)</calculatedColumnFormula>
    </tableColumn>
    <tableColumn id="40" xr3:uid="{00000000-0010-0000-0100-000028000000}" name="2021/11/26OK" dataDxfId="8"/>
    <tableColumn id="49" xr3:uid="{00000000-0010-0000-0100-000031000000}" name="欄1" dataDxfId="7"/>
    <tableColumn id="28" xr3:uid="{00000000-0010-0000-0100-00001C000000}" name="己交付" dataDxfId="6">
      <calculatedColumnFormula>IF(COUNTA(AC2)=1,LEFT(D2,3),"")</calculatedColumnFormula>
    </tableColumn>
    <tableColumn id="43" xr3:uid="{00000000-0010-0000-0100-00002B000000}" name="己完成" dataDxfId="5">
      <calculatedColumnFormula>IF(AND(COUNTA(L2)=1,COUNTA(M2)=1,COUNTA(Y2)=1,COUNTA(AB2)=1,COUNTA(AC2)=0),LEFT(D2,3),"")</calculatedColumnFormula>
    </tableColumn>
    <tableColumn id="47" xr3:uid="{00000000-0010-0000-0100-00002F000000}" name="待二審" dataDxfId="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3">
      <calculatedColumnFormula>IF(AND(COUNTA(M2)=0,COUNTA(Y2)=1),LEFT(D2,3),"")</calculatedColumnFormula>
    </tableColumn>
    <tableColumn id="45" xr3:uid="{00000000-0010-0000-0100-00002D000000}" name="程式_x000a_未完成" dataDxfId="2">
      <calculatedColumnFormula>IF(AND(COUNTA(M2)=1,COUNTA(Y2)=0),LEFT(D2,3),"")</calculatedColumnFormula>
    </tableColumn>
    <tableColumn id="46" xr3:uid="{00000000-0010-0000-0100-00002E000000}" name="均_x000a_未完成" dataDxfId="1">
      <calculatedColumnFormula>IF(AND(COUNTA(M2)=0,COUNTA(Y2)=0),LEFT(D2,3),"")</calculatedColumnFormula>
    </tableColumn>
    <tableColumn id="48" xr3:uid="{335A2328-06D7-4917-9BA4-31CA2A9E5434}" name="待會議" dataDxfId="0">
      <calculatedColumnFormula>IFERROR(VLOOKUP(功能_33[[#This Row],[流程]],工作表3!E:E,1,FALSE),"")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93" dataDxfId="92">
  <autoFilter ref="A2:V24" xr:uid="{00000000-0009-0000-0100-000003000000}"/>
  <tableColumns count="22">
    <tableColumn id="1" xr3:uid="{00000000-0010-0000-0200-000001000000}" name="統計日期" dataDxfId="91"/>
    <tableColumn id="2" xr3:uid="{00000000-0010-0000-0200-000002000000}" name="總計" dataDxfId="90">
      <calculatedColumnFormula>SUM(E3,G3,H3,I3,K3,M3,O3,Q3,U3)</calculatedColumnFormula>
    </tableColumn>
    <tableColumn id="3" xr3:uid="{00000000-0010-0000-0200-000003000000}" name="已完成" dataDxfId="89">
      <calculatedColumnFormula>SUM(F3,H3,J3,L3,N3,P3,R3,V3)</calculatedColumnFormula>
    </tableColumn>
    <tableColumn id="4" xr3:uid="{00000000-0010-0000-0200-000004000000}" name="完成比" dataDxfId="88" dataCellStyle="百分比">
      <calculatedColumnFormula>C3/B3</calculatedColumnFormula>
    </tableColumn>
    <tableColumn id="5" xr3:uid="{00000000-0010-0000-0200-000005000000}" name="累計" dataDxfId="87"/>
    <tableColumn id="6" xr3:uid="{00000000-0010-0000-0200-000006000000}" name="完成" dataDxfId="86"/>
    <tableColumn id="8" xr3:uid="{00000000-0010-0000-0200-000008000000}" name="累計2" dataDxfId="85"/>
    <tableColumn id="9" xr3:uid="{00000000-0010-0000-0200-000009000000}" name="完成2" dataDxfId="84"/>
    <tableColumn id="11" xr3:uid="{00000000-0010-0000-0200-00000B000000}" name="累計3" dataDxfId="83"/>
    <tableColumn id="12" xr3:uid="{00000000-0010-0000-0200-00000C000000}" name="完成3" dataDxfId="82"/>
    <tableColumn id="14" xr3:uid="{00000000-0010-0000-0200-00000E000000}" name="高累計" dataDxfId="81"/>
    <tableColumn id="15" xr3:uid="{00000000-0010-0000-0200-00000F000000}" name="完成7" dataDxfId="80"/>
    <tableColumn id="17" xr3:uid="{00000000-0010-0000-0200-000011000000}" name="中累計" dataDxfId="79"/>
    <tableColumn id="18" xr3:uid="{00000000-0010-0000-0200-000012000000}" name="完成8" dataDxfId="78"/>
    <tableColumn id="20" xr3:uid="{00000000-0010-0000-0200-000014000000}" name="低累計" dataDxfId="77"/>
    <tableColumn id="21" xr3:uid="{00000000-0010-0000-0200-000015000000}" name="完成9" dataDxfId="76"/>
    <tableColumn id="23" xr3:uid="{00000000-0010-0000-0200-000017000000}" name="累計4" dataDxfId="75"/>
    <tableColumn id="24" xr3:uid="{00000000-0010-0000-0200-000018000000}" name="完成4" dataDxfId="74"/>
    <tableColumn id="13" xr3:uid="{00000000-0010-0000-0200-00000D000000}" name="累計5" dataDxfId="73"/>
    <tableColumn id="16" xr3:uid="{00000000-0010-0000-0200-000010000000}" name="完成5" dataDxfId="72"/>
    <tableColumn id="26" xr3:uid="{00000000-0010-0000-0200-00001A000000}" name="累計6" dataDxfId="71"/>
    <tableColumn id="27" xr3:uid="{00000000-0010-0000-0200-00001B000000}" name="完成6" dataDxfId="7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69" dataDxfId="68">
  <autoFilter ref="A1:F332" xr:uid="{00000000-0009-0000-0100-000004000000}"/>
  <tableColumns count="6">
    <tableColumn id="1" xr3:uid="{00000000-0010-0000-0300-000001000000}" name="TranNo" dataDxfId="67"/>
    <tableColumn id="2" xr3:uid="{00000000-0010-0000-0300-000002000000}" name="TranItem" dataDxfId="66"/>
    <tableColumn id="3" xr3:uid="{00000000-0010-0000-0300-000003000000}" name="MenuNo" dataDxfId="65"/>
    <tableColumn id="4" xr3:uid="{00000000-0010-0000-0300-000004000000}" name="SubMenuNo" dataDxfId="64"/>
    <tableColumn id="6" xr3:uid="{00000000-0010-0000-0300-000006000000}" name="業務大類" dataDxfId="63"/>
    <tableColumn id="7" xr3:uid="{00000000-0010-0000-0300-000007000000}" name="業務流程" dataDxfId="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61" dataDxfId="60" dataCellStyle="百分比">
  <autoFilter ref="A1:I42" xr:uid="{00000000-0009-0000-0100-000005000000}"/>
  <tableColumns count="9">
    <tableColumn id="1" xr3:uid="{00000000-0010-0000-0400-000001000000}" name="日期" dataDxfId="59"/>
    <tableColumn id="2" xr3:uid="{00000000-0010-0000-0400-000002000000}" name="週" dataDxfId="58">
      <calculatedColumnFormula>表格1_5[[#This Row],[日期]]</calculatedColumnFormula>
    </tableColumn>
    <tableColumn id="3" xr3:uid="{00000000-0010-0000-0400-000003000000}" name="合計數" dataDxfId="57">
      <calculatedColumnFormula>COUNTA(URS確認!E:E)-1</calculatedColumnFormula>
    </tableColumn>
    <tableColumn id="4" xr3:uid="{00000000-0010-0000-0400-000004000000}" name="累計預估" dataDxfId="56">
      <calculatedColumnFormula>COUNTIF(URS確認!K:K,"&lt;"&amp;A2+1)</calculatedColumnFormula>
    </tableColumn>
    <tableColumn id="5" xr3:uid="{00000000-0010-0000-0400-000005000000}" name="累計完成" dataDxfId="55">
      <calculatedColumnFormula>COUNTIF(URS確認!M:M,"&lt;"&amp;A2+1)</calculatedColumnFormula>
    </tableColumn>
    <tableColumn id="8" xr3:uid="{00000000-0010-0000-0400-000008000000}" name="延遲數" dataDxfId="54">
      <calculatedColumnFormula>D2-E2</calculatedColumnFormula>
    </tableColumn>
    <tableColumn id="6" xr3:uid="{00000000-0010-0000-0400-000006000000}" name="累計預估達成率" dataDxfId="53" dataCellStyle="百分比">
      <calculatedColumnFormula>COUNTIF(URS確認!K:K,"&lt;"&amp;A2+1)/C2</calculatedColumnFormula>
    </tableColumn>
    <tableColumn id="7" xr3:uid="{00000000-0010-0000-0400-000007000000}" name="累計實際達成率" dataDxfId="52" dataCellStyle="百分比">
      <calculatedColumnFormula>COUNTIF(URS確認!M:M,"&lt;"&amp;A2+1)/C2</calculatedColumnFormula>
    </tableColumn>
    <tableColumn id="9" xr3:uid="{00000000-0010-0000-0400-000009000000}" name="延遲率" dataDxfId="5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2930</v>
      </c>
      <c r="C2" s="322" t="s">
        <v>31</v>
      </c>
      <c r="D2" s="322"/>
      <c r="E2" s="322" t="s">
        <v>2879</v>
      </c>
      <c r="F2" s="435"/>
      <c r="G2" s="322" t="s">
        <v>2914</v>
      </c>
      <c r="H2" s="322"/>
      <c r="I2" s="324" t="s">
        <v>32</v>
      </c>
      <c r="J2" s="322"/>
      <c r="K2" s="322" t="s">
        <v>2915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2874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2981</v>
      </c>
      <c r="C2" s="322" t="s">
        <v>31</v>
      </c>
      <c r="D2" s="324"/>
      <c r="E2" s="324" t="s">
        <v>2982</v>
      </c>
      <c r="F2" s="324"/>
      <c r="G2" s="322" t="s">
        <v>2983</v>
      </c>
      <c r="H2" s="322"/>
      <c r="I2" s="324" t="s">
        <v>32</v>
      </c>
      <c r="J2" s="324"/>
      <c r="K2" s="324" t="s">
        <v>2984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2985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3033</v>
      </c>
      <c r="E1" s="166" t="s">
        <v>3034</v>
      </c>
      <c r="F1" s="166" t="s">
        <v>3035</v>
      </c>
      <c r="G1" s="166" t="s">
        <v>2982</v>
      </c>
      <c r="H1" s="166" t="s">
        <v>3036</v>
      </c>
      <c r="I1" s="461" t="s">
        <v>3037</v>
      </c>
      <c r="K1" s="472" t="s">
        <v>3019</v>
      </c>
      <c r="M1" s="472" t="s">
        <v>3038</v>
      </c>
      <c r="O1" s="166" t="s">
        <v>3039</v>
      </c>
      <c r="P1" s="166" t="s">
        <v>3040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2932</v>
      </c>
      <c r="L3" s="461" t="s">
        <v>2932</v>
      </c>
      <c r="N3" s="166" t="s">
        <v>2932</v>
      </c>
    </row>
    <row r="4" spans="1:16" x14ac:dyDescent="0.3">
      <c r="B4" s="166" t="s">
        <v>2935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2932</v>
      </c>
      <c r="L4" s="461" t="s">
        <v>2932</v>
      </c>
      <c r="N4" s="166" t="s">
        <v>2932</v>
      </c>
    </row>
    <row r="5" spans="1:16" x14ac:dyDescent="0.3">
      <c r="B5" s="166" t="s">
        <v>2937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2932</v>
      </c>
      <c r="L5" s="461" t="s">
        <v>2932</v>
      </c>
      <c r="N5" s="166" t="s">
        <v>2932</v>
      </c>
    </row>
    <row r="6" spans="1:16" x14ac:dyDescent="0.3">
      <c r="B6" s="166" t="s">
        <v>2936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2932</v>
      </c>
      <c r="L6" s="461" t="s">
        <v>2932</v>
      </c>
      <c r="N6" s="166" t="s">
        <v>2932</v>
      </c>
    </row>
    <row r="7" spans="1:16" x14ac:dyDescent="0.3">
      <c r="B7" s="166" t="s">
        <v>3011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2932</v>
      </c>
      <c r="L7" s="461" t="s">
        <v>2932</v>
      </c>
      <c r="N7" s="166" t="s">
        <v>2932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2932</v>
      </c>
      <c r="L8" s="461" t="s">
        <v>2932</v>
      </c>
      <c r="N8" s="166" t="s">
        <v>2932</v>
      </c>
    </row>
    <row r="9" spans="1:16" x14ac:dyDescent="0.3">
      <c r="B9" s="166" t="s">
        <v>2933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1514</v>
      </c>
      <c r="J9" s="461">
        <v>2</v>
      </c>
      <c r="L9" s="461" t="s">
        <v>2932</v>
      </c>
      <c r="N9" s="166" t="s">
        <v>2932</v>
      </c>
    </row>
    <row r="10" spans="1:16" x14ac:dyDescent="0.3">
      <c r="B10" s="166" t="s">
        <v>2934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2932</v>
      </c>
      <c r="K10" s="461" t="s">
        <v>1514</v>
      </c>
      <c r="L10" s="461">
        <v>20</v>
      </c>
      <c r="N10" s="166" t="s">
        <v>2932</v>
      </c>
    </row>
    <row r="11" spans="1:16" x14ac:dyDescent="0.3">
      <c r="B11" s="166" t="s">
        <v>2986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1514</v>
      </c>
      <c r="J11" s="461">
        <v>10</v>
      </c>
      <c r="L11" s="461" t="s">
        <v>2932</v>
      </c>
      <c r="N11" s="166" t="s">
        <v>2932</v>
      </c>
    </row>
    <row r="12" spans="1:16" x14ac:dyDescent="0.3">
      <c r="B12" s="166" t="s">
        <v>2987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2932</v>
      </c>
      <c r="K12" s="461" t="s">
        <v>1514</v>
      </c>
      <c r="L12" s="461">
        <v>19</v>
      </c>
      <c r="N12" s="166" t="s">
        <v>2932</v>
      </c>
    </row>
    <row r="13" spans="1:16" x14ac:dyDescent="0.3">
      <c r="B13" s="166" t="s">
        <v>2988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1514</v>
      </c>
      <c r="J13" s="461">
        <v>9</v>
      </c>
      <c r="L13" s="461" t="s">
        <v>2932</v>
      </c>
      <c r="N13" s="166" t="s">
        <v>2932</v>
      </c>
    </row>
    <row r="14" spans="1:16" x14ac:dyDescent="0.3">
      <c r="B14" s="166" t="s">
        <v>2989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1514</v>
      </c>
      <c r="J14" s="461">
        <v>6</v>
      </c>
      <c r="L14" s="461" t="s">
        <v>2932</v>
      </c>
      <c r="N14" s="166" t="s">
        <v>2932</v>
      </c>
    </row>
    <row r="15" spans="1:16" x14ac:dyDescent="0.3">
      <c r="B15" s="166" t="s">
        <v>2990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2932</v>
      </c>
      <c r="K15" s="461" t="s">
        <v>1514</v>
      </c>
      <c r="L15" s="461">
        <v>11</v>
      </c>
      <c r="N15" s="166" t="s">
        <v>2932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1514</v>
      </c>
      <c r="J16" s="461">
        <v>1</v>
      </c>
      <c r="L16" s="461" t="s">
        <v>2932</v>
      </c>
      <c r="N16" s="166" t="s">
        <v>2932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2932</v>
      </c>
      <c r="L17" s="461" t="s">
        <v>2932</v>
      </c>
      <c r="N17" s="166" t="s">
        <v>2932</v>
      </c>
    </row>
    <row r="18" spans="1:16" x14ac:dyDescent="0.3">
      <c r="B18" s="166" t="s">
        <v>2991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2932</v>
      </c>
      <c r="L18" s="461" t="s">
        <v>2932</v>
      </c>
      <c r="N18" s="166" t="s">
        <v>2932</v>
      </c>
    </row>
    <row r="19" spans="1:16" x14ac:dyDescent="0.3">
      <c r="B19" s="166" t="s">
        <v>2992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2932</v>
      </c>
      <c r="L19" s="461" t="s">
        <v>2932</v>
      </c>
      <c r="N19" s="166" t="s">
        <v>2932</v>
      </c>
    </row>
    <row r="20" spans="1:16" x14ac:dyDescent="0.3">
      <c r="B20" s="166" t="s">
        <v>1445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1514</v>
      </c>
      <c r="J20" s="461">
        <v>2</v>
      </c>
      <c r="L20" s="461" t="s">
        <v>2932</v>
      </c>
      <c r="O20" s="166" t="s">
        <v>2932</v>
      </c>
    </row>
    <row r="21" spans="1:16" x14ac:dyDescent="0.3">
      <c r="B21" s="166" t="s">
        <v>2993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2932</v>
      </c>
      <c r="L21" s="461" t="s">
        <v>2932</v>
      </c>
      <c r="N21" s="166" t="s">
        <v>2932</v>
      </c>
    </row>
    <row r="22" spans="1:16" x14ac:dyDescent="0.3">
      <c r="B22" s="166" t="s">
        <v>2994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2932</v>
      </c>
      <c r="L22" s="461" t="s">
        <v>2932</v>
      </c>
      <c r="N22" s="166" t="s">
        <v>2932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2932</v>
      </c>
      <c r="L23" s="461" t="s">
        <v>2932</v>
      </c>
      <c r="N23" s="166" t="s">
        <v>2932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1514</v>
      </c>
      <c r="J24" s="461">
        <v>5</v>
      </c>
      <c r="L24" s="461" t="s">
        <v>2932</v>
      </c>
      <c r="N24" s="166" t="s">
        <v>2932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2932</v>
      </c>
      <c r="L25" s="461" t="s">
        <v>2932</v>
      </c>
      <c r="M25" s="166" t="s">
        <v>1514</v>
      </c>
      <c r="N25" s="166">
        <v>17</v>
      </c>
      <c r="O25" s="166">
        <v>1</v>
      </c>
      <c r="P25" s="166" t="s">
        <v>3041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1514</v>
      </c>
      <c r="J26" s="461">
        <v>8</v>
      </c>
      <c r="L26" s="461" t="s">
        <v>2932</v>
      </c>
      <c r="N26" s="166" t="s">
        <v>2932</v>
      </c>
      <c r="O26" s="166" t="s">
        <v>2932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2932</v>
      </c>
      <c r="L27" s="461" t="s">
        <v>2932</v>
      </c>
      <c r="M27" s="166" t="s">
        <v>1514</v>
      </c>
      <c r="N27" s="166">
        <v>7</v>
      </c>
      <c r="O27" s="166">
        <v>1</v>
      </c>
      <c r="P27" s="166" t="s">
        <v>3041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1514</v>
      </c>
      <c r="J28" s="461">
        <v>10</v>
      </c>
      <c r="L28" s="461" t="s">
        <v>2932</v>
      </c>
      <c r="N28" s="166" t="s">
        <v>2932</v>
      </c>
      <c r="O28" s="166" t="s">
        <v>2932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2932</v>
      </c>
      <c r="L29" s="461" t="s">
        <v>2932</v>
      </c>
      <c r="M29" s="166" t="s">
        <v>1514</v>
      </c>
      <c r="N29" s="166">
        <v>7</v>
      </c>
      <c r="O29" s="166">
        <v>1</v>
      </c>
      <c r="P29" s="166" t="s">
        <v>3041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1514</v>
      </c>
      <c r="J30" s="461">
        <v>1</v>
      </c>
      <c r="L30" s="461" t="s">
        <v>2932</v>
      </c>
      <c r="N30" s="166" t="s">
        <v>2932</v>
      </c>
      <c r="O30" s="166" t="s">
        <v>2932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2932</v>
      </c>
      <c r="L31" s="461" t="s">
        <v>2932</v>
      </c>
      <c r="M31" s="166" t="s">
        <v>1514</v>
      </c>
      <c r="N31" s="166">
        <v>17</v>
      </c>
      <c r="O31" s="166">
        <v>1</v>
      </c>
      <c r="P31" s="166" t="s">
        <v>3041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2932</v>
      </c>
      <c r="L32" s="461" t="s">
        <v>2932</v>
      </c>
      <c r="M32" s="166" t="s">
        <v>1514</v>
      </c>
      <c r="N32" s="166">
        <v>3</v>
      </c>
      <c r="O32" s="166">
        <v>1</v>
      </c>
      <c r="P32" s="166" t="s">
        <v>3041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2932</v>
      </c>
      <c r="L33" s="461" t="s">
        <v>2932</v>
      </c>
      <c r="N33" s="166" t="s">
        <v>2932</v>
      </c>
      <c r="O33" s="166" t="s">
        <v>2932</v>
      </c>
    </row>
    <row r="34" spans="1:15" x14ac:dyDescent="0.3">
      <c r="B34" s="166" t="s">
        <v>1020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2932</v>
      </c>
      <c r="L34" s="461" t="s">
        <v>2932</v>
      </c>
      <c r="M34" s="166" t="s">
        <v>1514</v>
      </c>
      <c r="N34" s="166">
        <v>15</v>
      </c>
      <c r="O34" s="166">
        <v>1</v>
      </c>
    </row>
    <row r="35" spans="1:15" x14ac:dyDescent="0.3">
      <c r="B35" s="166" t="s">
        <v>1481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2932</v>
      </c>
      <c r="L35" s="461" t="s">
        <v>2932</v>
      </c>
      <c r="M35" s="166" t="s">
        <v>1514</v>
      </c>
      <c r="N35" s="166">
        <v>12</v>
      </c>
      <c r="O35" s="166">
        <v>1</v>
      </c>
    </row>
    <row r="36" spans="1:15" x14ac:dyDescent="0.3">
      <c r="B36" s="166" t="s">
        <v>2931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2932</v>
      </c>
      <c r="L36" s="461" t="s">
        <v>2932</v>
      </c>
      <c r="M36" s="166" t="s">
        <v>1514</v>
      </c>
      <c r="N36" s="166">
        <v>15</v>
      </c>
      <c r="O36" s="166">
        <v>15</v>
      </c>
    </row>
    <row r="37" spans="1:15" x14ac:dyDescent="0.3">
      <c r="B37" s="166" t="s">
        <v>2995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2932</v>
      </c>
      <c r="L37" s="461" t="s">
        <v>2932</v>
      </c>
      <c r="M37" s="166" t="s">
        <v>1514</v>
      </c>
      <c r="N37" s="166">
        <v>15</v>
      </c>
      <c r="O37" s="166">
        <v>1</v>
      </c>
    </row>
    <row r="38" spans="1:15" x14ac:dyDescent="0.3">
      <c r="B38" s="166" t="s">
        <v>2951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2932</v>
      </c>
      <c r="N38" s="166" t="s">
        <v>2932</v>
      </c>
      <c r="O38" s="166" t="s">
        <v>2932</v>
      </c>
    </row>
    <row r="39" spans="1:15" x14ac:dyDescent="0.3">
      <c r="B39" s="166" t="s">
        <v>2996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2932</v>
      </c>
      <c r="K39" s="461" t="s">
        <v>1514</v>
      </c>
      <c r="L39" s="461">
        <v>4</v>
      </c>
      <c r="N39" s="166" t="s">
        <v>2932</v>
      </c>
      <c r="O39" s="166" t="s">
        <v>2932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2932</v>
      </c>
      <c r="L40" s="461" t="s">
        <v>2932</v>
      </c>
      <c r="N40" s="166" t="s">
        <v>2932</v>
      </c>
      <c r="O40" s="166" t="s">
        <v>2932</v>
      </c>
    </row>
    <row r="41" spans="1:15" x14ac:dyDescent="0.3">
      <c r="B41" s="166" t="s">
        <v>2997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2932</v>
      </c>
      <c r="L41" s="461" t="s">
        <v>2932</v>
      </c>
      <c r="M41" s="166" t="s">
        <v>1514</v>
      </c>
      <c r="N41" s="166">
        <v>4</v>
      </c>
      <c r="O41" s="166">
        <v>2</v>
      </c>
    </row>
    <row r="42" spans="1:15" x14ac:dyDescent="0.3">
      <c r="B42" s="166" t="s">
        <v>2998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1514</v>
      </c>
      <c r="J42" s="461">
        <v>9</v>
      </c>
      <c r="L42" s="461" t="s">
        <v>2932</v>
      </c>
      <c r="N42" s="166" t="s">
        <v>2932</v>
      </c>
      <c r="O42" s="166" t="s">
        <v>2932</v>
      </c>
    </row>
    <row r="43" spans="1:15" x14ac:dyDescent="0.3">
      <c r="B43" s="166" t="s">
        <v>2999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1514</v>
      </c>
      <c r="J43" s="461">
        <v>6</v>
      </c>
      <c r="L43" s="461" t="s">
        <v>2932</v>
      </c>
      <c r="N43" s="166" t="s">
        <v>2932</v>
      </c>
      <c r="O43" s="166" t="s">
        <v>2932</v>
      </c>
    </row>
    <row r="44" spans="1:15" x14ac:dyDescent="0.3">
      <c r="B44" s="166" t="s">
        <v>3000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2932</v>
      </c>
      <c r="L44" s="461" t="s">
        <v>2932</v>
      </c>
      <c r="M44" s="166" t="s">
        <v>1514</v>
      </c>
      <c r="N44" s="166">
        <v>8</v>
      </c>
      <c r="O44" s="166">
        <v>8</v>
      </c>
    </row>
    <row r="45" spans="1:15" x14ac:dyDescent="0.3">
      <c r="B45" s="166" t="s">
        <v>3001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2932</v>
      </c>
      <c r="K45" s="461" t="s">
        <v>1514</v>
      </c>
      <c r="L45" s="461">
        <v>7</v>
      </c>
      <c r="N45" s="166" t="s">
        <v>2932</v>
      </c>
      <c r="O45" s="166" t="s">
        <v>2932</v>
      </c>
    </row>
    <row r="46" spans="1:15" x14ac:dyDescent="0.3">
      <c r="B46" s="166" t="s">
        <v>3002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2932</v>
      </c>
      <c r="L46" s="461" t="s">
        <v>2932</v>
      </c>
      <c r="M46" s="166" t="s">
        <v>1514</v>
      </c>
      <c r="N46" s="166">
        <v>20</v>
      </c>
      <c r="O46" s="166">
        <v>2</v>
      </c>
    </row>
    <row r="47" spans="1:15" x14ac:dyDescent="0.3">
      <c r="B47" s="166" t="s">
        <v>3003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2932</v>
      </c>
      <c r="L47" s="461" t="s">
        <v>2932</v>
      </c>
      <c r="M47" s="166" t="s">
        <v>1514</v>
      </c>
      <c r="N47" s="166">
        <v>29</v>
      </c>
      <c r="O47" s="166">
        <v>2</v>
      </c>
    </row>
    <row r="48" spans="1:15" x14ac:dyDescent="0.3">
      <c r="B48" s="166" t="s">
        <v>3004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2932</v>
      </c>
      <c r="L48" s="461" t="s">
        <v>2932</v>
      </c>
      <c r="M48" s="166" t="s">
        <v>1514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2932</v>
      </c>
      <c r="L49" s="461" t="s">
        <v>2932</v>
      </c>
      <c r="N49" s="166" t="s">
        <v>2932</v>
      </c>
      <c r="O49" s="166" t="s">
        <v>2932</v>
      </c>
    </row>
    <row r="50" spans="1:15" x14ac:dyDescent="0.3">
      <c r="B50" s="166" t="s">
        <v>3005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2932</v>
      </c>
      <c r="K50" s="461" t="s">
        <v>1514</v>
      </c>
      <c r="L50" s="461">
        <v>1</v>
      </c>
      <c r="N50" s="166" t="s">
        <v>2932</v>
      </c>
      <c r="O50" s="166" t="s">
        <v>2932</v>
      </c>
    </row>
    <row r="51" spans="1:15" x14ac:dyDescent="0.3">
      <c r="B51" s="166" t="s">
        <v>2950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2932</v>
      </c>
      <c r="L51" s="461" t="s">
        <v>2932</v>
      </c>
      <c r="M51" s="166" t="s">
        <v>1514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2932</v>
      </c>
      <c r="L52" s="461" t="s">
        <v>2932</v>
      </c>
      <c r="N52" s="166" t="s">
        <v>2932</v>
      </c>
      <c r="O52" s="166" t="s">
        <v>2932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2932</v>
      </c>
      <c r="L53" s="461" t="s">
        <v>2932</v>
      </c>
      <c r="M53" s="166" t="s">
        <v>1514</v>
      </c>
      <c r="N53" s="166">
        <v>7</v>
      </c>
      <c r="O53" s="166">
        <v>5</v>
      </c>
    </row>
    <row r="54" spans="1:15" x14ac:dyDescent="0.3">
      <c r="B54" s="166" t="s">
        <v>953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2932</v>
      </c>
      <c r="K54" s="461" t="s">
        <v>1514</v>
      </c>
      <c r="L54" s="461">
        <v>9</v>
      </c>
      <c r="N54" s="166" t="s">
        <v>2932</v>
      </c>
      <c r="O54" s="166" t="s">
        <v>2932</v>
      </c>
    </row>
    <row r="55" spans="1:15" x14ac:dyDescent="0.3">
      <c r="B55" s="166" t="s">
        <v>3006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2932</v>
      </c>
      <c r="L55" s="461" t="s">
        <v>2932</v>
      </c>
      <c r="M55" s="166" t="s">
        <v>1514</v>
      </c>
      <c r="N55" s="166">
        <v>112</v>
      </c>
      <c r="O55" s="166">
        <v>37</v>
      </c>
    </row>
    <row r="56" spans="1:15" x14ac:dyDescent="0.3">
      <c r="B56" s="166" t="s">
        <v>3007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2932</v>
      </c>
      <c r="K56" s="461" t="s">
        <v>1514</v>
      </c>
      <c r="L56" s="461">
        <v>2</v>
      </c>
      <c r="N56" s="166" t="s">
        <v>2932</v>
      </c>
      <c r="O56" s="166" t="s">
        <v>2932</v>
      </c>
    </row>
    <row r="57" spans="1:15" x14ac:dyDescent="0.3">
      <c r="B57" s="166" t="s">
        <v>3008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2932</v>
      </c>
      <c r="K57" s="461" t="s">
        <v>1514</v>
      </c>
      <c r="L57" s="461">
        <v>3</v>
      </c>
      <c r="N57" s="166" t="s">
        <v>2932</v>
      </c>
      <c r="O57" s="166" t="s">
        <v>2932</v>
      </c>
    </row>
    <row r="58" spans="1:15" x14ac:dyDescent="0.3">
      <c r="B58" s="166" t="s">
        <v>949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2932</v>
      </c>
      <c r="K58" s="461" t="s">
        <v>1514</v>
      </c>
      <c r="L58" s="461">
        <v>1</v>
      </c>
      <c r="N58" s="166" t="s">
        <v>2932</v>
      </c>
      <c r="O58" s="166" t="s">
        <v>2932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2932</v>
      </c>
      <c r="L59" s="461" t="s">
        <v>2932</v>
      </c>
      <c r="N59" s="166" t="s">
        <v>2932</v>
      </c>
      <c r="O59" s="166" t="s">
        <v>2932</v>
      </c>
    </row>
    <row r="60" spans="1:15" x14ac:dyDescent="0.3">
      <c r="B60" s="166" t="s">
        <v>3009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2932</v>
      </c>
      <c r="K60" s="461" t="s">
        <v>1514</v>
      </c>
      <c r="L60" s="461">
        <v>1</v>
      </c>
      <c r="N60" s="166" t="s">
        <v>2932</v>
      </c>
      <c r="O60" s="166" t="s">
        <v>2932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2932</v>
      </c>
      <c r="L61" s="461" t="s">
        <v>2932</v>
      </c>
      <c r="N61" s="166" t="s">
        <v>2932</v>
      </c>
      <c r="O61" s="166" t="s">
        <v>2932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2932</v>
      </c>
      <c r="L62" s="461" t="s">
        <v>2932</v>
      </c>
      <c r="N62" s="166" t="s">
        <v>2932</v>
      </c>
      <c r="O62" s="166" t="s">
        <v>2932</v>
      </c>
    </row>
    <row r="63" spans="1:15" x14ac:dyDescent="0.3">
      <c r="A63" s="166" t="s">
        <v>3010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2932</v>
      </c>
      <c r="L63" s="461" t="s">
        <v>2932</v>
      </c>
      <c r="N63" s="166" t="s">
        <v>2932</v>
      </c>
      <c r="O63" s="166" t="s">
        <v>2932</v>
      </c>
    </row>
    <row r="64" spans="1:15" x14ac:dyDescent="0.3">
      <c r="B64" s="166" t="s">
        <v>3010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2932</v>
      </c>
      <c r="L64" s="461" t="s">
        <v>2932</v>
      </c>
      <c r="M64" s="166" t="s">
        <v>1514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3042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K1" sqref="K1:K1048576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Y1" workbookViewId="0">
      <selection activeCell="BA15" sqref="BA15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2875</v>
      </c>
      <c r="BC4" s="294" t="s">
        <v>2926</v>
      </c>
      <c r="BD4" s="294" t="s">
        <v>2928</v>
      </c>
      <c r="BE4" s="294" t="s">
        <v>3044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2876</v>
      </c>
      <c r="F5" s="294" t="s">
        <v>2927</v>
      </c>
      <c r="G5" s="294" t="s">
        <v>2929</v>
      </c>
      <c r="H5" s="294" t="s">
        <v>3045</v>
      </c>
      <c r="I5" s="294" t="s">
        <v>95</v>
      </c>
      <c r="J5" s="294" t="s">
        <v>96</v>
      </c>
      <c r="K5" s="294" t="s">
        <v>97</v>
      </c>
      <c r="L5" s="294" t="s">
        <v>2876</v>
      </c>
      <c r="M5" s="294" t="s">
        <v>2927</v>
      </c>
      <c r="N5" s="294" t="s">
        <v>2929</v>
      </c>
      <c r="O5" s="294" t="s">
        <v>3045</v>
      </c>
      <c r="P5" s="294" t="s">
        <v>95</v>
      </c>
      <c r="Q5" s="294" t="s">
        <v>96</v>
      </c>
      <c r="R5" s="294" t="s">
        <v>97</v>
      </c>
      <c r="S5" s="294" t="s">
        <v>2876</v>
      </c>
      <c r="T5" s="294" t="s">
        <v>2927</v>
      </c>
      <c r="U5" s="294" t="s">
        <v>2929</v>
      </c>
      <c r="V5" s="294" t="s">
        <v>3045</v>
      </c>
      <c r="W5" s="294" t="s">
        <v>95</v>
      </c>
      <c r="X5" s="294" t="s">
        <v>96</v>
      </c>
      <c r="Y5" s="294" t="s">
        <v>97</v>
      </c>
      <c r="Z5" s="294" t="s">
        <v>2876</v>
      </c>
      <c r="AA5" s="294" t="s">
        <v>2927</v>
      </c>
      <c r="AB5" s="294" t="s">
        <v>2929</v>
      </c>
      <c r="AC5" s="294" t="s">
        <v>3045</v>
      </c>
      <c r="AD5" s="294" t="s">
        <v>95</v>
      </c>
      <c r="AE5" s="294" t="s">
        <v>96</v>
      </c>
      <c r="AF5" s="294" t="s">
        <v>97</v>
      </c>
      <c r="AG5" s="294" t="s">
        <v>2876</v>
      </c>
      <c r="AH5" s="294" t="s">
        <v>2927</v>
      </c>
      <c r="AI5" s="294" t="s">
        <v>2929</v>
      </c>
      <c r="AJ5" s="294" t="s">
        <v>3045</v>
      </c>
      <c r="AK5" s="294" t="s">
        <v>95</v>
      </c>
      <c r="AL5" s="294" t="s">
        <v>96</v>
      </c>
      <c r="AM5" s="294" t="s">
        <v>97</v>
      </c>
      <c r="AN5" s="294" t="s">
        <v>2876</v>
      </c>
      <c r="AO5" s="294" t="s">
        <v>2927</v>
      </c>
      <c r="AP5" s="294" t="s">
        <v>2929</v>
      </c>
      <c r="AQ5" s="294" t="s">
        <v>3045</v>
      </c>
      <c r="AR5" s="294" t="s">
        <v>95</v>
      </c>
      <c r="AS5" s="294" t="s">
        <v>96</v>
      </c>
      <c r="AT5" s="294" t="s">
        <v>97</v>
      </c>
      <c r="AU5" s="294" t="s">
        <v>2876</v>
      </c>
      <c r="AV5" s="294" t="s">
        <v>2927</v>
      </c>
      <c r="AW5" s="294" t="s">
        <v>2929</v>
      </c>
      <c r="AX5" s="294" t="s">
        <v>3045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57" t="s">
        <v>2935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57" t="s">
        <v>2937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57" t="s">
        <v>2936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57" t="s">
        <v>3011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57" t="s">
        <v>2933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57" t="s">
        <v>2934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57" t="s">
        <v>2986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57" t="s">
        <v>2987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57" t="s">
        <v>2988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57" t="s">
        <v>2989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57" t="s">
        <v>2990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57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57" t="s">
        <v>2991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57" t="s">
        <v>2992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57" t="s">
        <v>1445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57" t="s">
        <v>2993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57" t="s">
        <v>2994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57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57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57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57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57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57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57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57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57" t="s">
        <v>1020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57" t="s">
        <v>1481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57" t="s">
        <v>2931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57" t="s">
        <v>2995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57" t="s">
        <v>2951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57" t="s">
        <v>2996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57" t="s">
        <v>2997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57" t="s">
        <v>2998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57" t="s">
        <v>2999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57" t="s">
        <v>3000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57" t="s">
        <v>3001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57" t="s">
        <v>3002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57" t="s">
        <v>3003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57" t="s">
        <v>3004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57" t="s">
        <v>3005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57" t="s">
        <v>2950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57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57" t="s">
        <v>953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57" t="s">
        <v>3006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57" t="s">
        <v>3007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57" t="s">
        <v>3008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57" t="s">
        <v>949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57" t="s">
        <v>3009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3010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57" t="s">
        <v>3010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3055</v>
      </c>
      <c r="G1" s="482"/>
      <c r="H1" s="482"/>
      <c r="I1" s="490" t="s">
        <v>3054</v>
      </c>
      <c r="J1" s="614" t="s">
        <v>3052</v>
      </c>
      <c r="K1" s="614"/>
      <c r="L1" s="614"/>
      <c r="M1" s="498" t="s">
        <v>3053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3012</v>
      </c>
      <c r="D2" s="465" t="s">
        <v>3014</v>
      </c>
      <c r="E2" s="465" t="s">
        <v>3013</v>
      </c>
      <c r="F2" s="489" t="s">
        <v>3015</v>
      </c>
      <c r="G2" s="465" t="s">
        <v>2879</v>
      </c>
      <c r="H2" s="466" t="s">
        <v>3016</v>
      </c>
      <c r="I2" s="488" t="s">
        <v>3017</v>
      </c>
      <c r="J2" s="487" t="s">
        <v>3013</v>
      </c>
      <c r="K2" s="487" t="s">
        <v>3047</v>
      </c>
      <c r="L2" s="487" t="s">
        <v>3046</v>
      </c>
      <c r="M2" s="485" t="s">
        <v>3059</v>
      </c>
      <c r="N2" s="485" t="s">
        <v>3060</v>
      </c>
      <c r="O2" s="486" t="s">
        <v>3018</v>
      </c>
      <c r="P2" s="486" t="s">
        <v>3068</v>
      </c>
      <c r="Q2" s="486" t="s">
        <v>3069</v>
      </c>
      <c r="R2" s="516" t="s">
        <v>3071</v>
      </c>
      <c r="S2" s="485" t="s">
        <v>3051</v>
      </c>
      <c r="T2" s="465" t="s">
        <v>3048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2935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2937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2936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3011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2933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2932</v>
      </c>
      <c r="Q10" s="477" t="s">
        <v>2932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2934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2932</v>
      </c>
      <c r="Q11" s="477" t="s">
        <v>2932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2986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2932</v>
      </c>
      <c r="Q12" s="477" t="s">
        <v>2932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2987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2932</v>
      </c>
      <c r="Q13" s="477" t="s">
        <v>2932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2988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2932</v>
      </c>
      <c r="Q14" s="477" t="s">
        <v>2932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2989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2932</v>
      </c>
      <c r="R15" s="166">
        <f t="shared" si="2"/>
        <v>6</v>
      </c>
      <c r="S15" s="166">
        <f t="shared" si="4"/>
        <v>3</v>
      </c>
      <c r="T15" s="166" t="s">
        <v>3049</v>
      </c>
    </row>
    <row r="16" spans="1:21" x14ac:dyDescent="0.3">
      <c r="B16" s="166" t="s">
        <v>2990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2932</v>
      </c>
      <c r="Q16" s="477" t="s">
        <v>2932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838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2932</v>
      </c>
      <c r="Q17" s="477" t="s">
        <v>2932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2932</v>
      </c>
      <c r="Q18" s="478" t="s">
        <v>2932</v>
      </c>
      <c r="R18" s="460"/>
      <c r="S18" s="460"/>
    </row>
    <row r="19" spans="1:20" x14ac:dyDescent="0.3">
      <c r="B19" s="166" t="s">
        <v>2991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2932</v>
      </c>
      <c r="Q19" s="477" t="s">
        <v>2932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2992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2932</v>
      </c>
      <c r="Q20" s="477" t="s">
        <v>2932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1445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2932</v>
      </c>
      <c r="Q21" s="477" t="s">
        <v>2932</v>
      </c>
      <c r="R21" s="166">
        <f t="shared" si="2"/>
        <v>0</v>
      </c>
      <c r="S21" s="166">
        <f t="shared" si="7"/>
        <v>0</v>
      </c>
      <c r="T21" s="166" t="s">
        <v>2918</v>
      </c>
    </row>
    <row r="22" spans="1:20" x14ac:dyDescent="0.3">
      <c r="B22" s="166" t="s">
        <v>2993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2932</v>
      </c>
      <c r="Q22" s="477" t="s">
        <v>2932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2994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2932</v>
      </c>
      <c r="Q23" s="477" t="s">
        <v>2932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2932</v>
      </c>
      <c r="Q24" s="478" t="s">
        <v>2932</v>
      </c>
      <c r="R24" s="460"/>
      <c r="S24" s="460"/>
    </row>
    <row r="25" spans="1:20" x14ac:dyDescent="0.3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2932</v>
      </c>
      <c r="Q25" s="477" t="s">
        <v>2932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423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2932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838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2932</v>
      </c>
      <c r="Q27" s="477" t="s">
        <v>2932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479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2932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391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2932</v>
      </c>
      <c r="Q29" s="477" t="s">
        <v>2932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638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2932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656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2932</v>
      </c>
      <c r="Q31" s="477" t="s">
        <v>2932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453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2932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432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2932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2932</v>
      </c>
      <c r="Q34" s="478" t="s">
        <v>2932</v>
      </c>
      <c r="R34" s="460"/>
      <c r="S34" s="460"/>
    </row>
    <row r="35" spans="1:20" x14ac:dyDescent="0.3">
      <c r="B35" s="166" t="s">
        <v>1020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2932</v>
      </c>
      <c r="Q35" s="477" t="s">
        <v>2932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1481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2932</v>
      </c>
      <c r="Q36" s="477" t="s">
        <v>2932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2931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2995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2932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2951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2932</v>
      </c>
      <c r="Q39" s="477" t="s">
        <v>2932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2996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2932</v>
      </c>
      <c r="Q40" s="477" t="s">
        <v>2932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2932</v>
      </c>
      <c r="Q41" s="478" t="s">
        <v>2932</v>
      </c>
      <c r="R41" s="460"/>
      <c r="S41" s="460"/>
    </row>
    <row r="42" spans="1:20" x14ac:dyDescent="0.3">
      <c r="B42" s="166" t="s">
        <v>2997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2998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2932</v>
      </c>
      <c r="Q43" s="477" t="s">
        <v>2932</v>
      </c>
      <c r="R43" s="166">
        <f t="shared" si="2"/>
        <v>0</v>
      </c>
      <c r="S43" s="166">
        <f t="shared" ref="S43:S49" si="10">SUM(O43:Q43)</f>
        <v>0</v>
      </c>
      <c r="T43" s="166" t="s">
        <v>3049</v>
      </c>
    </row>
    <row r="44" spans="1:20" x14ac:dyDescent="0.3">
      <c r="B44" s="166" t="s">
        <v>2999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2932</v>
      </c>
      <c r="Q44" s="477" t="s">
        <v>2932</v>
      </c>
      <c r="R44" s="166">
        <f t="shared" si="2"/>
        <v>0</v>
      </c>
      <c r="S44" s="166">
        <f t="shared" si="10"/>
        <v>0</v>
      </c>
      <c r="T44" s="166" t="s">
        <v>3049</v>
      </c>
    </row>
    <row r="45" spans="1:20" x14ac:dyDescent="0.3">
      <c r="B45" s="166" t="s">
        <v>3000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2932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3001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2932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3002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2932</v>
      </c>
      <c r="Q47" s="477" t="s">
        <v>2932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3003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2932</v>
      </c>
      <c r="Q48" s="477" t="s">
        <v>2932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3004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2932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2932</v>
      </c>
      <c r="Q50" s="478" t="s">
        <v>2932</v>
      </c>
      <c r="R50" s="460"/>
      <c r="S50" s="460"/>
    </row>
    <row r="51" spans="1:19" x14ac:dyDescent="0.3">
      <c r="B51" s="166" t="s">
        <v>3005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2932</v>
      </c>
      <c r="Q51" s="477" t="s">
        <v>2932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2950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2932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2932</v>
      </c>
      <c r="Q53" s="478" t="s">
        <v>2932</v>
      </c>
      <c r="R53" s="460"/>
      <c r="S53" s="460"/>
    </row>
    <row r="54" spans="1:19" x14ac:dyDescent="0.3">
      <c r="B54" s="166" t="s">
        <v>932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2932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953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2932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3006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2932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3007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2932</v>
      </c>
      <c r="Q57" s="477" t="s">
        <v>2932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3008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2932</v>
      </c>
      <c r="Q58" s="477" t="s">
        <v>2932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949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2932</v>
      </c>
      <c r="Q59" s="477" t="s">
        <v>2932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2932</v>
      </c>
      <c r="Q60" s="478" t="s">
        <v>2932</v>
      </c>
      <c r="R60" s="460"/>
      <c r="S60" s="460"/>
    </row>
    <row r="61" spans="1:19" x14ac:dyDescent="0.3">
      <c r="B61" s="166" t="s">
        <v>3009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2932</v>
      </c>
      <c r="Q61" s="477" t="s">
        <v>2932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2932</v>
      </c>
      <c r="Q62" s="477" t="s">
        <v>2932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2932</v>
      </c>
      <c r="Q63" s="477" t="s">
        <v>2932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3010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2932</v>
      </c>
      <c r="Q64" s="478" t="s">
        <v>2932</v>
      </c>
      <c r="R64" s="460"/>
      <c r="S64" s="460"/>
    </row>
    <row r="65" spans="1:21" x14ac:dyDescent="0.3">
      <c r="B65" s="166" t="s">
        <v>3010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2932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3046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3056</v>
      </c>
      <c r="U66" s="502">
        <f>F66+I66+L66+R66</f>
        <v>536</v>
      </c>
    </row>
    <row r="67" spans="1:21" x14ac:dyDescent="0.3">
      <c r="B67" s="166" t="s">
        <v>3050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3066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5"/>
  <sheetViews>
    <sheetView tabSelected="1" zoomScaleNormal="100" workbookViewId="0">
      <pane ySplit="2" topLeftCell="A33" activePane="bottomLeft" state="frozen"/>
      <selection pane="bottomLeft" activeCell="AF33" sqref="AF33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52" hidden="1" customWidth="1"/>
    <col min="16" max="16" width="8" style="553" hidden="1" customWidth="1"/>
    <col min="17" max="17" width="12.59765625" style="55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8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87" bestFit="1" customWidth="1"/>
    <col min="31" max="31" width="8.69921875" style="260"/>
    <col min="32" max="32" width="11.296875" style="4" bestFit="1" customWidth="1"/>
    <col min="33" max="16384" width="8.69921875" style="4"/>
  </cols>
  <sheetData>
    <row r="1" spans="1:32" s="528" customFormat="1" ht="52" customHeight="1" x14ac:dyDescent="0.3">
      <c r="C1" s="529"/>
      <c r="D1" s="529"/>
      <c r="E1" s="529"/>
      <c r="F1" s="530" t="s">
        <v>3055</v>
      </c>
      <c r="G1" s="529"/>
      <c r="H1" s="529"/>
      <c r="I1" s="531" t="s">
        <v>3054</v>
      </c>
      <c r="J1" s="615" t="s">
        <v>3052</v>
      </c>
      <c r="K1" s="615"/>
      <c r="L1" s="615"/>
      <c r="M1" s="532" t="s">
        <v>3053</v>
      </c>
      <c r="N1" s="532"/>
      <c r="O1" s="533"/>
      <c r="P1" s="533"/>
      <c r="Q1" s="533"/>
      <c r="R1" s="533"/>
      <c r="S1" s="533"/>
      <c r="V1" s="534"/>
      <c r="W1" s="537" t="s">
        <v>3078</v>
      </c>
      <c r="X1" s="538" t="s">
        <v>3090</v>
      </c>
      <c r="Y1" s="600" t="s">
        <v>3079</v>
      </c>
      <c r="Z1" s="608" t="s">
        <v>3080</v>
      </c>
      <c r="AA1" s="612" t="s">
        <v>3081</v>
      </c>
      <c r="AB1" s="613" t="s">
        <v>3083</v>
      </c>
      <c r="AC1" s="535" t="s">
        <v>3088</v>
      </c>
      <c r="AD1" s="582" t="s">
        <v>3089</v>
      </c>
      <c r="AE1" s="633" t="s">
        <v>3093</v>
      </c>
    </row>
    <row r="2" spans="1:32" s="545" customFormat="1" ht="34.5" x14ac:dyDescent="0.3">
      <c r="A2" s="536"/>
      <c r="B2" s="536"/>
      <c r="C2" s="537" t="s">
        <v>3012</v>
      </c>
      <c r="D2" s="537" t="s">
        <v>3014</v>
      </c>
      <c r="E2" s="537" t="s">
        <v>3013</v>
      </c>
      <c r="F2" s="538" t="s">
        <v>3015</v>
      </c>
      <c r="G2" s="537" t="s">
        <v>2879</v>
      </c>
      <c r="H2" s="539" t="s">
        <v>3016</v>
      </c>
      <c r="I2" s="540" t="s">
        <v>3017</v>
      </c>
      <c r="J2" s="541" t="s">
        <v>3013</v>
      </c>
      <c r="K2" s="541" t="s">
        <v>3047</v>
      </c>
      <c r="L2" s="541" t="s">
        <v>3046</v>
      </c>
      <c r="M2" s="542" t="s">
        <v>3086</v>
      </c>
      <c r="N2" s="542" t="s">
        <v>3087</v>
      </c>
      <c r="O2" s="543" t="s">
        <v>3018</v>
      </c>
      <c r="P2" s="543" t="s">
        <v>3068</v>
      </c>
      <c r="Q2" s="543" t="s">
        <v>3069</v>
      </c>
      <c r="R2" s="536" t="s">
        <v>3046</v>
      </c>
      <c r="S2" s="542" t="s">
        <v>3051</v>
      </c>
      <c r="T2" s="537" t="s">
        <v>3048</v>
      </c>
      <c r="U2" s="537"/>
      <c r="V2" s="544"/>
      <c r="W2" s="536"/>
      <c r="X2" s="604"/>
      <c r="Y2" s="601"/>
      <c r="Z2" s="609"/>
      <c r="AA2" s="606"/>
      <c r="AB2" s="599"/>
      <c r="AD2" s="583"/>
      <c r="AE2" s="634"/>
    </row>
    <row r="3" spans="1:32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2" x14ac:dyDescent="0.35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35" si="1">IF(AND(Y4&gt;0,Z4=0,AA4=0,AB4=0),Y4,"")</f>
        <v/>
      </c>
    </row>
    <row r="5" spans="1:32" x14ac:dyDescent="0.35">
      <c r="B5" s="4" t="s">
        <v>2935</v>
      </c>
      <c r="C5" s="260">
        <v>11</v>
      </c>
      <c r="D5" s="260">
        <v>11</v>
      </c>
      <c r="E5" s="260">
        <v>11</v>
      </c>
      <c r="F5" s="260">
        <f>COUNTIF(URS確認!AQ2:AQ550,LEFT(B5,3))</f>
        <v>11</v>
      </c>
      <c r="G5" s="260">
        <v>11</v>
      </c>
      <c r="H5" s="260">
        <v>11</v>
      </c>
      <c r="I5" s="260">
        <f>COUNTIF(URS確認!AR2:AR551,LEFT(B5,3))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COUNTIF(URS確認!AQ$2:AQ$550,LEFT(B5,3))</f>
        <v>11</v>
      </c>
      <c r="X5" s="45">
        <f>COUNTIF(URS確認!AR$2:AR$551,LEFT(B5,3))</f>
        <v>0</v>
      </c>
      <c r="Y5" s="558">
        <f>COUNTIF(URS確認!AS$2:AS$550,LEFT(B5,3))</f>
        <v>0</v>
      </c>
      <c r="Z5" s="611">
        <f>COUNTIF(URS確認!AT$2:AT$550,LEFT(B5,3))</f>
        <v>0</v>
      </c>
      <c r="AA5" s="565">
        <f>COUNTIF(URS確認!AU$2:AU$550,LEFT(B5,3))</f>
        <v>0</v>
      </c>
      <c r="AB5" s="576">
        <f>COUNTIF(URS確認!AV$2:AV$551,LEFT(B5,3))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</row>
    <row r="6" spans="1:32" x14ac:dyDescent="0.35">
      <c r="B6" s="4" t="s">
        <v>2937</v>
      </c>
      <c r="C6" s="260">
        <v>2</v>
      </c>
      <c r="D6" s="260">
        <v>2</v>
      </c>
      <c r="E6" s="260">
        <v>2</v>
      </c>
      <c r="F6" s="260">
        <f>COUNTIF(URS確認!AQ3:AQ551,LEFT(B6,3))</f>
        <v>2</v>
      </c>
      <c r="G6" s="260">
        <v>2</v>
      </c>
      <c r="H6" s="260">
        <v>2</v>
      </c>
      <c r="I6" s="260">
        <f>COUNTIF(URS確認!AR3:AR552,LEFT(B6,3))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COUNTIF(URS確認!AQ$2:AQ$550,LEFT(B6,3))</f>
        <v>2</v>
      </c>
      <c r="X6" s="45">
        <f>COUNTIF(URS確認!AR$2:AR$551,LEFT(B6,3))</f>
        <v>0</v>
      </c>
      <c r="Y6" s="558">
        <f>COUNTIF(URS確認!AS$2:AS$550,LEFT(B6,3))</f>
        <v>0</v>
      </c>
      <c r="Z6" s="611">
        <f>COUNTIF(URS確認!AT$2:AT$550,LEFT(B6,3))</f>
        <v>0</v>
      </c>
      <c r="AA6" s="565">
        <f>COUNTIF(URS確認!AU$2:AU$550,LEFT(B6,3))</f>
        <v>0</v>
      </c>
      <c r="AB6" s="576">
        <f>COUNTIF(URS確認!AV$2:AV$551,LEFT(B6,3))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</row>
    <row r="7" spans="1:32" x14ac:dyDescent="0.35">
      <c r="B7" s="4" t="s">
        <v>2936</v>
      </c>
      <c r="C7" s="260">
        <v>2</v>
      </c>
      <c r="D7" s="260">
        <v>2</v>
      </c>
      <c r="E7" s="260">
        <v>2</v>
      </c>
      <c r="F7" s="260">
        <f>COUNTIF(URS確認!AQ4:AQ552,LEFT(B7,3))</f>
        <v>2</v>
      </c>
      <c r="G7" s="260">
        <v>2</v>
      </c>
      <c r="H7" s="260">
        <v>2</v>
      </c>
      <c r="I7" s="260">
        <f>COUNTIF(URS確認!AR4:AR553,LEFT(B7,3))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COUNTIF(URS確認!AQ$2:AQ$550,LEFT(B7,3))</f>
        <v>2</v>
      </c>
      <c r="X7" s="45">
        <f>COUNTIF(URS確認!AR$2:AR$551,LEFT(B7,3))</f>
        <v>0</v>
      </c>
      <c r="Y7" s="558">
        <f>COUNTIF(URS確認!AS$2:AS$550,LEFT(B7,3))</f>
        <v>0</v>
      </c>
      <c r="Z7" s="611">
        <f>COUNTIF(URS確認!AT$2:AT$550,LEFT(B7,3))</f>
        <v>0</v>
      </c>
      <c r="AA7" s="565">
        <f>COUNTIF(URS確認!AU$2:AU$550,LEFT(B7,3))</f>
        <v>0</v>
      </c>
      <c r="AB7" s="576">
        <f>COUNTIF(URS確認!AV$2:AV$551,LEFT(B7,3))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</row>
    <row r="8" spans="1:32" x14ac:dyDescent="0.35">
      <c r="B8" s="4" t="s">
        <v>3011</v>
      </c>
      <c r="C8" s="260">
        <v>1</v>
      </c>
      <c r="D8" s="260">
        <v>1</v>
      </c>
      <c r="E8" s="260">
        <v>1</v>
      </c>
      <c r="F8" s="260">
        <f>COUNTIF(URS確認!AQ5:AQ553,LEFT(B8,3))</f>
        <v>1</v>
      </c>
      <c r="G8" s="260">
        <v>1</v>
      </c>
      <c r="H8" s="260">
        <v>1</v>
      </c>
      <c r="I8" s="260">
        <f>COUNTIF(URS確認!AR5:AR554,LEFT(B8,3))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COUNTIF(URS確認!AQ$2:AQ$550,LEFT(B8,3))</f>
        <v>1</v>
      </c>
      <c r="X8" s="45">
        <f>COUNTIF(URS確認!AR$2:AR$551,LEFT(B8,3))</f>
        <v>0</v>
      </c>
      <c r="Y8" s="558">
        <f>COUNTIF(URS確認!AS$2:AS$550,LEFT(B8,3))</f>
        <v>0</v>
      </c>
      <c r="Z8" s="611">
        <f>COUNTIF(URS確認!AT$2:AT$550,LEFT(B8,3))</f>
        <v>0</v>
      </c>
      <c r="AA8" s="565">
        <f>COUNTIF(URS確認!AU$2:AU$550,LEFT(B8,3))</f>
        <v>0</v>
      </c>
      <c r="AB8" s="576">
        <f>COUNTIF(URS確認!AV$2:AV$551,LEFT(B8,3))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</row>
    <row r="9" spans="1:32" x14ac:dyDescent="0.35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</row>
    <row r="10" spans="1:32" x14ac:dyDescent="0.35">
      <c r="B10" s="4" t="s">
        <v>2933</v>
      </c>
      <c r="C10" s="260">
        <v>2</v>
      </c>
      <c r="D10" s="260">
        <v>2</v>
      </c>
      <c r="E10" s="260">
        <v>2</v>
      </c>
      <c r="F10" s="260">
        <f>COUNTIF(URS確認!AQ7:AQ555,LEFT(B10,3))</f>
        <v>0</v>
      </c>
      <c r="G10" s="260">
        <v>2</v>
      </c>
      <c r="H10" s="260">
        <v>2</v>
      </c>
      <c r="I10" s="260">
        <f>COUNTIF(URS確認!AR7:AR556,LEFT(B10,3))</f>
        <v>2</v>
      </c>
      <c r="K10" s="260" t="str">
        <f t="shared" si="0"/>
        <v/>
      </c>
      <c r="L10" s="260">
        <f t="shared" si="2"/>
        <v>0</v>
      </c>
      <c r="P10" s="553" t="s">
        <v>2932</v>
      </c>
      <c r="Q10" s="553" t="s">
        <v>2932</v>
      </c>
      <c r="R10" s="4">
        <f t="shared" si="3"/>
        <v>0</v>
      </c>
      <c r="S10" s="4">
        <f>SUM(O10:Q10)</f>
        <v>0</v>
      </c>
      <c r="V10" s="550"/>
      <c r="W10" s="547">
        <f>COUNTIF(URS確認!AQ$2:AQ$550,LEFT(B10,3))</f>
        <v>0</v>
      </c>
      <c r="X10" s="45">
        <f>COUNTIF(URS確認!AR$2:AR$551,LEFT(B10,3))</f>
        <v>2</v>
      </c>
      <c r="Y10" s="558">
        <f>COUNTIF(URS確認!AS$2:AS$550,LEFT(B10,3))</f>
        <v>0</v>
      </c>
      <c r="Z10" s="611">
        <f>COUNTIF(URS確認!AT$2:AT$550,LEFT(B10,3))</f>
        <v>0</v>
      </c>
      <c r="AA10" s="565">
        <f>COUNTIF(URS確認!AU$2:AU$550,LEFT(B10,3))</f>
        <v>0</v>
      </c>
      <c r="AB10" s="576">
        <f>COUNTIF(URS確認!AV$2:AV$551,LEFT(B10,3))</f>
        <v>0</v>
      </c>
      <c r="AC10" s="4">
        <f t="shared" si="5"/>
        <v>2</v>
      </c>
      <c r="AD10" s="585">
        <f t="shared" si="6"/>
        <v>2</v>
      </c>
      <c r="AE10" s="260" t="str">
        <f t="shared" si="1"/>
        <v/>
      </c>
    </row>
    <row r="11" spans="1:32" x14ac:dyDescent="0.35">
      <c r="B11" s="4" t="s">
        <v>2934</v>
      </c>
      <c r="C11" s="260">
        <v>20</v>
      </c>
      <c r="D11" s="260">
        <v>20</v>
      </c>
      <c r="E11" s="554">
        <v>18</v>
      </c>
      <c r="F11" s="260">
        <f>COUNTIF(URS確認!AQ8:AQ556,LEFT(B11,3))</f>
        <v>0</v>
      </c>
      <c r="G11" s="260">
        <v>20</v>
      </c>
      <c r="H11" s="260">
        <v>20</v>
      </c>
      <c r="I11" s="260">
        <f>COUNTIF(URS確認!AR8:AR557,LEFT(B11,3))</f>
        <v>16</v>
      </c>
      <c r="J11" s="260">
        <v>18</v>
      </c>
      <c r="K11" s="260">
        <v>2</v>
      </c>
      <c r="L11" s="260">
        <f>SUM(J11:K11)</f>
        <v>20</v>
      </c>
      <c r="P11" s="553" t="s">
        <v>2932</v>
      </c>
      <c r="Q11" s="553" t="s">
        <v>2932</v>
      </c>
      <c r="R11" s="4">
        <f t="shared" si="3"/>
        <v>0</v>
      </c>
      <c r="S11" s="4">
        <f t="shared" ref="S11:S16" si="7">SUM(O11:Q11)</f>
        <v>0</v>
      </c>
      <c r="V11" s="550"/>
      <c r="W11" s="547">
        <f>COUNTIF(URS確認!AQ$2:AQ$550,LEFT(B11,3))</f>
        <v>0</v>
      </c>
      <c r="X11" s="45">
        <f>COUNTIF(URS確認!AR$2:AR$551,LEFT(B11,3))</f>
        <v>16</v>
      </c>
      <c r="Y11" s="558">
        <f>COUNTIF(URS確認!AS$2:AS$550,LEFT(B11,3))</f>
        <v>4</v>
      </c>
      <c r="Z11" s="611">
        <f>COUNTIF(URS確認!AT$2:AT$550,LEFT(B11,3))</f>
        <v>0</v>
      </c>
      <c r="AA11" s="565">
        <f>COUNTIF(URS確認!AU$2:AU$550,LEFT(B11,3))</f>
        <v>0</v>
      </c>
      <c r="AB11" s="576">
        <f>COUNTIF(URS確認!AV$2:AV$551,LEFT(B11,3))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4</v>
      </c>
      <c r="AF11" s="636">
        <v>44543</v>
      </c>
    </row>
    <row r="12" spans="1:32" x14ac:dyDescent="0.35">
      <c r="B12" s="4" t="s">
        <v>2986</v>
      </c>
      <c r="C12" s="260">
        <v>10</v>
      </c>
      <c r="D12" s="260">
        <v>10</v>
      </c>
      <c r="E12" s="554">
        <v>10</v>
      </c>
      <c r="F12" s="260">
        <f>COUNTIF(URS確認!AQ9:AQ557,LEFT(B12,3))</f>
        <v>0</v>
      </c>
      <c r="G12" s="260">
        <v>10</v>
      </c>
      <c r="H12" s="260">
        <v>10</v>
      </c>
      <c r="I12" s="260">
        <f>COUNTIF(URS確認!AR9:AR558,LEFT(B12,3))</f>
        <v>10</v>
      </c>
      <c r="K12" s="260" t="str">
        <f>IF(J12="V",C12,"")</f>
        <v/>
      </c>
      <c r="L12" s="260">
        <f t="shared" ref="L12:L60" si="8">SUM(J12:K12)</f>
        <v>0</v>
      </c>
      <c r="P12" s="553" t="s">
        <v>2932</v>
      </c>
      <c r="Q12" s="553" t="s">
        <v>2932</v>
      </c>
      <c r="R12" s="4">
        <f t="shared" si="3"/>
        <v>0</v>
      </c>
      <c r="S12" s="4">
        <f t="shared" si="7"/>
        <v>0</v>
      </c>
      <c r="V12" s="550"/>
      <c r="W12" s="547">
        <f>COUNTIF(URS確認!AQ$2:AQ$550,LEFT(B12,3))</f>
        <v>0</v>
      </c>
      <c r="X12" s="45">
        <f>COUNTIF(URS確認!AR$2:AR$551,LEFT(B12,3))</f>
        <v>10</v>
      </c>
      <c r="Y12" s="558">
        <f>COUNTIF(URS確認!AS$2:AS$550,LEFT(B12,3))</f>
        <v>0</v>
      </c>
      <c r="Z12" s="611">
        <f>COUNTIF(URS確認!AT$2:AT$550,LEFT(B12,3))</f>
        <v>0</v>
      </c>
      <c r="AA12" s="565">
        <f>COUNTIF(URS確認!AU$2:AU$550,LEFT(B12,3))</f>
        <v>0</v>
      </c>
      <c r="AB12" s="576">
        <f>COUNTIF(URS確認!AV$2:AV$551,LEFT(B12,3))</f>
        <v>0</v>
      </c>
      <c r="AC12" s="4">
        <f t="shared" si="5"/>
        <v>10</v>
      </c>
      <c r="AD12" s="585">
        <f t="shared" si="6"/>
        <v>10</v>
      </c>
      <c r="AE12" s="260" t="str">
        <f t="shared" ref="AE12:AE60" si="9">IF(AND(Y12&gt;0,Z12=0,AA12=0,AB12=0),Y12,"")</f>
        <v/>
      </c>
    </row>
    <row r="13" spans="1:32" x14ac:dyDescent="0.35">
      <c r="B13" s="4" t="s">
        <v>2987</v>
      </c>
      <c r="C13" s="260">
        <v>19</v>
      </c>
      <c r="D13" s="260">
        <v>19</v>
      </c>
      <c r="E13" s="554">
        <v>10</v>
      </c>
      <c r="F13" s="260">
        <f>COUNTIF(URS確認!AQ10:AQ558,LEFT(B13,3))</f>
        <v>0</v>
      </c>
      <c r="G13" s="260">
        <v>19</v>
      </c>
      <c r="H13" s="260">
        <v>19</v>
      </c>
      <c r="I13" s="260">
        <f>COUNTIF(URS確認!AR10:AR559,LEFT(B13,3))</f>
        <v>10</v>
      </c>
      <c r="J13" s="260">
        <v>10</v>
      </c>
      <c r="K13" s="260">
        <v>9</v>
      </c>
      <c r="L13" s="260">
        <f t="shared" si="8"/>
        <v>19</v>
      </c>
      <c r="P13" s="553" t="s">
        <v>2932</v>
      </c>
      <c r="Q13" s="553" t="s">
        <v>2932</v>
      </c>
      <c r="R13" s="4">
        <f t="shared" si="3"/>
        <v>0</v>
      </c>
      <c r="S13" s="4">
        <f t="shared" si="7"/>
        <v>0</v>
      </c>
      <c r="V13" s="550"/>
      <c r="W13" s="547">
        <f>COUNTIF(URS確認!AQ$2:AQ$550,LEFT(B13,3))</f>
        <v>0</v>
      </c>
      <c r="X13" s="45">
        <f>COUNTIF(URS確認!AR$2:AR$551,LEFT(B13,3))</f>
        <v>10</v>
      </c>
      <c r="Y13" s="558">
        <f>COUNTIF(URS確認!AS$2:AS$550,LEFT(B13,3))</f>
        <v>9</v>
      </c>
      <c r="Z13" s="611">
        <f>COUNTIF(URS確認!AT$2:AT$550,LEFT(B13,3))</f>
        <v>0</v>
      </c>
      <c r="AA13" s="565">
        <f>COUNTIF(URS確認!AU$2:AU$550,LEFT(B13,3))</f>
        <v>0</v>
      </c>
      <c r="AB13" s="576">
        <f>COUNTIF(URS確認!AV$2:AV$551,LEFT(B13,3))</f>
        <v>0</v>
      </c>
      <c r="AC13" s="4">
        <f t="shared" si="5"/>
        <v>19</v>
      </c>
      <c r="AD13" s="585">
        <f t="shared" si="6"/>
        <v>0</v>
      </c>
      <c r="AE13" s="260">
        <f t="shared" si="9"/>
        <v>9</v>
      </c>
      <c r="AF13" s="636">
        <v>44543</v>
      </c>
    </row>
    <row r="14" spans="1:32" x14ac:dyDescent="0.35">
      <c r="B14" s="4" t="s">
        <v>2988</v>
      </c>
      <c r="C14" s="260">
        <v>9</v>
      </c>
      <c r="D14" s="260">
        <v>9</v>
      </c>
      <c r="E14" s="260">
        <v>9</v>
      </c>
      <c r="F14" s="260">
        <f>COUNTIF(URS確認!AQ11:AQ559,LEFT(B14,3))</f>
        <v>0</v>
      </c>
      <c r="G14" s="260">
        <v>9</v>
      </c>
      <c r="H14" s="260">
        <v>9</v>
      </c>
      <c r="I14" s="260">
        <f>COUNTIF(URS確認!AR11:AR560,LEFT(B14,3))</f>
        <v>9</v>
      </c>
      <c r="K14" s="260" t="str">
        <f>IF(J14="V",C14,"")</f>
        <v/>
      </c>
      <c r="L14" s="260">
        <f t="shared" si="8"/>
        <v>0</v>
      </c>
      <c r="P14" s="553" t="s">
        <v>2932</v>
      </c>
      <c r="Q14" s="553" t="s">
        <v>2932</v>
      </c>
      <c r="R14" s="4">
        <f t="shared" si="3"/>
        <v>0</v>
      </c>
      <c r="S14" s="4">
        <f t="shared" si="7"/>
        <v>0</v>
      </c>
      <c r="V14" s="550"/>
      <c r="W14" s="547">
        <f>COUNTIF(URS確認!AQ$2:AQ$550,LEFT(B14,3))</f>
        <v>0</v>
      </c>
      <c r="X14" s="45">
        <f>COUNTIF(URS確認!AR$2:AR$551,LEFT(B14,3))</f>
        <v>9</v>
      </c>
      <c r="Y14" s="558">
        <f>COUNTIF(URS確認!AS$2:AS$550,LEFT(B14,3))</f>
        <v>0</v>
      </c>
      <c r="Z14" s="611">
        <f>COUNTIF(URS確認!AT$2:AT$550,LEFT(B14,3))</f>
        <v>0</v>
      </c>
      <c r="AA14" s="565">
        <f>COUNTIF(URS確認!AU$2:AU$550,LEFT(B14,3))</f>
        <v>0</v>
      </c>
      <c r="AB14" s="576">
        <f>COUNTIF(URS確認!AV$2:AV$551,LEFT(B14,3))</f>
        <v>0</v>
      </c>
      <c r="AC14" s="4">
        <f t="shared" si="5"/>
        <v>9</v>
      </c>
      <c r="AD14" s="585">
        <f t="shared" si="6"/>
        <v>9</v>
      </c>
      <c r="AE14" s="260" t="str">
        <f t="shared" si="9"/>
        <v/>
      </c>
    </row>
    <row r="15" spans="1:32" x14ac:dyDescent="0.35">
      <c r="B15" s="4" t="s">
        <v>2989</v>
      </c>
      <c r="C15" s="260">
        <v>6</v>
      </c>
      <c r="D15" s="260">
        <v>6</v>
      </c>
      <c r="E15" s="260">
        <v>3</v>
      </c>
      <c r="F15" s="260">
        <f>COUNTIF(URS確認!AQ12:AQ560,LEFT(B15,3))</f>
        <v>0</v>
      </c>
      <c r="G15" s="260">
        <v>5</v>
      </c>
      <c r="H15" s="260">
        <v>6</v>
      </c>
      <c r="I15" s="260">
        <f>COUNTIF(URS確認!AR12:AR561,LEFT(B15,3))</f>
        <v>1</v>
      </c>
      <c r="K15" s="260" t="str">
        <f>IF(J15="V",C15,"")</f>
        <v/>
      </c>
      <c r="L15" s="260">
        <f t="shared" si="8"/>
        <v>0</v>
      </c>
      <c r="M15" s="260">
        <v>2</v>
      </c>
      <c r="N15" s="260">
        <v>1</v>
      </c>
      <c r="P15" s="553">
        <v>3</v>
      </c>
      <c r="Q15" s="553" t="s">
        <v>2932</v>
      </c>
      <c r="R15" s="4">
        <f t="shared" si="3"/>
        <v>6</v>
      </c>
      <c r="S15" s="4">
        <f t="shared" si="7"/>
        <v>3</v>
      </c>
      <c r="T15" s="4" t="s">
        <v>3049</v>
      </c>
      <c r="V15" s="550"/>
      <c r="W15" s="547">
        <f>COUNTIF(URS確認!AQ$2:AQ$550,LEFT(B15,3))</f>
        <v>0</v>
      </c>
      <c r="X15" s="45">
        <f>COUNTIF(URS確認!AR$2:AR$551,LEFT(B15,3))</f>
        <v>1</v>
      </c>
      <c r="Y15" s="558">
        <f>COUNTIF(URS確認!AS$2:AS$550,LEFT(B15,3))</f>
        <v>5</v>
      </c>
      <c r="Z15" s="611">
        <f>COUNTIF(URS確認!AT$2:AT$550,LEFT(B15,3))</f>
        <v>0</v>
      </c>
      <c r="AA15" s="565">
        <f>COUNTIF(URS確認!AU$2:AU$550,LEFT(B15,3))</f>
        <v>0</v>
      </c>
      <c r="AB15" s="576">
        <f>COUNTIF(URS確認!AV$2:AV$551,LEFT(B15,3))</f>
        <v>0</v>
      </c>
      <c r="AC15" s="4">
        <f t="shared" si="5"/>
        <v>6</v>
      </c>
      <c r="AD15" s="585">
        <f t="shared" si="6"/>
        <v>0</v>
      </c>
      <c r="AE15" s="260">
        <f t="shared" si="9"/>
        <v>5</v>
      </c>
      <c r="AF15" s="636">
        <v>44543</v>
      </c>
    </row>
    <row r="16" spans="1:32" x14ac:dyDescent="0.35">
      <c r="B16" s="4" t="s">
        <v>2990</v>
      </c>
      <c r="C16" s="260">
        <v>12</v>
      </c>
      <c r="D16" s="260">
        <v>11</v>
      </c>
      <c r="E16" s="554">
        <v>9</v>
      </c>
      <c r="F16" s="260">
        <f>COUNTIF(URS確認!AQ13:AQ561,LEFT(B16,3))</f>
        <v>0</v>
      </c>
      <c r="G16" s="260">
        <v>11</v>
      </c>
      <c r="H16" s="260">
        <v>11</v>
      </c>
      <c r="I16" s="260">
        <f>COUNTIF(URS確認!AR13:AR562,LEFT(B16,3))</f>
        <v>10</v>
      </c>
      <c r="J16" s="260">
        <v>9</v>
      </c>
      <c r="K16" s="260">
        <v>2</v>
      </c>
      <c r="L16" s="260">
        <f t="shared" si="8"/>
        <v>11</v>
      </c>
      <c r="P16" s="553" t="s">
        <v>2932</v>
      </c>
      <c r="Q16" s="553" t="s">
        <v>2932</v>
      </c>
      <c r="R16" s="4">
        <f t="shared" si="3"/>
        <v>0</v>
      </c>
      <c r="S16" s="4">
        <f t="shared" si="7"/>
        <v>0</v>
      </c>
      <c r="V16" s="550"/>
      <c r="W16" s="547">
        <f>COUNTIF(URS確認!AQ$2:AQ$550,LEFT(B16,3))</f>
        <v>0</v>
      </c>
      <c r="X16" s="45">
        <f>COUNTIF(URS確認!AR$2:AR$551,LEFT(B16,3))</f>
        <v>10</v>
      </c>
      <c r="Y16" s="558">
        <f>COUNTIF(URS確認!AS$2:AS$550,LEFT(B16,3))</f>
        <v>2</v>
      </c>
      <c r="Z16" s="611">
        <f>COUNTIF(URS確認!AT$2:AT$550,LEFT(B16,3))</f>
        <v>0</v>
      </c>
      <c r="AA16" s="565">
        <f>COUNTIF(URS確認!AU$2:AU$550,LEFT(B16,3))</f>
        <v>0</v>
      </c>
      <c r="AB16" s="576">
        <f>COUNTIF(URS確認!AV$2:AV$551,LEFT(B16,3))</f>
        <v>0</v>
      </c>
      <c r="AC16" s="4">
        <f t="shared" si="5"/>
        <v>12</v>
      </c>
      <c r="AD16" s="585">
        <f t="shared" si="6"/>
        <v>0</v>
      </c>
      <c r="AE16" s="260">
        <f t="shared" si="9"/>
        <v>2</v>
      </c>
      <c r="AF16" s="636">
        <v>44543</v>
      </c>
    </row>
    <row r="17" spans="1:32" x14ac:dyDescent="0.35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0">IF(J17="V",C17,"")</f>
        <v/>
      </c>
      <c r="L17" s="259"/>
      <c r="M17" s="259"/>
      <c r="N17" s="259"/>
      <c r="O17" s="548"/>
      <c r="P17" s="549" t="s">
        <v>2932</v>
      </c>
      <c r="Q17" s="549" t="s">
        <v>2932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9"/>
        <v/>
      </c>
    </row>
    <row r="18" spans="1:32" x14ac:dyDescent="0.35">
      <c r="B18" s="4" t="s">
        <v>2991</v>
      </c>
      <c r="C18" s="260">
        <v>7</v>
      </c>
      <c r="D18" s="260">
        <v>7</v>
      </c>
      <c r="E18" s="260">
        <v>7</v>
      </c>
      <c r="F18" s="260">
        <f>COUNTIF(URS確認!AQ16:AQ564,LEFT(B18,3))</f>
        <v>7</v>
      </c>
      <c r="G18" s="260">
        <v>7</v>
      </c>
      <c r="H18" s="260">
        <v>7</v>
      </c>
      <c r="I18" s="260">
        <f>COUNTIF(URS確認!AR16:AR565,LEFT(B18,3))</f>
        <v>0</v>
      </c>
      <c r="K18" s="260" t="str">
        <f t="shared" si="10"/>
        <v/>
      </c>
      <c r="L18" s="260">
        <f t="shared" si="8"/>
        <v>0</v>
      </c>
      <c r="P18" s="553" t="s">
        <v>2932</v>
      </c>
      <c r="Q18" s="553" t="s">
        <v>2932</v>
      </c>
      <c r="R18" s="4">
        <f t="shared" si="3"/>
        <v>0</v>
      </c>
      <c r="S18" s="4">
        <f>SUM(O18:Q18)</f>
        <v>0</v>
      </c>
      <c r="V18" s="550"/>
      <c r="W18" s="547">
        <f>COUNTIF(URS確認!AQ$2:AQ$550,LEFT(B18,3))</f>
        <v>7</v>
      </c>
      <c r="X18" s="45">
        <f>COUNTIF(URS確認!AR$2:AR$551,LEFT(B18,3))</f>
        <v>0</v>
      </c>
      <c r="Y18" s="558">
        <f>COUNTIF(URS確認!AS$2:AS$550,LEFT(B18,3))</f>
        <v>0</v>
      </c>
      <c r="Z18" s="611">
        <f>COUNTIF(URS確認!AT$2:AT$550,LEFT(B18,3))</f>
        <v>0</v>
      </c>
      <c r="AA18" s="565">
        <f>COUNTIF(URS確認!AU$2:AU$550,LEFT(B18,3))</f>
        <v>0</v>
      </c>
      <c r="AB18" s="576">
        <f>COUNTIF(URS確認!AV$2:AV$551,LEFT(B18,3))</f>
        <v>0</v>
      </c>
      <c r="AC18" s="4">
        <f t="shared" si="5"/>
        <v>7</v>
      </c>
      <c r="AD18" s="585">
        <f t="shared" si="6"/>
        <v>0</v>
      </c>
      <c r="AE18" s="260" t="str">
        <f t="shared" si="9"/>
        <v/>
      </c>
    </row>
    <row r="19" spans="1:32" x14ac:dyDescent="0.35">
      <c r="B19" s="4" t="s">
        <v>2992</v>
      </c>
      <c r="C19" s="260">
        <v>9</v>
      </c>
      <c r="D19" s="260">
        <v>9</v>
      </c>
      <c r="E19" s="260">
        <v>9</v>
      </c>
      <c r="F19" s="260">
        <f>COUNTIF(URS確認!AQ17:AQ565,LEFT(B19,3))</f>
        <v>9</v>
      </c>
      <c r="G19" s="260">
        <v>9</v>
      </c>
      <c r="H19" s="260">
        <v>9</v>
      </c>
      <c r="I19" s="260">
        <f>COUNTIF(URS確認!AR17:AR566,LEFT(B19,3))</f>
        <v>0</v>
      </c>
      <c r="K19" s="260" t="str">
        <f t="shared" si="10"/>
        <v/>
      </c>
      <c r="L19" s="260">
        <f t="shared" si="8"/>
        <v>0</v>
      </c>
      <c r="P19" s="553" t="s">
        <v>2932</v>
      </c>
      <c r="Q19" s="553" t="s">
        <v>2932</v>
      </c>
      <c r="R19" s="4">
        <f t="shared" si="3"/>
        <v>0</v>
      </c>
      <c r="S19" s="4">
        <f t="shared" ref="S19:S22" si="11">SUM(O19:Q19)</f>
        <v>0</v>
      </c>
      <c r="V19" s="550"/>
      <c r="W19" s="547">
        <f>COUNTIF(URS確認!AQ$2:AQ$550,LEFT(B19,3))</f>
        <v>9</v>
      </c>
      <c r="X19" s="45">
        <f>COUNTIF(URS確認!AR$2:AR$551,LEFT(B19,3))</f>
        <v>0</v>
      </c>
      <c r="Y19" s="558">
        <f>COUNTIF(URS確認!AS$2:AS$550,LEFT(B19,3))</f>
        <v>0</v>
      </c>
      <c r="Z19" s="611">
        <f>COUNTIF(URS確認!AT$2:AT$550,LEFT(B19,3))</f>
        <v>0</v>
      </c>
      <c r="AA19" s="565">
        <f>COUNTIF(URS確認!AU$2:AU$550,LEFT(B19,3))</f>
        <v>0</v>
      </c>
      <c r="AB19" s="576">
        <f>COUNTIF(URS確認!AV$2:AV$551,LEFT(B19,3))</f>
        <v>0</v>
      </c>
      <c r="AC19" s="4">
        <f t="shared" si="5"/>
        <v>9</v>
      </c>
      <c r="AD19" s="585">
        <f t="shared" si="6"/>
        <v>0</v>
      </c>
      <c r="AE19" s="260" t="str">
        <f t="shared" si="9"/>
        <v/>
      </c>
    </row>
    <row r="20" spans="1:32" x14ac:dyDescent="0.35">
      <c r="B20" s="4" t="s">
        <v>1445</v>
      </c>
      <c r="C20" s="260">
        <v>16</v>
      </c>
      <c r="D20" s="260">
        <v>16</v>
      </c>
      <c r="E20" s="260">
        <v>14</v>
      </c>
      <c r="F20" s="260">
        <f>COUNTIF(URS確認!AQ18:AQ566,LEFT(B20,3))</f>
        <v>14</v>
      </c>
      <c r="G20" s="260">
        <v>16</v>
      </c>
      <c r="H20" s="260">
        <v>16</v>
      </c>
      <c r="I20" s="260">
        <f>COUNTIF(URS確認!AR18:AR567,LEFT(B20,3))</f>
        <v>2</v>
      </c>
      <c r="K20" s="260" t="str">
        <f t="shared" si="10"/>
        <v/>
      </c>
      <c r="L20" s="260">
        <f t="shared" si="8"/>
        <v>0</v>
      </c>
      <c r="P20" s="553" t="s">
        <v>2932</v>
      </c>
      <c r="Q20" s="553" t="s">
        <v>2932</v>
      </c>
      <c r="R20" s="4">
        <f t="shared" si="3"/>
        <v>0</v>
      </c>
      <c r="S20" s="4">
        <f t="shared" si="11"/>
        <v>0</v>
      </c>
      <c r="T20" s="4" t="s">
        <v>2918</v>
      </c>
      <c r="V20" s="550"/>
      <c r="W20" s="547">
        <f>COUNTIF(URS確認!AQ$2:AQ$550,LEFT(B20,3))</f>
        <v>14</v>
      </c>
      <c r="X20" s="45">
        <f>COUNTIF(URS確認!AR$2:AR$551,LEFT(B20,3))</f>
        <v>2</v>
      </c>
      <c r="Y20" s="558">
        <f>COUNTIF(URS確認!AS$2:AS$550,LEFT(B20,3))</f>
        <v>0</v>
      </c>
      <c r="Z20" s="611">
        <f>COUNTIF(URS確認!AT$2:AT$550,LEFT(B20,3))</f>
        <v>0</v>
      </c>
      <c r="AA20" s="565">
        <f>COUNTIF(URS確認!AU$2:AU$550,LEFT(B20,3))</f>
        <v>0</v>
      </c>
      <c r="AB20" s="576">
        <f>COUNTIF(URS確認!AV$2:AV$551,LEFT(B20,3))</f>
        <v>0</v>
      </c>
      <c r="AC20" s="4">
        <f t="shared" si="5"/>
        <v>16</v>
      </c>
      <c r="AD20" s="585">
        <f t="shared" si="6"/>
        <v>2</v>
      </c>
      <c r="AE20" s="260" t="str">
        <f t="shared" si="9"/>
        <v/>
      </c>
    </row>
    <row r="21" spans="1:32" x14ac:dyDescent="0.35">
      <c r="B21" s="4" t="s">
        <v>2993</v>
      </c>
      <c r="C21" s="260">
        <v>3</v>
      </c>
      <c r="D21" s="260">
        <v>3</v>
      </c>
      <c r="E21" s="260">
        <v>3</v>
      </c>
      <c r="F21" s="260">
        <f>COUNTIF(URS確認!AQ19:AQ567,LEFT(B21,3))</f>
        <v>3</v>
      </c>
      <c r="G21" s="260">
        <v>3</v>
      </c>
      <c r="H21" s="260">
        <v>3</v>
      </c>
      <c r="I21" s="260">
        <f>COUNTIF(URS確認!AR19:AR568,LEFT(B21,3))</f>
        <v>0</v>
      </c>
      <c r="K21" s="260" t="str">
        <f t="shared" si="10"/>
        <v/>
      </c>
      <c r="L21" s="260">
        <f t="shared" si="8"/>
        <v>0</v>
      </c>
      <c r="P21" s="553" t="s">
        <v>2932</v>
      </c>
      <c r="Q21" s="553" t="s">
        <v>2932</v>
      </c>
      <c r="R21" s="4">
        <f t="shared" si="3"/>
        <v>0</v>
      </c>
      <c r="S21" s="4">
        <f t="shared" si="11"/>
        <v>0</v>
      </c>
      <c r="V21" s="550"/>
      <c r="W21" s="547">
        <f>COUNTIF(URS確認!AQ$2:AQ$550,LEFT(B21,3))</f>
        <v>3</v>
      </c>
      <c r="X21" s="45">
        <f>COUNTIF(URS確認!AR$2:AR$551,LEFT(B21,3))</f>
        <v>0</v>
      </c>
      <c r="Y21" s="558">
        <f>COUNTIF(URS確認!AS$2:AS$550,LEFT(B21,3))</f>
        <v>0</v>
      </c>
      <c r="Z21" s="611">
        <f>COUNTIF(URS確認!AT$2:AT$550,LEFT(B21,3))</f>
        <v>0</v>
      </c>
      <c r="AA21" s="565">
        <f>COUNTIF(URS確認!AU$2:AU$550,LEFT(B21,3))</f>
        <v>0</v>
      </c>
      <c r="AB21" s="576">
        <f>COUNTIF(URS確認!AV$2:AV$551,LEFT(B21,3))</f>
        <v>0</v>
      </c>
      <c r="AC21" s="4">
        <f t="shared" si="5"/>
        <v>3</v>
      </c>
      <c r="AD21" s="585">
        <f t="shared" si="6"/>
        <v>0</v>
      </c>
      <c r="AE21" s="260" t="str">
        <f t="shared" si="9"/>
        <v/>
      </c>
    </row>
    <row r="22" spans="1:32" x14ac:dyDescent="0.35">
      <c r="B22" s="4" t="s">
        <v>2994</v>
      </c>
      <c r="C22" s="260">
        <v>3</v>
      </c>
      <c r="D22" s="260">
        <v>3</v>
      </c>
      <c r="E22" s="260">
        <v>3</v>
      </c>
      <c r="F22" s="260">
        <f>COUNTIF(URS確認!AQ20:AQ568,LEFT(B22,3))</f>
        <v>3</v>
      </c>
      <c r="G22" s="260">
        <v>3</v>
      </c>
      <c r="H22" s="260">
        <v>3</v>
      </c>
      <c r="I22" s="260">
        <f>COUNTIF(URS確認!AR20:AR569,LEFT(B22,3))</f>
        <v>0</v>
      </c>
      <c r="K22" s="260" t="str">
        <f t="shared" si="10"/>
        <v/>
      </c>
      <c r="L22" s="260">
        <f t="shared" si="8"/>
        <v>0</v>
      </c>
      <c r="P22" s="553" t="s">
        <v>2932</v>
      </c>
      <c r="Q22" s="553" t="s">
        <v>2932</v>
      </c>
      <c r="R22" s="4">
        <f t="shared" si="3"/>
        <v>0</v>
      </c>
      <c r="S22" s="4">
        <f t="shared" si="11"/>
        <v>0</v>
      </c>
      <c r="V22" s="550"/>
      <c r="W22" s="547">
        <f>COUNTIF(URS確認!AQ$2:AQ$550,LEFT(B22,3))</f>
        <v>3</v>
      </c>
      <c r="X22" s="45">
        <f>COUNTIF(URS確認!AR$2:AR$551,LEFT(B22,3))</f>
        <v>0</v>
      </c>
      <c r="Y22" s="558">
        <f>COUNTIF(URS確認!AS$2:AS$550,LEFT(B22,3))</f>
        <v>0</v>
      </c>
      <c r="Z22" s="611">
        <f>COUNTIF(URS確認!AT$2:AT$550,LEFT(B22,3))</f>
        <v>0</v>
      </c>
      <c r="AA22" s="565">
        <f>COUNTIF(URS確認!AU$2:AU$550,LEFT(B22,3))</f>
        <v>0</v>
      </c>
      <c r="AB22" s="576">
        <f>COUNTIF(URS確認!AV$2:AV$551,LEFT(B22,3))</f>
        <v>0</v>
      </c>
      <c r="AC22" s="4">
        <f t="shared" si="5"/>
        <v>3</v>
      </c>
      <c r="AD22" s="585">
        <f t="shared" si="6"/>
        <v>0</v>
      </c>
      <c r="AE22" s="260" t="str">
        <f t="shared" si="9"/>
        <v/>
      </c>
    </row>
    <row r="23" spans="1:32" x14ac:dyDescent="0.35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0"/>
        <v/>
      </c>
      <c r="L23" s="259"/>
      <c r="M23" s="259"/>
      <c r="N23" s="259"/>
      <c r="O23" s="548"/>
      <c r="P23" s="549" t="s">
        <v>2932</v>
      </c>
      <c r="Q23" s="549" t="s">
        <v>2932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9"/>
        <v/>
      </c>
    </row>
    <row r="24" spans="1:32" x14ac:dyDescent="0.35">
      <c r="B24" s="4" t="s">
        <v>380</v>
      </c>
      <c r="C24" s="260">
        <v>5</v>
      </c>
      <c r="D24" s="260">
        <v>5</v>
      </c>
      <c r="E24" s="260">
        <v>5</v>
      </c>
      <c r="F24" s="260">
        <f>COUNTIF(URS確認!AQ22:AQ570,LEFT(B24,3))</f>
        <v>0</v>
      </c>
      <c r="G24" s="260">
        <v>5</v>
      </c>
      <c r="H24" s="260">
        <v>5</v>
      </c>
      <c r="I24" s="260">
        <f>COUNTIF(URS確認!AR22:AR571,LEFT(B24,3))</f>
        <v>5</v>
      </c>
      <c r="K24" s="260" t="str">
        <f t="shared" si="10"/>
        <v/>
      </c>
      <c r="L24" s="260">
        <f t="shared" si="8"/>
        <v>0</v>
      </c>
      <c r="P24" s="553" t="s">
        <v>2932</v>
      </c>
      <c r="Q24" s="553" t="s">
        <v>2932</v>
      </c>
      <c r="R24" s="4">
        <f t="shared" si="3"/>
        <v>0</v>
      </c>
      <c r="S24" s="4">
        <f>SUM(O24:Q24)</f>
        <v>0</v>
      </c>
      <c r="V24" s="550"/>
      <c r="W24" s="547">
        <f>COUNTIF(URS確認!AQ$2:AQ$550,LEFT(B24,3))</f>
        <v>0</v>
      </c>
      <c r="X24" s="45">
        <f>COUNTIF(URS確認!AR$2:AR$551,LEFT(B24,3))</f>
        <v>5</v>
      </c>
      <c r="Y24" s="558">
        <f>COUNTIF(URS確認!AS$2:AS$550,LEFT(B24,3))</f>
        <v>0</v>
      </c>
      <c r="Z24" s="611">
        <f>COUNTIF(URS確認!AT$2:AT$550,LEFT(B24,3))</f>
        <v>0</v>
      </c>
      <c r="AA24" s="565">
        <f>COUNTIF(URS確認!AU$2:AU$550,LEFT(B24,3))</f>
        <v>0</v>
      </c>
      <c r="AB24" s="576">
        <f>COUNTIF(URS確認!AV$2:AV$551,LEFT(B24,3))</f>
        <v>0</v>
      </c>
      <c r="AC24" s="4">
        <f t="shared" si="5"/>
        <v>5</v>
      </c>
      <c r="AD24" s="585">
        <f t="shared" si="6"/>
        <v>5</v>
      </c>
      <c r="AE24" s="260" t="str">
        <f t="shared" si="9"/>
        <v/>
      </c>
    </row>
    <row r="25" spans="1:32" x14ac:dyDescent="0.35">
      <c r="B25" s="4" t="s">
        <v>423</v>
      </c>
      <c r="C25" s="260">
        <v>17</v>
      </c>
      <c r="D25" s="260">
        <v>17</v>
      </c>
      <c r="E25" s="260">
        <v>17</v>
      </c>
      <c r="F25" s="260">
        <f>COUNTIF(URS確認!AQ23:AQ571,LEFT(B25,3))</f>
        <v>0</v>
      </c>
      <c r="G25" s="260">
        <v>16</v>
      </c>
      <c r="H25" s="260">
        <v>16</v>
      </c>
      <c r="I25" s="260">
        <f>COUNTIF(URS確認!AR23:AR572,LEFT(B25,3))</f>
        <v>16</v>
      </c>
      <c r="K25" s="260" t="str">
        <f t="shared" si="10"/>
        <v/>
      </c>
      <c r="L25" s="260">
        <f t="shared" si="8"/>
        <v>0</v>
      </c>
      <c r="M25" s="260">
        <v>16</v>
      </c>
      <c r="P25" s="553" t="s">
        <v>2932</v>
      </c>
      <c r="Q25" s="553">
        <v>1</v>
      </c>
      <c r="R25" s="4">
        <f t="shared" si="3"/>
        <v>17</v>
      </c>
      <c r="S25" s="4">
        <f t="shared" ref="S25:S30" si="12">SUM(O25:Q25)</f>
        <v>1</v>
      </c>
      <c r="V25" s="550"/>
      <c r="W25" s="547">
        <f>COUNTIF(URS確認!AQ$2:AQ$550,LEFT(B25,3))</f>
        <v>0</v>
      </c>
      <c r="X25" s="45">
        <f>COUNTIF(URS確認!AR$2:AR$551,LEFT(B25,3))</f>
        <v>16</v>
      </c>
      <c r="Y25" s="558">
        <f>COUNTIF(URS確認!AS$2:AS$550,LEFT(B25,3))</f>
        <v>0</v>
      </c>
      <c r="Z25" s="611">
        <f>COUNTIF(URS確認!AT$2:AT$550,LEFT(B25,3))</f>
        <v>0</v>
      </c>
      <c r="AA25" s="565">
        <f>COUNTIF(URS確認!AU$2:AU$550,LEFT(B25,3))</f>
        <v>0</v>
      </c>
      <c r="AB25" s="576">
        <f>COUNTIF(URS確認!AV$2:AV$551,LEFT(B25,3))</f>
        <v>1</v>
      </c>
      <c r="AC25" s="4">
        <f t="shared" si="5"/>
        <v>17</v>
      </c>
      <c r="AD25" s="585">
        <f t="shared" si="6"/>
        <v>0</v>
      </c>
      <c r="AE25" s="260" t="str">
        <f t="shared" si="9"/>
        <v/>
      </c>
    </row>
    <row r="26" spans="1:32" x14ac:dyDescent="0.35">
      <c r="B26" s="4" t="s">
        <v>838</v>
      </c>
      <c r="C26" s="260">
        <v>8</v>
      </c>
      <c r="D26" s="260">
        <v>8</v>
      </c>
      <c r="E26" s="260">
        <v>8</v>
      </c>
      <c r="F26" s="260">
        <f>COUNTIF(URS確認!AQ24:AQ572,LEFT(B26,3))</f>
        <v>0</v>
      </c>
      <c r="G26" s="260">
        <v>8</v>
      </c>
      <c r="H26" s="260">
        <v>8</v>
      </c>
      <c r="I26" s="260">
        <f>COUNTIF(URS確認!AR24:AR573,LEFT(B26,3))</f>
        <v>8</v>
      </c>
      <c r="K26" s="260" t="str">
        <f t="shared" si="10"/>
        <v/>
      </c>
      <c r="L26" s="260">
        <f t="shared" si="8"/>
        <v>0</v>
      </c>
      <c r="P26" s="553" t="s">
        <v>2932</v>
      </c>
      <c r="Q26" s="553" t="s">
        <v>2932</v>
      </c>
      <c r="R26" s="4">
        <f t="shared" si="3"/>
        <v>0</v>
      </c>
      <c r="S26" s="4">
        <f t="shared" si="12"/>
        <v>0</v>
      </c>
      <c r="V26" s="550"/>
      <c r="W26" s="547">
        <f>COUNTIF(URS確認!AQ$2:AQ$550,LEFT(B26,3))</f>
        <v>0</v>
      </c>
      <c r="X26" s="45">
        <f>COUNTIF(URS確認!AR$2:AR$551,LEFT(B26,3))</f>
        <v>8</v>
      </c>
      <c r="Y26" s="558">
        <f>COUNTIF(URS確認!AS$2:AS$550,LEFT(B26,3))</f>
        <v>0</v>
      </c>
      <c r="Z26" s="611">
        <f>COUNTIF(URS確認!AT$2:AT$550,LEFT(B26,3))</f>
        <v>0</v>
      </c>
      <c r="AA26" s="565">
        <f>COUNTIF(URS確認!AU$2:AU$550,LEFT(B26,3))</f>
        <v>0</v>
      </c>
      <c r="AB26" s="576">
        <f>COUNTIF(URS確認!AV$2:AV$551,LEFT(B26,3))</f>
        <v>0</v>
      </c>
      <c r="AC26" s="4">
        <f t="shared" si="5"/>
        <v>8</v>
      </c>
      <c r="AD26" s="585">
        <f t="shared" si="6"/>
        <v>8</v>
      </c>
      <c r="AE26" s="260" t="str">
        <f t="shared" si="9"/>
        <v/>
      </c>
    </row>
    <row r="27" spans="1:32" x14ac:dyDescent="0.35">
      <c r="B27" s="4" t="s">
        <v>391</v>
      </c>
      <c r="C27" s="260">
        <v>17</v>
      </c>
      <c r="D27" s="260">
        <v>17</v>
      </c>
      <c r="E27" s="260">
        <v>17</v>
      </c>
      <c r="F27" s="260">
        <f>COUNTIF(URS確認!AQ26:AQ574,LEFT(B27,3))</f>
        <v>0</v>
      </c>
      <c r="G27" s="260">
        <v>10</v>
      </c>
      <c r="H27" s="260">
        <v>10</v>
      </c>
      <c r="I27" s="260">
        <f>COUNTIF(URS確認!AR26:AR575,LEFT(B27,3))</f>
        <v>16</v>
      </c>
      <c r="K27" s="260" t="str">
        <f t="shared" si="10"/>
        <v/>
      </c>
      <c r="L27" s="260">
        <f t="shared" si="8"/>
        <v>0</v>
      </c>
      <c r="P27" s="553" t="s">
        <v>2932</v>
      </c>
      <c r="Q27" s="553" t="s">
        <v>2932</v>
      </c>
      <c r="R27" s="4">
        <f t="shared" si="3"/>
        <v>0</v>
      </c>
      <c r="S27" s="4">
        <f t="shared" si="12"/>
        <v>0</v>
      </c>
      <c r="V27" s="550"/>
      <c r="W27" s="547">
        <f>COUNTIF(URS確認!AQ$2:AQ$550,LEFT(B27,3))</f>
        <v>0</v>
      </c>
      <c r="X27" s="45">
        <f>COUNTIF(URS確認!AR$2:AR$551,LEFT(B27,3))</f>
        <v>16</v>
      </c>
      <c r="Y27" s="558">
        <f>COUNTIF(URS確認!AS$2:AS$550,LEFT(B27,3))</f>
        <v>0</v>
      </c>
      <c r="Z27" s="611">
        <f>COUNTIF(URS確認!AT$2:AT$550,LEFT(B27,3))</f>
        <v>0</v>
      </c>
      <c r="AA27" s="565">
        <f>COUNTIF(URS確認!AU$2:AU$550,LEFT(B27,3))</f>
        <v>0</v>
      </c>
      <c r="AB27" s="576">
        <f>COUNTIF(URS確認!AV$2:AV$551,LEFT(B27,3))</f>
        <v>1</v>
      </c>
      <c r="AC27" s="4">
        <f t="shared" si="5"/>
        <v>17</v>
      </c>
      <c r="AD27" s="585">
        <f t="shared" si="6"/>
        <v>0</v>
      </c>
      <c r="AE27" s="260" t="str">
        <f t="shared" si="9"/>
        <v/>
      </c>
    </row>
    <row r="28" spans="1:32" x14ac:dyDescent="0.35">
      <c r="B28" s="4" t="s">
        <v>3084</v>
      </c>
      <c r="C28" s="260">
        <v>8</v>
      </c>
      <c r="D28" s="260">
        <v>8</v>
      </c>
      <c r="E28" s="260">
        <v>8</v>
      </c>
      <c r="F28" s="260">
        <f>COUNTIF(URS確認!AQ27:AQ575,LEFT(B28,3))</f>
        <v>0</v>
      </c>
      <c r="G28" s="260">
        <v>7</v>
      </c>
      <c r="H28" s="260">
        <v>6</v>
      </c>
      <c r="I28" s="260">
        <f>COUNTIF(URS確認!AR27:AR576,LEFT(B28,3))</f>
        <v>7</v>
      </c>
      <c r="K28" s="260" t="str">
        <f t="shared" si="10"/>
        <v/>
      </c>
      <c r="L28" s="260">
        <f t="shared" si="8"/>
        <v>0</v>
      </c>
      <c r="M28" s="260">
        <v>6</v>
      </c>
      <c r="P28" s="553" t="s">
        <v>2932</v>
      </c>
      <c r="Q28" s="553">
        <v>1</v>
      </c>
      <c r="R28" s="4">
        <f t="shared" si="3"/>
        <v>7</v>
      </c>
      <c r="S28" s="4">
        <f t="shared" si="12"/>
        <v>1</v>
      </c>
      <c r="V28" s="550"/>
      <c r="W28" s="547">
        <f>COUNTIF(URS確認!AQ$2:AQ$550,LEFT(B28,3))</f>
        <v>0</v>
      </c>
      <c r="X28" s="45">
        <f>COUNTIF(URS確認!AR$2:AR$551,LEFT(B28,3))</f>
        <v>7</v>
      </c>
      <c r="Y28" s="558">
        <f>COUNTIF(URS確認!AS$2:AS$550,LEFT(B28,3))</f>
        <v>0</v>
      </c>
      <c r="Z28" s="611">
        <f>COUNTIF(URS確認!AT$2:AT$550,LEFT(B28,3))</f>
        <v>0</v>
      </c>
      <c r="AA28" s="565">
        <f>COUNTIF(URS確認!AU$2:AU$550,LEFT(B28,3))</f>
        <v>0</v>
      </c>
      <c r="AB28" s="576">
        <f>COUNTIF(URS確認!AV$2:AV$551,LEFT(B28,3))</f>
        <v>1</v>
      </c>
      <c r="AC28" s="4">
        <f t="shared" si="5"/>
        <v>8</v>
      </c>
      <c r="AD28" s="585">
        <f t="shared" si="6"/>
        <v>0</v>
      </c>
      <c r="AE28" s="260" t="str">
        <f t="shared" si="9"/>
        <v/>
      </c>
    </row>
    <row r="29" spans="1:32" x14ac:dyDescent="0.35">
      <c r="B29" s="4" t="s">
        <v>453</v>
      </c>
      <c r="C29" s="260">
        <v>17</v>
      </c>
      <c r="D29" s="260">
        <v>17</v>
      </c>
      <c r="E29" s="260">
        <v>17</v>
      </c>
      <c r="F29" s="260">
        <f>COUNTIF(URS確認!AQ29:AQ577,LEFT(B29,3))</f>
        <v>0</v>
      </c>
      <c r="G29" s="260">
        <v>16</v>
      </c>
      <c r="H29" s="260">
        <v>16</v>
      </c>
      <c r="I29" s="260">
        <f>COUNTIF(URS確認!AR29:AR578,LEFT(B29,3))</f>
        <v>16</v>
      </c>
      <c r="K29" s="260" t="str">
        <f t="shared" si="10"/>
        <v/>
      </c>
      <c r="L29" s="260">
        <f t="shared" si="8"/>
        <v>0</v>
      </c>
      <c r="M29" s="260">
        <v>16</v>
      </c>
      <c r="P29" s="553" t="s">
        <v>2932</v>
      </c>
      <c r="Q29" s="553">
        <v>1</v>
      </c>
      <c r="R29" s="4">
        <f t="shared" si="3"/>
        <v>17</v>
      </c>
      <c r="S29" s="4">
        <f t="shared" si="12"/>
        <v>1</v>
      </c>
      <c r="V29" s="550"/>
      <c r="W29" s="547">
        <f>COUNTIF(URS確認!AQ$2:AQ$550,LEFT(B29,3))</f>
        <v>0</v>
      </c>
      <c r="X29" s="45">
        <f>COUNTIF(URS確認!AR$2:AR$551,LEFT(B29,3))</f>
        <v>16</v>
      </c>
      <c r="Y29" s="558">
        <f>COUNTIF(URS確認!AS$2:AS$550,LEFT(B29,3))</f>
        <v>0</v>
      </c>
      <c r="Z29" s="611">
        <f>COUNTIF(URS確認!AT$2:AT$550,LEFT(B29,3))</f>
        <v>0</v>
      </c>
      <c r="AA29" s="565">
        <f>COUNTIF(URS確認!AU$2:AU$550,LEFT(B29,3))</f>
        <v>0</v>
      </c>
      <c r="AB29" s="576">
        <f>COUNTIF(URS確認!AV$2:AV$551,LEFT(B29,3))</f>
        <v>1</v>
      </c>
      <c r="AC29" s="4">
        <f t="shared" si="5"/>
        <v>17</v>
      </c>
      <c r="AD29" s="585">
        <f t="shared" si="6"/>
        <v>0</v>
      </c>
      <c r="AE29" s="260" t="str">
        <f t="shared" si="9"/>
        <v/>
      </c>
    </row>
    <row r="30" spans="1:32" x14ac:dyDescent="0.35">
      <c r="B30" s="4" t="s">
        <v>432</v>
      </c>
      <c r="C30" s="260">
        <v>3</v>
      </c>
      <c r="D30" s="260">
        <v>3</v>
      </c>
      <c r="E30" s="260">
        <v>3</v>
      </c>
      <c r="F30" s="260">
        <f>COUNTIF(URS確認!AQ30:AQ578,LEFT(B30,3))</f>
        <v>0</v>
      </c>
      <c r="G30" s="260">
        <v>2</v>
      </c>
      <c r="H30" s="260">
        <v>2</v>
      </c>
      <c r="I30" s="260">
        <f>COUNTIF(URS確認!AR30:AR579,LEFT(B30,3))</f>
        <v>2</v>
      </c>
      <c r="K30" s="260" t="str">
        <f t="shared" si="10"/>
        <v/>
      </c>
      <c r="L30" s="260">
        <f t="shared" si="8"/>
        <v>0</v>
      </c>
      <c r="M30" s="260">
        <v>2</v>
      </c>
      <c r="P30" s="553" t="s">
        <v>2932</v>
      </c>
      <c r="Q30" s="553">
        <v>1</v>
      </c>
      <c r="R30" s="4">
        <f t="shared" si="3"/>
        <v>3</v>
      </c>
      <c r="S30" s="4">
        <f t="shared" si="12"/>
        <v>1</v>
      </c>
      <c r="V30" s="550"/>
      <c r="W30" s="547">
        <f>COUNTIF(URS確認!AQ$2:AQ$550,LEFT(B30,3))</f>
        <v>0</v>
      </c>
      <c r="X30" s="45">
        <f>COUNTIF(URS確認!AR$2:AR$551,LEFT(B30,3))</f>
        <v>2</v>
      </c>
      <c r="Y30" s="558">
        <f>COUNTIF(URS確認!AS$2:AS$550,LEFT(B30,3))</f>
        <v>0</v>
      </c>
      <c r="Z30" s="611">
        <f>COUNTIF(URS確認!AT$2:AT$550,LEFT(B30,3))</f>
        <v>0</v>
      </c>
      <c r="AA30" s="565">
        <f>COUNTIF(URS確認!AU$2:AU$550,LEFT(B30,3))</f>
        <v>0</v>
      </c>
      <c r="AB30" s="576">
        <f>COUNTIF(URS確認!AV$2:AV$551,LEFT(B30,3))</f>
        <v>1</v>
      </c>
      <c r="AC30" s="4">
        <f t="shared" si="5"/>
        <v>3</v>
      </c>
      <c r="AD30" s="585">
        <f t="shared" si="6"/>
        <v>0</v>
      </c>
      <c r="AE30" s="260" t="str">
        <f t="shared" si="9"/>
        <v/>
      </c>
    </row>
    <row r="31" spans="1:32" x14ac:dyDescent="0.35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0"/>
        <v/>
      </c>
      <c r="L31" s="259"/>
      <c r="M31" s="259"/>
      <c r="N31" s="259"/>
      <c r="O31" s="548"/>
      <c r="P31" s="549" t="s">
        <v>2932</v>
      </c>
      <c r="Q31" s="549" t="s">
        <v>2932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9"/>
        <v/>
      </c>
    </row>
    <row r="32" spans="1:32" x14ac:dyDescent="0.35">
      <c r="B32" s="4" t="s">
        <v>1020</v>
      </c>
      <c r="C32" s="260">
        <v>15</v>
      </c>
      <c r="D32" s="260">
        <v>15</v>
      </c>
      <c r="E32" s="554">
        <v>11</v>
      </c>
      <c r="F32" s="260">
        <f>COUNTIF(URS確認!AQ32:AQ580,LEFT(B32,3))</f>
        <v>0</v>
      </c>
      <c r="G32" s="260">
        <v>15</v>
      </c>
      <c r="H32" s="260">
        <v>15</v>
      </c>
      <c r="I32" s="260">
        <f>COUNTIF(URS確認!AR32:AR581,LEFT(B32,3))</f>
        <v>7</v>
      </c>
      <c r="J32" s="260">
        <v>11</v>
      </c>
      <c r="K32" s="260">
        <v>4</v>
      </c>
      <c r="L32" s="260">
        <f t="shared" si="8"/>
        <v>15</v>
      </c>
      <c r="P32" s="553" t="s">
        <v>2932</v>
      </c>
      <c r="Q32" s="553" t="s">
        <v>2932</v>
      </c>
      <c r="R32" s="4">
        <f t="shared" si="3"/>
        <v>0</v>
      </c>
      <c r="S32" s="4">
        <f>SUM(O32:Q32)</f>
        <v>0</v>
      </c>
      <c r="V32" s="550"/>
      <c r="W32" s="547">
        <f>COUNTIF(URS確認!AQ$2:AQ$550,LEFT(B32,3))</f>
        <v>0</v>
      </c>
      <c r="X32" s="45">
        <f>COUNTIF(URS確認!AR$2:AR$551,LEFT(B32,3))</f>
        <v>7</v>
      </c>
      <c r="Y32" s="558">
        <f>COUNTIF(URS確認!AS$2:AS$550,LEFT(B32,3))</f>
        <v>8</v>
      </c>
      <c r="Z32" s="611">
        <f>COUNTIF(URS確認!AT$2:AT$550,LEFT(B32,3))</f>
        <v>0</v>
      </c>
      <c r="AA32" s="565">
        <f>COUNTIF(URS確認!AU$2:AU$550,LEFT(B32,3))</f>
        <v>0</v>
      </c>
      <c r="AB32" s="576">
        <f>COUNTIF(URS確認!AV$2:AV$551,LEFT(B32,3))</f>
        <v>0</v>
      </c>
      <c r="AC32" s="4">
        <f t="shared" si="5"/>
        <v>15</v>
      </c>
      <c r="AD32" s="585">
        <f t="shared" si="6"/>
        <v>0</v>
      </c>
      <c r="AE32" s="260">
        <f t="shared" si="9"/>
        <v>8</v>
      </c>
      <c r="AF32" s="636">
        <v>44543</v>
      </c>
    </row>
    <row r="33" spans="1:32" x14ac:dyDescent="0.35">
      <c r="B33" s="4" t="s">
        <v>1481</v>
      </c>
      <c r="C33" s="260">
        <v>12</v>
      </c>
      <c r="D33" s="260">
        <v>12</v>
      </c>
      <c r="E33" s="554">
        <v>4</v>
      </c>
      <c r="F33" s="260">
        <f>COUNTIF(URS確認!AQ33:AQ581,LEFT(B33,3))</f>
        <v>0</v>
      </c>
      <c r="G33" s="260">
        <v>11</v>
      </c>
      <c r="H33" s="260">
        <v>11</v>
      </c>
      <c r="I33" s="260">
        <f>COUNTIF(URS確認!AR33:AR582,LEFT(B33,3))</f>
        <v>4</v>
      </c>
      <c r="J33" s="260">
        <v>4</v>
      </c>
      <c r="K33" s="260">
        <v>8</v>
      </c>
      <c r="L33" s="260">
        <f t="shared" si="8"/>
        <v>12</v>
      </c>
      <c r="P33" s="553" t="s">
        <v>2932</v>
      </c>
      <c r="Q33" s="553" t="s">
        <v>2932</v>
      </c>
      <c r="R33" s="4">
        <f t="shared" si="3"/>
        <v>0</v>
      </c>
      <c r="S33" s="4">
        <f t="shared" ref="S33:S37" si="13">SUM(O33:Q33)</f>
        <v>0</v>
      </c>
      <c r="V33" s="550"/>
      <c r="W33" s="547">
        <f>COUNTIF(URS確認!AQ$2:AQ$550,LEFT(B33,3))</f>
        <v>0</v>
      </c>
      <c r="X33" s="45">
        <f>COUNTIF(URS確認!AR$2:AR$551,LEFT(B33,3))</f>
        <v>4</v>
      </c>
      <c r="Y33" s="558">
        <f>COUNTIF(URS確認!AS$2:AS$550,LEFT(B33,3))</f>
        <v>8</v>
      </c>
      <c r="Z33" s="611">
        <f>COUNTIF(URS確認!AT$2:AT$550,LEFT(B33,3))</f>
        <v>0</v>
      </c>
      <c r="AA33" s="565">
        <f>COUNTIF(URS確認!AU$2:AU$550,LEFT(B33,3))</f>
        <v>0</v>
      </c>
      <c r="AB33" s="576">
        <f>COUNTIF(URS確認!AV$2:AV$551,LEFT(B33,3))</f>
        <v>0</v>
      </c>
      <c r="AC33" s="4">
        <f t="shared" si="5"/>
        <v>12</v>
      </c>
      <c r="AD33" s="585">
        <f t="shared" si="6"/>
        <v>0</v>
      </c>
      <c r="AE33" s="260">
        <f t="shared" si="9"/>
        <v>8</v>
      </c>
      <c r="AF33" s="637" t="s">
        <v>3096</v>
      </c>
    </row>
    <row r="34" spans="1:32" x14ac:dyDescent="0.35">
      <c r="B34" s="4" t="s">
        <v>2931</v>
      </c>
      <c r="C34" s="260">
        <v>15</v>
      </c>
      <c r="D34" s="260">
        <v>15</v>
      </c>
      <c r="E34" s="554">
        <v>9</v>
      </c>
      <c r="F34" s="260">
        <f>COUNTIF(URS確認!AQ34:AQ582,LEFT(B34,3))</f>
        <v>0</v>
      </c>
      <c r="G34" s="260">
        <v>15</v>
      </c>
      <c r="H34" s="260">
        <v>12</v>
      </c>
      <c r="I34" s="260">
        <f>COUNTIF(URS確認!AR34:AR583,LEFT(B34,3))</f>
        <v>0</v>
      </c>
      <c r="K34" s="260" t="str">
        <f>IF(J34="V",C34,"")</f>
        <v/>
      </c>
      <c r="L34" s="260">
        <f t="shared" si="8"/>
        <v>0</v>
      </c>
      <c r="P34" s="553">
        <v>12</v>
      </c>
      <c r="Q34" s="553">
        <v>3</v>
      </c>
      <c r="R34" s="4">
        <f t="shared" si="3"/>
        <v>15</v>
      </c>
      <c r="S34" s="4">
        <f t="shared" si="13"/>
        <v>15</v>
      </c>
      <c r="V34" s="550"/>
      <c r="W34" s="547">
        <f>COUNTIF(URS確認!AQ$2:AQ$550,LEFT(B34,3))</f>
        <v>0</v>
      </c>
      <c r="X34" s="45">
        <f>COUNTIF(URS確認!AR$2:AR$551,LEFT(B34,3))</f>
        <v>0</v>
      </c>
      <c r="Y34" s="558">
        <f>COUNTIF(URS確認!AS$2:AS$550,LEFT(B34,3))</f>
        <v>0</v>
      </c>
      <c r="Z34" s="611">
        <f>COUNTIF(URS確認!AT$2:AT$550,LEFT(B34,3))</f>
        <v>12</v>
      </c>
      <c r="AA34" s="565">
        <f>COUNTIF(URS確認!AU$2:AU$550,LEFT(B34,3))</f>
        <v>0</v>
      </c>
      <c r="AB34" s="576">
        <f>COUNTIF(URS確認!AV$2:AV$551,LEFT(B34,3))</f>
        <v>3</v>
      </c>
      <c r="AC34" s="4">
        <f t="shared" si="5"/>
        <v>15</v>
      </c>
      <c r="AD34" s="585">
        <f t="shared" si="6"/>
        <v>0</v>
      </c>
      <c r="AE34" s="260" t="str">
        <f t="shared" si="9"/>
        <v/>
      </c>
    </row>
    <row r="35" spans="1:32" x14ac:dyDescent="0.35">
      <c r="B35" s="4" t="s">
        <v>2995</v>
      </c>
      <c r="C35" s="260">
        <v>15</v>
      </c>
      <c r="D35" s="260">
        <v>15</v>
      </c>
      <c r="E35" s="554"/>
      <c r="F35" s="260">
        <f>COUNTIF(URS確認!AQ35:AQ583,LEFT(B35,3))</f>
        <v>0</v>
      </c>
      <c r="G35" s="260">
        <v>15</v>
      </c>
      <c r="H35" s="260">
        <v>14</v>
      </c>
      <c r="I35" s="260">
        <f>COUNTIF(URS確認!AR35:AR584,LEFT(B35,3))</f>
        <v>0</v>
      </c>
      <c r="K35" s="260" t="str">
        <f>IF(J35="V",C35,"")</f>
        <v/>
      </c>
      <c r="L35" s="260">
        <f t="shared" si="8"/>
        <v>0</v>
      </c>
      <c r="N35" s="260">
        <v>14</v>
      </c>
      <c r="P35" s="553" t="s">
        <v>2932</v>
      </c>
      <c r="Q35" s="553">
        <v>1</v>
      </c>
      <c r="R35" s="4">
        <f t="shared" si="3"/>
        <v>15</v>
      </c>
      <c r="S35" s="4">
        <f t="shared" si="13"/>
        <v>1</v>
      </c>
      <c r="V35" s="550"/>
      <c r="W35" s="547">
        <f>COUNTIF(URS確認!AQ$2:AQ$550,LEFT(B35,3))</f>
        <v>0</v>
      </c>
      <c r="X35" s="45">
        <f>COUNTIF(URS確認!AR$2:AR$551,LEFT(B35,3))</f>
        <v>0</v>
      </c>
      <c r="Y35" s="558">
        <f>COUNTIF(URS確認!AS$2:AS$550,LEFT(B35,3))</f>
        <v>15</v>
      </c>
      <c r="Z35" s="611">
        <f>COUNTIF(URS確認!AT$2:AT$550,LEFT(B35,3))</f>
        <v>0</v>
      </c>
      <c r="AA35" s="565">
        <f>COUNTIF(URS確認!AU$2:AU$550,LEFT(B35,3))</f>
        <v>0</v>
      </c>
      <c r="AB35" s="576">
        <f>COUNTIF(URS確認!AV$2:AV$551,LEFT(B35,3))</f>
        <v>0</v>
      </c>
      <c r="AC35" s="4">
        <f t="shared" si="5"/>
        <v>15</v>
      </c>
      <c r="AD35" s="585">
        <f t="shared" si="6"/>
        <v>0</v>
      </c>
      <c r="AE35" s="260">
        <f t="shared" si="9"/>
        <v>15</v>
      </c>
      <c r="AF35" s="636">
        <v>44539</v>
      </c>
    </row>
    <row r="36" spans="1:32" x14ac:dyDescent="0.35">
      <c r="B36" s="4" t="s">
        <v>2951</v>
      </c>
      <c r="C36" s="260">
        <v>26</v>
      </c>
      <c r="D36" s="260">
        <v>26</v>
      </c>
      <c r="E36" s="260">
        <v>26</v>
      </c>
      <c r="F36" s="260">
        <f>COUNTIF(URS確認!AQ36:AQ584,LEFT(B36,3))</f>
        <v>26</v>
      </c>
      <c r="G36" s="260">
        <v>26</v>
      </c>
      <c r="H36" s="260">
        <v>26</v>
      </c>
      <c r="I36" s="260">
        <f>COUNTIF(URS確認!AR36:AR585,LEFT(B36,3))</f>
        <v>0</v>
      </c>
      <c r="K36" s="260" t="str">
        <f>IF(J36="V",C36,"")</f>
        <v/>
      </c>
      <c r="L36" s="260">
        <f t="shared" si="8"/>
        <v>0</v>
      </c>
      <c r="P36" s="553" t="s">
        <v>2932</v>
      </c>
      <c r="Q36" s="553" t="s">
        <v>2932</v>
      </c>
      <c r="R36" s="4">
        <f t="shared" si="3"/>
        <v>0</v>
      </c>
      <c r="S36" s="4">
        <f t="shared" si="13"/>
        <v>0</v>
      </c>
      <c r="V36" s="550"/>
      <c r="W36" s="547">
        <f>COUNTIF(URS確認!AQ$2:AQ$550,LEFT(B36,3))</f>
        <v>26</v>
      </c>
      <c r="X36" s="45">
        <f>COUNTIF(URS確認!AR$2:AR$551,LEFT(B36,3))</f>
        <v>0</v>
      </c>
      <c r="Y36" s="558">
        <f>COUNTIF(URS確認!AS$2:AS$550,LEFT(B36,3))</f>
        <v>0</v>
      </c>
      <c r="Z36" s="611">
        <f>COUNTIF(URS確認!AT$2:AT$550,LEFT(B36,3))</f>
        <v>0</v>
      </c>
      <c r="AA36" s="565">
        <f>COUNTIF(URS確認!AU$2:AU$550,LEFT(B36,3))</f>
        <v>0</v>
      </c>
      <c r="AB36" s="576">
        <f>COUNTIF(URS確認!AV$2:AV$551,LEFT(B36,3))</f>
        <v>0</v>
      </c>
      <c r="AC36" s="4">
        <f t="shared" si="5"/>
        <v>26</v>
      </c>
      <c r="AD36" s="585">
        <f t="shared" si="6"/>
        <v>0</v>
      </c>
      <c r="AE36" s="260" t="str">
        <f t="shared" si="9"/>
        <v/>
      </c>
    </row>
    <row r="37" spans="1:32" x14ac:dyDescent="0.35">
      <c r="B37" s="4" t="s">
        <v>2996</v>
      </c>
      <c r="C37" s="260">
        <v>4</v>
      </c>
      <c r="D37" s="260">
        <v>4</v>
      </c>
      <c r="F37" s="260">
        <f>COUNTIF(URS確認!AQ37:AQ585,LEFT(B37,3))</f>
        <v>0</v>
      </c>
      <c r="G37" s="260">
        <v>4</v>
      </c>
      <c r="H37" s="260">
        <v>4</v>
      </c>
      <c r="I37" s="260">
        <f>COUNTIF(URS確認!AR37:AR586,LEFT(B37,3))</f>
        <v>0</v>
      </c>
      <c r="J37" s="260">
        <v>0</v>
      </c>
      <c r="K37" s="260">
        <v>4</v>
      </c>
      <c r="L37" s="260">
        <f t="shared" si="8"/>
        <v>4</v>
      </c>
      <c r="P37" s="553" t="s">
        <v>2932</v>
      </c>
      <c r="Q37" s="553" t="s">
        <v>2932</v>
      </c>
      <c r="R37" s="4">
        <f t="shared" si="3"/>
        <v>0</v>
      </c>
      <c r="S37" s="4">
        <f t="shared" si="13"/>
        <v>0</v>
      </c>
      <c r="V37" s="550"/>
      <c r="W37" s="547">
        <f>COUNTIF(URS確認!AQ$2:AQ$550,LEFT(B37,3))</f>
        <v>0</v>
      </c>
      <c r="X37" s="45">
        <f>COUNTIF(URS確認!AR$2:AR$551,LEFT(B37,3))</f>
        <v>0</v>
      </c>
      <c r="Y37" s="558">
        <f>COUNTIF(URS確認!AS$2:AS$550,LEFT(B37,3))</f>
        <v>4</v>
      </c>
      <c r="Z37" s="611">
        <f>COUNTIF(URS確認!AT$2:AT$550,LEFT(B37,3))</f>
        <v>0</v>
      </c>
      <c r="AA37" s="565">
        <f>COUNTIF(URS確認!AU$2:AU$550,LEFT(B37,3))</f>
        <v>0</v>
      </c>
      <c r="AB37" s="576">
        <f>COUNTIF(URS確認!AV$2:AV$551,LEFT(B37,3))</f>
        <v>0</v>
      </c>
      <c r="AC37" s="4">
        <f t="shared" si="5"/>
        <v>4</v>
      </c>
      <c r="AD37" s="585">
        <f t="shared" si="6"/>
        <v>0</v>
      </c>
      <c r="AE37" s="260">
        <f t="shared" si="9"/>
        <v>4</v>
      </c>
      <c r="AF37" s="636">
        <v>44543</v>
      </c>
    </row>
    <row r="38" spans="1:32" x14ac:dyDescent="0.35">
      <c r="A38" s="547" t="s">
        <v>103</v>
      </c>
      <c r="B38" s="547"/>
      <c r="C38" s="259">
        <f>SUM(C39:C46)</f>
        <v>88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2932</v>
      </c>
      <c r="Q38" s="549" t="s">
        <v>2932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9"/>
        <v/>
      </c>
    </row>
    <row r="39" spans="1:32" x14ac:dyDescent="0.35">
      <c r="B39" s="4" t="s">
        <v>2997</v>
      </c>
      <c r="C39" s="260">
        <v>4</v>
      </c>
      <c r="D39" s="260">
        <v>4</v>
      </c>
      <c r="E39" s="554"/>
      <c r="F39" s="260">
        <f>COUNTIF(URS確認!AQ39:AQ587,LEFT(B39,3))</f>
        <v>0</v>
      </c>
      <c r="G39" s="260">
        <v>3</v>
      </c>
      <c r="H39" s="260">
        <v>3</v>
      </c>
      <c r="I39" s="260">
        <f>COUNTIF(URS確認!AR39:AR588,LEFT(B39,3))</f>
        <v>0</v>
      </c>
      <c r="K39" s="260" t="str">
        <f>IF(J39="V",C39,"")</f>
        <v/>
      </c>
      <c r="L39" s="260">
        <f t="shared" si="8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COUNTIF(URS確認!AQ$2:AQ$550,LEFT(B39,3))</f>
        <v>0</v>
      </c>
      <c r="X39" s="45">
        <f>COUNTIF(URS確認!AR$2:AR$551,LEFT(B39,3))</f>
        <v>0</v>
      </c>
      <c r="Y39" s="558">
        <f>COUNTIF(URS確認!AS$2:AS$550,LEFT(B39,3))</f>
        <v>3</v>
      </c>
      <c r="Z39" s="611">
        <f>COUNTIF(URS確認!AT$2:AT$550,LEFT(B39,3))</f>
        <v>0</v>
      </c>
      <c r="AA39" s="565">
        <f>COUNTIF(URS確認!AU$2:AU$550,LEFT(B39,3))</f>
        <v>0</v>
      </c>
      <c r="AB39" s="576">
        <f>COUNTIF(URS確認!AV$2:AV$551,LEFT(B39,3))</f>
        <v>1</v>
      </c>
      <c r="AC39" s="4">
        <f t="shared" si="5"/>
        <v>4</v>
      </c>
      <c r="AD39" s="585">
        <f t="shared" si="6"/>
        <v>0</v>
      </c>
      <c r="AE39" s="260" t="str">
        <f t="shared" si="9"/>
        <v/>
      </c>
    </row>
    <row r="40" spans="1:32" x14ac:dyDescent="0.35">
      <c r="B40" s="4" t="s">
        <v>2998</v>
      </c>
      <c r="C40" s="260">
        <v>9</v>
      </c>
      <c r="D40" s="260">
        <v>9</v>
      </c>
      <c r="E40" s="260">
        <v>7</v>
      </c>
      <c r="F40" s="260">
        <f>COUNTIF(URS確認!AQ40:AQ588,LEFT(B40,3))</f>
        <v>0</v>
      </c>
      <c r="G40" s="260">
        <v>9</v>
      </c>
      <c r="H40" s="260">
        <v>9</v>
      </c>
      <c r="I40" s="260">
        <f>COUNTIF(URS確認!AR40:AR589,LEFT(B40,3))</f>
        <v>7</v>
      </c>
      <c r="J40" s="260">
        <v>7</v>
      </c>
      <c r="K40" s="260">
        <v>2</v>
      </c>
      <c r="L40" s="260">
        <f t="shared" si="8"/>
        <v>9</v>
      </c>
      <c r="P40" s="553" t="s">
        <v>2932</v>
      </c>
      <c r="Q40" s="553" t="s">
        <v>2932</v>
      </c>
      <c r="R40" s="4">
        <f t="shared" si="3"/>
        <v>0</v>
      </c>
      <c r="S40" s="4">
        <f t="shared" ref="S40:S46" si="14">SUM(O40:Q40)</f>
        <v>0</v>
      </c>
      <c r="T40" s="4" t="s">
        <v>3049</v>
      </c>
      <c r="V40" s="550"/>
      <c r="W40" s="547">
        <f>COUNTIF(URS確認!AQ$2:AQ$550,LEFT(B40,3))</f>
        <v>0</v>
      </c>
      <c r="X40" s="45">
        <f>COUNTIF(URS確認!AR$2:AR$551,LEFT(B40,3))</f>
        <v>7</v>
      </c>
      <c r="Y40" s="558">
        <f>COUNTIF(URS確認!AS$2:AS$550,LEFT(B40,3))</f>
        <v>2</v>
      </c>
      <c r="Z40" s="611">
        <f>COUNTIF(URS確認!AT$2:AT$550,LEFT(B40,3))</f>
        <v>0</v>
      </c>
      <c r="AA40" s="565">
        <f>COUNTIF(URS確認!AU$2:AU$550,LEFT(B40,3))</f>
        <v>0</v>
      </c>
      <c r="AB40" s="576">
        <f>COUNTIF(URS確認!AV$2:AV$551,LEFT(B40,3))</f>
        <v>0</v>
      </c>
      <c r="AC40" s="4">
        <f t="shared" si="5"/>
        <v>9</v>
      </c>
      <c r="AD40" s="585">
        <f t="shared" si="6"/>
        <v>0</v>
      </c>
      <c r="AE40" s="260">
        <f t="shared" si="9"/>
        <v>2</v>
      </c>
    </row>
    <row r="41" spans="1:32" x14ac:dyDescent="0.35">
      <c r="B41" s="4" t="s">
        <v>2999</v>
      </c>
      <c r="C41" s="260">
        <v>6</v>
      </c>
      <c r="D41" s="260">
        <v>6</v>
      </c>
      <c r="F41" s="260">
        <f>COUNTIF(URS確認!AQ41:AQ589,LEFT(B41,3))</f>
        <v>0</v>
      </c>
      <c r="G41" s="260">
        <v>6</v>
      </c>
      <c r="H41" s="260">
        <v>6</v>
      </c>
      <c r="I41" s="260">
        <f>COUNTIF(URS確認!AR41:AR590,LEFT(B41,3))</f>
        <v>0</v>
      </c>
      <c r="J41" s="260">
        <v>0</v>
      </c>
      <c r="K41" s="260">
        <v>6</v>
      </c>
      <c r="L41" s="260">
        <f t="shared" si="8"/>
        <v>6</v>
      </c>
      <c r="P41" s="553" t="s">
        <v>2932</v>
      </c>
      <c r="Q41" s="553" t="s">
        <v>2932</v>
      </c>
      <c r="R41" s="4">
        <f t="shared" si="3"/>
        <v>0</v>
      </c>
      <c r="S41" s="4">
        <f t="shared" si="14"/>
        <v>0</v>
      </c>
      <c r="T41" s="4" t="s">
        <v>3049</v>
      </c>
      <c r="V41" s="550"/>
      <c r="W41" s="547">
        <f>COUNTIF(URS確認!AQ$2:AQ$550,LEFT(B41,3))</f>
        <v>0</v>
      </c>
      <c r="X41" s="45">
        <f>COUNTIF(URS確認!AR$2:AR$551,LEFT(B41,3))</f>
        <v>0</v>
      </c>
      <c r="Y41" s="558">
        <f>COUNTIF(URS確認!AS$2:AS$550,LEFT(B41,3))</f>
        <v>6</v>
      </c>
      <c r="Z41" s="611">
        <f>COUNTIF(URS確認!AT$2:AT$550,LEFT(B41,3))</f>
        <v>0</v>
      </c>
      <c r="AA41" s="565">
        <f>COUNTIF(URS確認!AU$2:AU$550,LEFT(B41,3))</f>
        <v>0</v>
      </c>
      <c r="AB41" s="576">
        <f>COUNTIF(URS確認!AV$2:AV$551,LEFT(B41,3))</f>
        <v>0</v>
      </c>
      <c r="AC41" s="4">
        <f t="shared" si="5"/>
        <v>6</v>
      </c>
      <c r="AD41" s="585">
        <f t="shared" si="6"/>
        <v>0</v>
      </c>
      <c r="AE41" s="260">
        <f t="shared" si="9"/>
        <v>6</v>
      </c>
    </row>
    <row r="42" spans="1:32" x14ac:dyDescent="0.35">
      <c r="B42" s="4" t="s">
        <v>3000</v>
      </c>
      <c r="C42" s="260">
        <v>8</v>
      </c>
      <c r="D42" s="260">
        <v>8</v>
      </c>
      <c r="E42" s="554"/>
      <c r="F42" s="260">
        <f>COUNTIF(URS確認!AQ42:AQ590,LEFT(B42,3))</f>
        <v>0</v>
      </c>
      <c r="G42" s="260">
        <v>7</v>
      </c>
      <c r="H42" s="260">
        <v>8</v>
      </c>
      <c r="I42" s="260">
        <f>COUNTIF(URS確認!AR42:AR591,LEFT(B42,3))</f>
        <v>0</v>
      </c>
      <c r="K42" s="260" t="str">
        <f>IF(J42="V",C42,"")</f>
        <v/>
      </c>
      <c r="L42" s="260">
        <f t="shared" si="8"/>
        <v>0</v>
      </c>
      <c r="P42" s="553">
        <v>8</v>
      </c>
      <c r="Q42" s="553" t="s">
        <v>2932</v>
      </c>
      <c r="R42" s="4">
        <f t="shared" si="3"/>
        <v>8</v>
      </c>
      <c r="S42" s="4">
        <f t="shared" si="14"/>
        <v>8</v>
      </c>
      <c r="V42" s="550"/>
      <c r="W42" s="547">
        <f>COUNTIF(URS確認!AQ$2:AQ$550,LEFT(B42,3))</f>
        <v>0</v>
      </c>
      <c r="X42" s="45">
        <f>COUNTIF(URS確認!AR$2:AR$551,LEFT(B42,3))</f>
        <v>0</v>
      </c>
      <c r="Y42" s="558">
        <f>COUNTIF(URS確認!AS$2:AS$550,LEFT(B42,3))</f>
        <v>8</v>
      </c>
      <c r="Z42" s="611">
        <f>COUNTIF(URS確認!AT$2:AT$550,LEFT(B42,3))</f>
        <v>0</v>
      </c>
      <c r="AA42" s="565">
        <f>COUNTIF(URS確認!AU$2:AU$550,LEFT(B42,3))</f>
        <v>0</v>
      </c>
      <c r="AB42" s="576">
        <f>COUNTIF(URS確認!AV$2:AV$551,LEFT(B42,3))</f>
        <v>0</v>
      </c>
      <c r="AC42" s="4">
        <f t="shared" si="5"/>
        <v>8</v>
      </c>
      <c r="AD42" s="585">
        <f t="shared" si="6"/>
        <v>0</v>
      </c>
      <c r="AE42" s="260">
        <f t="shared" si="9"/>
        <v>8</v>
      </c>
    </row>
    <row r="43" spans="1:32" x14ac:dyDescent="0.35">
      <c r="B43" s="4" t="s">
        <v>3001</v>
      </c>
      <c r="C43" s="260">
        <v>7</v>
      </c>
      <c r="D43" s="260">
        <v>7</v>
      </c>
      <c r="E43" s="554">
        <v>4</v>
      </c>
      <c r="F43" s="260">
        <f>COUNTIF(URS確認!AQ43:AQ591,LEFT(B43,3))</f>
        <v>0</v>
      </c>
      <c r="G43" s="260">
        <v>6</v>
      </c>
      <c r="H43" s="260">
        <v>6</v>
      </c>
      <c r="I43" s="260">
        <f>COUNTIF(URS確認!AR43:AR592,LEFT(B43,3))</f>
        <v>4</v>
      </c>
      <c r="L43" s="260">
        <f t="shared" si="8"/>
        <v>0</v>
      </c>
      <c r="M43" s="260">
        <v>4</v>
      </c>
      <c r="N43" s="260">
        <v>2</v>
      </c>
      <c r="P43" s="553" t="s">
        <v>2932</v>
      </c>
      <c r="Q43" s="553">
        <v>1</v>
      </c>
      <c r="R43" s="4">
        <f t="shared" si="3"/>
        <v>7</v>
      </c>
      <c r="S43" s="4">
        <f t="shared" si="14"/>
        <v>1</v>
      </c>
      <c r="V43" s="550"/>
      <c r="W43" s="547">
        <f>COUNTIF(URS確認!AQ$2:AQ$550,LEFT(B43,3))</f>
        <v>0</v>
      </c>
      <c r="X43" s="45">
        <f>COUNTIF(URS確認!AR$2:AR$551,LEFT(B43,3))</f>
        <v>4</v>
      </c>
      <c r="Y43" s="558">
        <f>COUNTIF(URS確認!AS$2:AS$550,LEFT(B43,3))</f>
        <v>3</v>
      </c>
      <c r="Z43" s="611">
        <f>COUNTIF(URS確認!AT$2:AT$550,LEFT(B43,3))</f>
        <v>0</v>
      </c>
      <c r="AA43" s="565">
        <f>COUNTIF(URS確認!AU$2:AU$550,LEFT(B43,3))</f>
        <v>0</v>
      </c>
      <c r="AB43" s="576">
        <f>COUNTIF(URS確認!AV$2:AV$551,LEFT(B43,3))</f>
        <v>0</v>
      </c>
      <c r="AC43" s="4">
        <f t="shared" si="5"/>
        <v>7</v>
      </c>
      <c r="AD43" s="585">
        <f t="shared" si="6"/>
        <v>0</v>
      </c>
      <c r="AE43" s="260">
        <f t="shared" si="9"/>
        <v>3</v>
      </c>
    </row>
    <row r="44" spans="1:32" x14ac:dyDescent="0.35">
      <c r="B44" s="4" t="s">
        <v>3002</v>
      </c>
      <c r="C44" s="260">
        <v>20</v>
      </c>
      <c r="D44" s="260">
        <v>20</v>
      </c>
      <c r="E44" s="554">
        <v>12</v>
      </c>
      <c r="F44" s="260">
        <f>COUNTIF(URS確認!AQ44:AQ592,LEFT(B44,3))</f>
        <v>0</v>
      </c>
      <c r="G44" s="260">
        <v>20</v>
      </c>
      <c r="H44" s="260">
        <v>20</v>
      </c>
      <c r="I44" s="260">
        <f>COUNTIF(URS確認!AR44:AR593,LEFT(B44,3))</f>
        <v>12</v>
      </c>
      <c r="J44" s="260">
        <v>12</v>
      </c>
      <c r="K44" s="260">
        <v>8</v>
      </c>
      <c r="L44" s="260">
        <f t="shared" si="8"/>
        <v>20</v>
      </c>
      <c r="P44" s="553" t="s">
        <v>2932</v>
      </c>
      <c r="Q44" s="553" t="s">
        <v>2932</v>
      </c>
      <c r="R44" s="4">
        <f t="shared" si="3"/>
        <v>0</v>
      </c>
      <c r="S44" s="4">
        <f t="shared" si="14"/>
        <v>0</v>
      </c>
      <c r="V44" s="550"/>
      <c r="W44" s="547">
        <f>COUNTIF(URS確認!AQ$2:AQ$550,LEFT(B44,3))</f>
        <v>0</v>
      </c>
      <c r="X44" s="45">
        <f>COUNTIF(URS確認!AR$2:AR$551,LEFT(B44,3))</f>
        <v>12</v>
      </c>
      <c r="Y44" s="558">
        <f>COUNTIF(URS確認!AS$2:AS$550,LEFT(B44,3))</f>
        <v>8</v>
      </c>
      <c r="Z44" s="611">
        <f>COUNTIF(URS確認!AT$2:AT$550,LEFT(B44,3))</f>
        <v>0</v>
      </c>
      <c r="AA44" s="565">
        <f>COUNTIF(URS確認!AU$2:AU$550,LEFT(B44,3))</f>
        <v>0</v>
      </c>
      <c r="AB44" s="576">
        <f>COUNTIF(URS確認!AV$2:AV$551,LEFT(B44,3))</f>
        <v>0</v>
      </c>
      <c r="AC44" s="4">
        <f t="shared" si="5"/>
        <v>20</v>
      </c>
      <c r="AD44" s="585">
        <f t="shared" si="6"/>
        <v>0</v>
      </c>
      <c r="AE44" s="260">
        <f t="shared" si="9"/>
        <v>8</v>
      </c>
    </row>
    <row r="45" spans="1:32" x14ac:dyDescent="0.35">
      <c r="B45" s="4" t="s">
        <v>3003</v>
      </c>
      <c r="C45" s="260">
        <v>29</v>
      </c>
      <c r="D45" s="260">
        <v>29</v>
      </c>
      <c r="E45" s="554">
        <v>15</v>
      </c>
      <c r="F45" s="260">
        <f>COUNTIF(URS確認!AQ45:AQ593,LEFT(B45,3))</f>
        <v>0</v>
      </c>
      <c r="G45" s="260">
        <v>29</v>
      </c>
      <c r="H45" s="260">
        <v>29</v>
      </c>
      <c r="I45" s="260">
        <f>COUNTIF(URS確認!AR45:AR594,LEFT(B45,3))</f>
        <v>15</v>
      </c>
      <c r="J45" s="260">
        <v>15</v>
      </c>
      <c r="K45" s="260">
        <v>14</v>
      </c>
      <c r="L45" s="260">
        <f t="shared" si="8"/>
        <v>29</v>
      </c>
      <c r="P45" s="553" t="s">
        <v>2932</v>
      </c>
      <c r="Q45" s="553" t="s">
        <v>2932</v>
      </c>
      <c r="R45" s="4">
        <f t="shared" si="3"/>
        <v>0</v>
      </c>
      <c r="S45" s="4">
        <f t="shared" si="14"/>
        <v>0</v>
      </c>
      <c r="V45" s="550"/>
      <c r="W45" s="547">
        <f>COUNTIF(URS確認!AQ$2:AQ$550,LEFT(B45,3))</f>
        <v>0</v>
      </c>
      <c r="X45" s="45">
        <f>COUNTIF(URS確認!AR$2:AR$551,LEFT(B45,3))</f>
        <v>15</v>
      </c>
      <c r="Y45" s="558">
        <f>COUNTIF(URS確認!AS$2:AS$550,LEFT(B45,3))</f>
        <v>14</v>
      </c>
      <c r="Z45" s="611">
        <f>COUNTIF(URS確認!AT$2:AT$550,LEFT(B45,3))</f>
        <v>0</v>
      </c>
      <c r="AA45" s="565">
        <f>COUNTIF(URS確認!AU$2:AU$550,LEFT(B45,3))</f>
        <v>0</v>
      </c>
      <c r="AB45" s="576">
        <f>COUNTIF(URS確認!AV$2:AV$551,LEFT(B45,3))</f>
        <v>0</v>
      </c>
      <c r="AC45" s="4">
        <f t="shared" si="5"/>
        <v>29</v>
      </c>
      <c r="AD45" s="585">
        <f t="shared" si="6"/>
        <v>0</v>
      </c>
      <c r="AE45" s="260">
        <f t="shared" si="9"/>
        <v>14</v>
      </c>
    </row>
    <row r="46" spans="1:32" x14ac:dyDescent="0.35">
      <c r="B46" s="4" t="s">
        <v>3004</v>
      </c>
      <c r="C46" s="260">
        <v>5</v>
      </c>
      <c r="D46" s="260">
        <v>5</v>
      </c>
      <c r="E46" s="554">
        <v>4</v>
      </c>
      <c r="F46" s="260">
        <f>COUNTIF(URS確認!AQ46:AQ594,LEFT(B46,3))</f>
        <v>0</v>
      </c>
      <c r="G46" s="260">
        <v>5</v>
      </c>
      <c r="H46" s="260">
        <v>5</v>
      </c>
      <c r="I46" s="260">
        <f>COUNTIF(URS確認!AR46:AR595,LEFT(B46,3))</f>
        <v>4</v>
      </c>
      <c r="K46" s="260" t="str">
        <f>IF(J46="V",C46,"")</f>
        <v/>
      </c>
      <c r="L46" s="260">
        <f t="shared" si="8"/>
        <v>0</v>
      </c>
      <c r="M46" s="260">
        <v>4</v>
      </c>
      <c r="P46" s="553">
        <v>1</v>
      </c>
      <c r="Q46" s="553" t="s">
        <v>2932</v>
      </c>
      <c r="R46" s="4">
        <f t="shared" si="3"/>
        <v>5</v>
      </c>
      <c r="S46" s="4">
        <f t="shared" si="14"/>
        <v>1</v>
      </c>
      <c r="V46" s="550"/>
      <c r="W46" s="547">
        <f>COUNTIF(URS確認!AQ$2:AQ$550,LEFT(B46,3))</f>
        <v>0</v>
      </c>
      <c r="X46" s="45">
        <f>COUNTIF(URS確認!AR$2:AR$551,LEFT(B46,3))</f>
        <v>4</v>
      </c>
      <c r="Y46" s="558">
        <f>COUNTIF(URS確認!AS$2:AS$550,LEFT(B46,3))</f>
        <v>0</v>
      </c>
      <c r="Z46" s="611">
        <f>COUNTIF(URS確認!AT$2:AT$550,LEFT(B46,3))</f>
        <v>1</v>
      </c>
      <c r="AA46" s="565">
        <f>COUNTIF(URS確認!AU$2:AU$550,LEFT(B46,3))</f>
        <v>0</v>
      </c>
      <c r="AB46" s="576">
        <f>COUNTIF(URS確認!AV$2:AV$551,LEFT(B46,3))</f>
        <v>0</v>
      </c>
      <c r="AC46" s="4">
        <f t="shared" si="5"/>
        <v>5</v>
      </c>
      <c r="AD46" s="585">
        <f t="shared" si="6"/>
        <v>0</v>
      </c>
      <c r="AE46" s="260" t="str">
        <f t="shared" si="9"/>
        <v/>
      </c>
    </row>
    <row r="47" spans="1:32" x14ac:dyDescent="0.35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2932</v>
      </c>
      <c r="Q47" s="549" t="s">
        <v>2932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9"/>
        <v/>
      </c>
    </row>
    <row r="48" spans="1:32" x14ac:dyDescent="0.35">
      <c r="B48" s="4" t="s">
        <v>3005</v>
      </c>
      <c r="C48" s="260">
        <v>1</v>
      </c>
      <c r="D48" s="260">
        <v>1</v>
      </c>
      <c r="E48" s="554"/>
      <c r="F48" s="260">
        <f>COUNTIF(URS確認!AQ48:AQ596,LEFT(B48,3))</f>
        <v>0</v>
      </c>
      <c r="G48" s="260">
        <v>1</v>
      </c>
      <c r="H48" s="260">
        <v>1</v>
      </c>
      <c r="I48" s="260">
        <f>COUNTIF(URS確認!AR48:AR597,LEFT(B48,3))</f>
        <v>0</v>
      </c>
      <c r="J48" s="260">
        <v>0</v>
      </c>
      <c r="K48" s="260">
        <v>1</v>
      </c>
      <c r="L48" s="260">
        <f t="shared" si="8"/>
        <v>1</v>
      </c>
      <c r="P48" s="553" t="s">
        <v>2932</v>
      </c>
      <c r="Q48" s="553" t="s">
        <v>2932</v>
      </c>
      <c r="R48" s="4">
        <f t="shared" si="3"/>
        <v>0</v>
      </c>
      <c r="S48" s="4">
        <f>SUM(O48:Q48)</f>
        <v>0</v>
      </c>
      <c r="V48" s="550"/>
      <c r="W48" s="547">
        <f>COUNTIF(URS確認!AQ$2:AQ$550,LEFT(B48,3))</f>
        <v>0</v>
      </c>
      <c r="X48" s="45">
        <f>COUNTIF(URS確認!AR$2:AR$551,LEFT(B48,3))</f>
        <v>0</v>
      </c>
      <c r="Y48" s="558">
        <f>COUNTIF(URS確認!AS$2:AS$550,LEFT(B48,3))</f>
        <v>1</v>
      </c>
      <c r="Z48" s="611">
        <f>COUNTIF(URS確認!AT$2:AT$550,LEFT(B48,3))</f>
        <v>0</v>
      </c>
      <c r="AA48" s="565">
        <f>COUNTIF(URS確認!AU$2:AU$550,LEFT(B48,3))</f>
        <v>0</v>
      </c>
      <c r="AB48" s="576">
        <f>COUNTIF(URS確認!AV$2:AV$551,LEFT(B48,3))</f>
        <v>0</v>
      </c>
      <c r="AC48" s="4">
        <f t="shared" si="5"/>
        <v>1</v>
      </c>
      <c r="AD48" s="585">
        <f t="shared" si="6"/>
        <v>0</v>
      </c>
      <c r="AE48" s="260">
        <f t="shared" si="9"/>
        <v>1</v>
      </c>
    </row>
    <row r="49" spans="1:31" x14ac:dyDescent="0.35">
      <c r="B49" s="4" t="s">
        <v>2950</v>
      </c>
      <c r="C49" s="260">
        <v>9</v>
      </c>
      <c r="D49" s="260">
        <v>9</v>
      </c>
      <c r="E49" s="554"/>
      <c r="F49" s="260">
        <f>COUNTIF(URS確認!AQ49:AQ597,LEFT(B49,3))</f>
        <v>0</v>
      </c>
      <c r="G49" s="260">
        <v>9</v>
      </c>
      <c r="H49" s="260">
        <v>8</v>
      </c>
      <c r="I49" s="260">
        <f>COUNTIF(URS確認!AR49:AR598,LEFT(B49,3))</f>
        <v>0</v>
      </c>
      <c r="K49" s="260" t="str">
        <f>IF(J49="V",C49,"")</f>
        <v/>
      </c>
      <c r="L49" s="260">
        <f t="shared" si="8"/>
        <v>0</v>
      </c>
      <c r="N49" s="260">
        <v>8</v>
      </c>
      <c r="P49" s="553" t="s">
        <v>2932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COUNTIF(URS確認!AQ$2:AQ$550,LEFT(B49,3))</f>
        <v>0</v>
      </c>
      <c r="X49" s="45">
        <f>COUNTIF(URS確認!AR$2:AR$551,LEFT(B49,3))</f>
        <v>0</v>
      </c>
      <c r="Y49" s="558">
        <f>COUNTIF(URS確認!AS$2:AS$550,LEFT(B49,3))</f>
        <v>8</v>
      </c>
      <c r="Z49" s="611">
        <f>COUNTIF(URS確認!AT$2:AT$550,LEFT(B49,3))</f>
        <v>0</v>
      </c>
      <c r="AA49" s="565">
        <f>COUNTIF(URS確認!AU$2:AU$550,LEFT(B49,3))</f>
        <v>0</v>
      </c>
      <c r="AB49" s="576">
        <f>COUNTIF(URS確認!AV$2:AV$551,LEFT(B49,3))</f>
        <v>1</v>
      </c>
      <c r="AC49" s="4">
        <f t="shared" si="5"/>
        <v>9</v>
      </c>
      <c r="AD49" s="585">
        <f t="shared" si="6"/>
        <v>0</v>
      </c>
      <c r="AE49" s="260" t="str">
        <f t="shared" si="9"/>
        <v/>
      </c>
    </row>
    <row r="50" spans="1:31" x14ac:dyDescent="0.35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2932</v>
      </c>
      <c r="Q50" s="549" t="s">
        <v>2932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9"/>
        <v/>
      </c>
    </row>
    <row r="51" spans="1:31" x14ac:dyDescent="0.35">
      <c r="B51" s="4" t="s">
        <v>932</v>
      </c>
      <c r="C51" s="260">
        <v>7</v>
      </c>
      <c r="D51" s="260">
        <v>7</v>
      </c>
      <c r="E51" s="554">
        <v>2</v>
      </c>
      <c r="F51" s="260">
        <f>COUNTIF(URS確認!AQ51:AQ599,LEFT(B51,3))</f>
        <v>0</v>
      </c>
      <c r="G51" s="260">
        <v>7</v>
      </c>
      <c r="H51" s="260">
        <v>2</v>
      </c>
      <c r="I51" s="260">
        <f>COUNTIF(URS確認!AR51:AR600,LEFT(B51,3))</f>
        <v>2</v>
      </c>
      <c r="K51" s="260" t="str">
        <f>IF(J51="V",C51,"")</f>
        <v/>
      </c>
      <c r="L51" s="260">
        <f t="shared" si="8"/>
        <v>0</v>
      </c>
      <c r="M51" s="260">
        <v>2</v>
      </c>
      <c r="P51" s="553">
        <v>5</v>
      </c>
      <c r="Q51" s="553" t="s">
        <v>2932</v>
      </c>
      <c r="R51" s="4">
        <f t="shared" si="3"/>
        <v>7</v>
      </c>
      <c r="S51" s="4">
        <f>SUM(O51:Q51)</f>
        <v>5</v>
      </c>
      <c r="V51" s="550"/>
      <c r="W51" s="547">
        <f>COUNTIF(URS確認!AQ$2:AQ$550,LEFT(B51,3))</f>
        <v>0</v>
      </c>
      <c r="X51" s="45">
        <f>COUNTIF(URS確認!AR$2:AR$551,LEFT(B51,3))</f>
        <v>2</v>
      </c>
      <c r="Y51" s="558">
        <f>COUNTIF(URS確認!AS$2:AS$550,LEFT(B51,3))</f>
        <v>0</v>
      </c>
      <c r="Z51" s="611">
        <f>COUNTIF(URS確認!AT$2:AT$550,LEFT(B51,3))</f>
        <v>5</v>
      </c>
      <c r="AA51" s="565">
        <f>COUNTIF(URS確認!AU$2:AU$550,LEFT(B51,3))</f>
        <v>0</v>
      </c>
      <c r="AB51" s="576">
        <f>COUNTIF(URS確認!AV$2:AV$551,LEFT(B51,3))</f>
        <v>0</v>
      </c>
      <c r="AC51" s="4">
        <f t="shared" si="5"/>
        <v>7</v>
      </c>
      <c r="AD51" s="585">
        <f t="shared" si="6"/>
        <v>0</v>
      </c>
      <c r="AE51" s="260" t="str">
        <f t="shared" si="9"/>
        <v/>
      </c>
    </row>
    <row r="52" spans="1:31" x14ac:dyDescent="0.35">
      <c r="B52" s="4" t="s">
        <v>953</v>
      </c>
      <c r="C52" s="260">
        <v>9</v>
      </c>
      <c r="D52" s="260">
        <v>9</v>
      </c>
      <c r="E52" s="554">
        <v>2</v>
      </c>
      <c r="F52" s="260">
        <f>COUNTIF(URS確認!AQ52:AQ600,LEFT(B52,3))</f>
        <v>0</v>
      </c>
      <c r="G52" s="260">
        <v>8</v>
      </c>
      <c r="H52" s="260">
        <v>8</v>
      </c>
      <c r="I52" s="260">
        <f>COUNTIF(URS確認!AR52:AR601,LEFT(B52,3))</f>
        <v>2</v>
      </c>
      <c r="K52" s="260" t="str">
        <f>IF(J52="V",C52,"")</f>
        <v/>
      </c>
      <c r="L52" s="260">
        <f t="shared" si="8"/>
        <v>0</v>
      </c>
      <c r="M52" s="260">
        <v>2</v>
      </c>
      <c r="N52" s="260">
        <v>6</v>
      </c>
      <c r="P52" s="553" t="s">
        <v>2932</v>
      </c>
      <c r="Q52" s="553">
        <v>1</v>
      </c>
      <c r="R52" s="4">
        <f t="shared" si="3"/>
        <v>9</v>
      </c>
      <c r="S52" s="4">
        <f t="shared" ref="S52:S56" si="15">SUM(O52:Q52)</f>
        <v>1</v>
      </c>
      <c r="V52" s="550"/>
      <c r="W52" s="547">
        <f>COUNTIF(URS確認!AQ$2:AQ$550,LEFT(B52,3))</f>
        <v>0</v>
      </c>
      <c r="X52" s="45">
        <f>COUNTIF(URS確認!AR$2:AR$551,LEFT(B52,3))</f>
        <v>2</v>
      </c>
      <c r="Y52" s="558">
        <f>COUNTIF(URS確認!AS$2:AS$550,LEFT(B52,3))</f>
        <v>7</v>
      </c>
      <c r="Z52" s="611">
        <f>COUNTIF(URS確認!AT$2:AT$550,LEFT(B52,3))</f>
        <v>0</v>
      </c>
      <c r="AA52" s="565">
        <f>COUNTIF(URS確認!AU$2:AU$550,LEFT(B52,3))</f>
        <v>0</v>
      </c>
      <c r="AB52" s="576">
        <f>COUNTIF(URS確認!AV$2:AV$551,LEFT(B52,3))</f>
        <v>0</v>
      </c>
      <c r="AC52" s="4">
        <f t="shared" si="5"/>
        <v>9</v>
      </c>
      <c r="AD52" s="585">
        <f t="shared" si="6"/>
        <v>0</v>
      </c>
      <c r="AE52" s="260">
        <f t="shared" si="9"/>
        <v>7</v>
      </c>
    </row>
    <row r="53" spans="1:31" x14ac:dyDescent="0.35">
      <c r="B53" s="4" t="s">
        <v>3006</v>
      </c>
      <c r="C53" s="260">
        <v>112</v>
      </c>
      <c r="D53" s="260">
        <v>112</v>
      </c>
      <c r="E53" s="554"/>
      <c r="F53" s="260">
        <f>COUNTIF(URS確認!AQ53:AQ601,LEFT(B53,3))</f>
        <v>0</v>
      </c>
      <c r="G53" s="260">
        <v>112</v>
      </c>
      <c r="H53" s="260">
        <v>75</v>
      </c>
      <c r="I53" s="260">
        <f>COUNTIF(URS確認!AR53:AR602,LEFT(B53,3))</f>
        <v>0</v>
      </c>
      <c r="K53" s="260" t="str">
        <f>IF(J53="V",C53,"")</f>
        <v/>
      </c>
      <c r="L53" s="260">
        <f t="shared" si="8"/>
        <v>0</v>
      </c>
      <c r="N53" s="260">
        <v>75</v>
      </c>
      <c r="P53" s="553" t="s">
        <v>2932</v>
      </c>
      <c r="Q53" s="553">
        <v>37</v>
      </c>
      <c r="R53" s="4">
        <f t="shared" si="3"/>
        <v>112</v>
      </c>
      <c r="S53" s="4">
        <f t="shared" si="15"/>
        <v>37</v>
      </c>
      <c r="V53" s="550"/>
      <c r="W53" s="547">
        <f>COUNTIF(URS確認!AQ$2:AQ$550,LEFT(B53,3))</f>
        <v>0</v>
      </c>
      <c r="X53" s="45">
        <f>COUNTIF(URS確認!AR$2:AR$551,LEFT(B53,3))</f>
        <v>0</v>
      </c>
      <c r="Y53" s="558">
        <f>COUNTIF(URS確認!AS$2:AS$550,LEFT(B53,3))</f>
        <v>75</v>
      </c>
      <c r="Z53" s="611">
        <f>COUNTIF(URS確認!AT$2:AT$550,LEFT(B53,3))</f>
        <v>0</v>
      </c>
      <c r="AA53" s="565">
        <f>COUNTIF(URS確認!AU$2:AU$550,LEFT(B53,3))</f>
        <v>0</v>
      </c>
      <c r="AB53" s="576">
        <f>COUNTIF(URS確認!AV$2:AV$551,LEFT(B53,3))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9"/>
        <v/>
      </c>
    </row>
    <row r="54" spans="1:31" x14ac:dyDescent="0.35">
      <c r="B54" s="4" t="s">
        <v>3007</v>
      </c>
      <c r="C54" s="260">
        <v>2</v>
      </c>
      <c r="D54" s="260">
        <v>2</v>
      </c>
      <c r="E54" s="554"/>
      <c r="F54" s="260">
        <f>COUNTIF(URS確認!AQ54:AQ602,LEFT(B54,3))</f>
        <v>0</v>
      </c>
      <c r="G54" s="260">
        <v>2</v>
      </c>
      <c r="H54" s="260">
        <v>2</v>
      </c>
      <c r="I54" s="260">
        <f>COUNTIF(URS確認!AR54:AR603,LEFT(B54,3))</f>
        <v>0</v>
      </c>
      <c r="J54" s="260">
        <v>0</v>
      </c>
      <c r="K54" s="260">
        <v>2</v>
      </c>
      <c r="L54" s="260">
        <f t="shared" si="8"/>
        <v>2</v>
      </c>
      <c r="P54" s="553" t="s">
        <v>2932</v>
      </c>
      <c r="Q54" s="553" t="s">
        <v>2932</v>
      </c>
      <c r="R54" s="4">
        <f t="shared" si="3"/>
        <v>0</v>
      </c>
      <c r="S54" s="4">
        <f t="shared" si="15"/>
        <v>0</v>
      </c>
      <c r="V54" s="550"/>
      <c r="W54" s="547">
        <f>COUNTIF(URS確認!AQ$2:AQ$550,LEFT(B54,3))</f>
        <v>0</v>
      </c>
      <c r="X54" s="45">
        <f>COUNTIF(URS確認!AR$2:AR$551,LEFT(B54,3))</f>
        <v>0</v>
      </c>
      <c r="Y54" s="558">
        <f>COUNTIF(URS確認!AS$2:AS$550,LEFT(B54,3))</f>
        <v>2</v>
      </c>
      <c r="Z54" s="611">
        <f>COUNTIF(URS確認!AT$2:AT$550,LEFT(B54,3))</f>
        <v>0</v>
      </c>
      <c r="AA54" s="565">
        <f>COUNTIF(URS確認!AU$2:AU$550,LEFT(B54,3))</f>
        <v>0</v>
      </c>
      <c r="AB54" s="576">
        <f>COUNTIF(URS確認!AV$2:AV$551,LEFT(B54,3))</f>
        <v>0</v>
      </c>
      <c r="AC54" s="4">
        <f t="shared" si="5"/>
        <v>2</v>
      </c>
      <c r="AD54" s="585">
        <f t="shared" si="6"/>
        <v>0</v>
      </c>
      <c r="AE54" s="260">
        <f t="shared" si="9"/>
        <v>2</v>
      </c>
    </row>
    <row r="55" spans="1:31" x14ac:dyDescent="0.35">
      <c r="B55" s="4" t="s">
        <v>3008</v>
      </c>
      <c r="C55" s="260">
        <v>3</v>
      </c>
      <c r="D55" s="260">
        <v>3</v>
      </c>
      <c r="E55" s="554"/>
      <c r="F55" s="260">
        <f>COUNTIF(URS確認!AQ55:AQ603,LEFT(B55,3))</f>
        <v>0</v>
      </c>
      <c r="G55" s="260">
        <v>3</v>
      </c>
      <c r="H55" s="260">
        <v>3</v>
      </c>
      <c r="I55" s="260">
        <f>COUNTIF(URS確認!AR55:AR604,LEFT(B55,3))</f>
        <v>0</v>
      </c>
      <c r="J55" s="260">
        <v>0</v>
      </c>
      <c r="K55" s="260">
        <v>3</v>
      </c>
      <c r="L55" s="260">
        <f t="shared" si="8"/>
        <v>3</v>
      </c>
      <c r="P55" s="553" t="s">
        <v>2932</v>
      </c>
      <c r="Q55" s="553" t="s">
        <v>2932</v>
      </c>
      <c r="R55" s="4">
        <f t="shared" si="3"/>
        <v>0</v>
      </c>
      <c r="S55" s="4">
        <f t="shared" si="15"/>
        <v>0</v>
      </c>
      <c r="V55" s="550"/>
      <c r="W55" s="547">
        <f>COUNTIF(URS確認!AQ$2:AQ$550,LEFT(B55,3))</f>
        <v>0</v>
      </c>
      <c r="X55" s="45">
        <f>COUNTIF(URS確認!AR$2:AR$551,LEFT(B55,3))</f>
        <v>0</v>
      </c>
      <c r="Y55" s="558">
        <f>COUNTIF(URS確認!AS$2:AS$550,LEFT(B55,3))</f>
        <v>3</v>
      </c>
      <c r="Z55" s="611">
        <f>COUNTIF(URS確認!AT$2:AT$550,LEFT(B55,3))</f>
        <v>0</v>
      </c>
      <c r="AA55" s="565">
        <f>COUNTIF(URS確認!AU$2:AU$550,LEFT(B55,3))</f>
        <v>0</v>
      </c>
      <c r="AB55" s="576">
        <f>COUNTIF(URS確認!AV$2:AV$551,LEFT(B55,3))</f>
        <v>0</v>
      </c>
      <c r="AC55" s="4">
        <f t="shared" si="5"/>
        <v>3</v>
      </c>
      <c r="AD55" s="585">
        <f t="shared" si="6"/>
        <v>0</v>
      </c>
      <c r="AE55" s="260">
        <f t="shared" si="9"/>
        <v>3</v>
      </c>
    </row>
    <row r="56" spans="1:31" x14ac:dyDescent="0.35">
      <c r="B56" s="4" t="s">
        <v>949</v>
      </c>
      <c r="C56" s="260">
        <v>1</v>
      </c>
      <c r="D56" s="260">
        <v>1</v>
      </c>
      <c r="E56" s="554"/>
      <c r="F56" s="260">
        <f>COUNTIF(URS確認!AQ56:AQ604,LEFT(B56,3))</f>
        <v>0</v>
      </c>
      <c r="G56" s="260">
        <v>1</v>
      </c>
      <c r="H56" s="260">
        <v>1</v>
      </c>
      <c r="I56" s="260">
        <f>COUNTIF(URS確認!AR56:AR605,LEFT(B56,3))</f>
        <v>0</v>
      </c>
      <c r="J56" s="260">
        <v>0</v>
      </c>
      <c r="K56" s="260">
        <v>1</v>
      </c>
      <c r="L56" s="260">
        <f t="shared" si="8"/>
        <v>1</v>
      </c>
      <c r="P56" s="553" t="s">
        <v>2932</v>
      </c>
      <c r="Q56" s="553" t="s">
        <v>2932</v>
      </c>
      <c r="R56" s="4">
        <f t="shared" si="3"/>
        <v>0</v>
      </c>
      <c r="S56" s="4">
        <f t="shared" si="15"/>
        <v>0</v>
      </c>
      <c r="V56" s="550"/>
      <c r="W56" s="547">
        <f>COUNTIF(URS確認!AQ$2:AQ$550,LEFT(B56,3))</f>
        <v>0</v>
      </c>
      <c r="X56" s="45">
        <f>COUNTIF(URS確認!AR$2:AR$551,LEFT(B56,3))</f>
        <v>0</v>
      </c>
      <c r="Y56" s="558">
        <f>COUNTIF(URS確認!AS$2:AS$550,LEFT(B56,3))</f>
        <v>1</v>
      </c>
      <c r="Z56" s="611">
        <f>COUNTIF(URS確認!AT$2:AT$550,LEFT(B56,3))</f>
        <v>0</v>
      </c>
      <c r="AA56" s="565">
        <f>COUNTIF(URS確認!AU$2:AU$550,LEFT(B56,3))</f>
        <v>0</v>
      </c>
      <c r="AB56" s="576">
        <f>COUNTIF(URS確認!AV$2:AV$551,LEFT(B56,3))</f>
        <v>0</v>
      </c>
      <c r="AC56" s="4">
        <f t="shared" si="5"/>
        <v>1</v>
      </c>
      <c r="AD56" s="585">
        <f t="shared" si="6"/>
        <v>0</v>
      </c>
      <c r="AE56" s="260">
        <f t="shared" si="9"/>
        <v>1</v>
      </c>
    </row>
    <row r="57" spans="1:31" x14ac:dyDescent="0.35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2932</v>
      </c>
      <c r="Q57" s="549" t="s">
        <v>2932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9"/>
        <v/>
      </c>
    </row>
    <row r="58" spans="1:31" x14ac:dyDescent="0.35">
      <c r="B58" s="4" t="s">
        <v>3009</v>
      </c>
      <c r="C58" s="260">
        <v>1</v>
      </c>
      <c r="D58" s="260">
        <v>1</v>
      </c>
      <c r="E58" s="554"/>
      <c r="F58" s="260">
        <f>COUNTIF(URS確認!AQ58:AQ606,LEFT(B58,3))</f>
        <v>0</v>
      </c>
      <c r="G58" s="260">
        <v>1</v>
      </c>
      <c r="H58" s="260">
        <v>1</v>
      </c>
      <c r="I58" s="260">
        <f>COUNTIF(URS確認!AR58:AR607,LEFT(B58,3))</f>
        <v>0</v>
      </c>
      <c r="J58" s="260">
        <v>0</v>
      </c>
      <c r="K58" s="260">
        <v>1</v>
      </c>
      <c r="L58" s="260">
        <f t="shared" si="8"/>
        <v>1</v>
      </c>
      <c r="P58" s="553" t="s">
        <v>2932</v>
      </c>
      <c r="Q58" s="553" t="s">
        <v>2932</v>
      </c>
      <c r="R58" s="4">
        <f t="shared" si="3"/>
        <v>0</v>
      </c>
      <c r="S58" s="4">
        <f>SUM(O58:Q58)</f>
        <v>0</v>
      </c>
      <c r="V58" s="550"/>
      <c r="W58" s="547">
        <f>COUNTIF(URS確認!AQ$2:AQ$550,LEFT(B58,3))</f>
        <v>0</v>
      </c>
      <c r="X58" s="45">
        <f>COUNTIF(URS確認!AR$2:AR$551,LEFT(B58,3))</f>
        <v>0</v>
      </c>
      <c r="Y58" s="558">
        <f>COUNTIF(URS確認!AS$2:AS$550,LEFT(B58,3))</f>
        <v>1</v>
      </c>
      <c r="Z58" s="611">
        <f>COUNTIF(URS確認!AT$2:AT$550,LEFT(B58,3))</f>
        <v>0</v>
      </c>
      <c r="AA58" s="565">
        <f>COUNTIF(URS確認!AU$2:AU$550,LEFT(B58,3))</f>
        <v>0</v>
      </c>
      <c r="AB58" s="576">
        <f>COUNTIF(URS確認!AV$2:AV$551,LEFT(B58,3))</f>
        <v>0</v>
      </c>
      <c r="AC58" s="4">
        <f t="shared" si="5"/>
        <v>1</v>
      </c>
      <c r="AD58" s="585">
        <f t="shared" si="6"/>
        <v>0</v>
      </c>
      <c r="AE58" s="260">
        <f t="shared" si="9"/>
        <v>1</v>
      </c>
    </row>
    <row r="59" spans="1:31" x14ac:dyDescent="0.35">
      <c r="A59" s="547" t="s">
        <v>3010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2932</v>
      </c>
      <c r="Q59" s="549" t="s">
        <v>2932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9"/>
        <v/>
      </c>
    </row>
    <row r="60" spans="1:31" x14ac:dyDescent="0.35">
      <c r="B60" s="4" t="s">
        <v>3077</v>
      </c>
      <c r="C60" s="260">
        <v>9</v>
      </c>
      <c r="D60" s="260">
        <v>7</v>
      </c>
      <c r="E60" s="554"/>
      <c r="F60" s="260">
        <f>COUNTIF(URS確認!AQ62:AQ610,LEFT(B60,3))</f>
        <v>0</v>
      </c>
      <c r="G60" s="260">
        <v>9</v>
      </c>
      <c r="I60" s="260">
        <f>COUNTIF(URS確認!AR60:AR609,LEFT(B60,3))</f>
        <v>0</v>
      </c>
      <c r="K60" s="260" t="str">
        <f>IF(J60="V",C60,"")</f>
        <v/>
      </c>
      <c r="L60" s="260">
        <f t="shared" si="8"/>
        <v>0</v>
      </c>
      <c r="P60" s="553" t="s">
        <v>2932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COUNTIF(URS確認!AQ$2:AQ$550,LEFT(B60,3))</f>
        <v>0</v>
      </c>
      <c r="X60" s="45">
        <f>COUNTIF(URS確認!AR$2:AR$551,LEFT(B60,3))</f>
        <v>0</v>
      </c>
      <c r="Y60" s="558">
        <f>COUNTIF(URS確認!AS$2:AS$550,LEFT(B60,3))</f>
        <v>0</v>
      </c>
      <c r="Z60" s="611">
        <f>COUNTIF(URS確認!AT$2:AT$550,LEFT(B60,3))</f>
        <v>0</v>
      </c>
      <c r="AA60" s="565">
        <f>COUNTIF(URS確認!AU$2:AU$550,LEFT(B60,3))</f>
        <v>1</v>
      </c>
      <c r="AB60" s="576">
        <f>COUNTIF(URS確認!AV$2:AV$551,LEFT(B60,3))</f>
        <v>8</v>
      </c>
      <c r="AC60" s="4">
        <f t="shared" si="5"/>
        <v>9</v>
      </c>
      <c r="AD60" s="585">
        <f t="shared" si="6"/>
        <v>0</v>
      </c>
      <c r="AE60" s="260" t="str">
        <f t="shared" si="9"/>
        <v/>
      </c>
    </row>
    <row r="61" spans="1:31" x14ac:dyDescent="0.35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</row>
    <row r="62" spans="1:31" x14ac:dyDescent="0.35">
      <c r="A62" s="558"/>
      <c r="B62" s="558" t="s">
        <v>3046</v>
      </c>
      <c r="C62" s="574">
        <f>C4+C9+C17+C23+C31+C38+C47+C50+C57+C59</f>
        <v>536</v>
      </c>
      <c r="D62" s="259"/>
      <c r="E62" s="259"/>
      <c r="F62" s="559">
        <f>SUM(F5:F60)</f>
        <v>78</v>
      </c>
      <c r="G62" s="259"/>
      <c r="H62" s="259"/>
      <c r="I62" s="560">
        <f t="shared" ref="I62:R62" si="16">SUM(I5:I60)</f>
        <v>187</v>
      </c>
      <c r="J62" s="548">
        <f t="shared" si="16"/>
        <v>86</v>
      </c>
      <c r="K62" s="548">
        <f t="shared" si="16"/>
        <v>67</v>
      </c>
      <c r="L62" s="561">
        <f t="shared" si="16"/>
        <v>153</v>
      </c>
      <c r="M62" s="548">
        <f t="shared" si="16"/>
        <v>54</v>
      </c>
      <c r="N62" s="548">
        <f t="shared" si="16"/>
        <v>107</v>
      </c>
      <c r="O62" s="548">
        <f t="shared" si="16"/>
        <v>0</v>
      </c>
      <c r="P62" s="562">
        <f t="shared" si="16"/>
        <v>31</v>
      </c>
      <c r="Q62" s="562">
        <f t="shared" si="16"/>
        <v>58</v>
      </c>
      <c r="R62" s="551">
        <f t="shared" si="16"/>
        <v>250</v>
      </c>
      <c r="S62" s="547">
        <f>SUM(S6:S60)</f>
        <v>89</v>
      </c>
      <c r="T62" s="563" t="s">
        <v>3056</v>
      </c>
      <c r="U62" s="563">
        <f>F62+I62+L62+R62</f>
        <v>668</v>
      </c>
      <c r="V62" s="564"/>
      <c r="W62" s="558">
        <f>SUM(W5:W60)</f>
        <v>78</v>
      </c>
      <c r="X62" s="558">
        <f t="shared" ref="X62:AD62" si="17">SUM(X5:X60)</f>
        <v>187</v>
      </c>
      <c r="Y62" s="558">
        <f t="shared" si="17"/>
        <v>197</v>
      </c>
      <c r="Z62" s="558">
        <f t="shared" si="17"/>
        <v>18</v>
      </c>
      <c r="AA62" s="558">
        <f t="shared" si="17"/>
        <v>1</v>
      </c>
      <c r="AB62" s="558">
        <f t="shared" si="17"/>
        <v>55</v>
      </c>
      <c r="AC62" s="575">
        <f>SUM(W62:AB62)</f>
        <v>536</v>
      </c>
      <c r="AD62" s="585">
        <f t="shared" si="17"/>
        <v>36</v>
      </c>
    </row>
    <row r="63" spans="1:31" x14ac:dyDescent="0.35">
      <c r="A63" s="577"/>
      <c r="B63" s="577" t="s">
        <v>3050</v>
      </c>
      <c r="C63" s="578"/>
      <c r="F63" s="566">
        <f t="shared" ref="F63:L63" si="18">F62/$C$62</f>
        <v>0.1455223880597015</v>
      </c>
      <c r="G63" s="566">
        <f t="shared" si="18"/>
        <v>0</v>
      </c>
      <c r="H63" s="566">
        <f t="shared" si="18"/>
        <v>0</v>
      </c>
      <c r="I63" s="566">
        <f t="shared" si="18"/>
        <v>0.34888059701492535</v>
      </c>
      <c r="J63" s="566"/>
      <c r="K63" s="566"/>
      <c r="L63" s="566">
        <f t="shared" si="18"/>
        <v>0.28544776119402987</v>
      </c>
      <c r="M63" s="566"/>
      <c r="N63" s="566"/>
      <c r="O63" s="566"/>
      <c r="P63" s="566"/>
      <c r="Q63" s="567"/>
      <c r="R63" s="568">
        <f>R62/C62</f>
        <v>0.46641791044776121</v>
      </c>
      <c r="S63" s="569">
        <f>S62/$C$62</f>
        <v>0.16604477611940299</v>
      </c>
      <c r="T63" s="570" t="s">
        <v>3066</v>
      </c>
      <c r="U63" s="570"/>
      <c r="V63" s="571"/>
      <c r="W63" s="627">
        <f>W62/$AC$62</f>
        <v>0.1455223880597015</v>
      </c>
      <c r="X63" s="627">
        <f t="shared" ref="X63:AB63" si="19">X62/$AC$62</f>
        <v>0.34888059701492535</v>
      </c>
      <c r="Y63" s="627">
        <f t="shared" si="19"/>
        <v>0.3675373134328358</v>
      </c>
      <c r="Z63" s="627">
        <f t="shared" si="19"/>
        <v>3.3582089552238806E-2</v>
      </c>
      <c r="AA63" s="627">
        <f t="shared" si="19"/>
        <v>1.8656716417910447E-3</v>
      </c>
      <c r="AB63" s="627">
        <f t="shared" si="19"/>
        <v>0.10261194029850747</v>
      </c>
      <c r="AC63" s="579">
        <f>SUM(W63:AB63)</f>
        <v>1</v>
      </c>
      <c r="AD63" s="628">
        <f>AD62/AC62</f>
        <v>6.7164179104477612E-2</v>
      </c>
    </row>
    <row r="64" spans="1:31" x14ac:dyDescent="0.35">
      <c r="R64" s="572"/>
      <c r="AB64" s="629">
        <f>SUM(Z62:AB62)/AC62</f>
        <v>0.13805970149253732</v>
      </c>
    </row>
    <row r="65" spans="6:6" x14ac:dyDescent="0.35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39"/>
  <sheetViews>
    <sheetView zoomScale="115" zoomScaleNormal="115" workbookViewId="0">
      <pane xSplit="6" ySplit="1" topLeftCell="Y264" activePane="bottomRight" state="frozen"/>
      <selection pane="topRight" activeCell="H1" sqref="H1"/>
      <selection pane="bottomLeft" activeCell="A2" sqref="A2"/>
      <selection pane="bottomRight" activeCell="F275" sqref="F275"/>
    </sheetView>
  </sheetViews>
  <sheetFormatPr defaultColWidth="8.69921875" defaultRowHeight="14.5" x14ac:dyDescent="0.3"/>
  <cols>
    <col min="1" max="1" width="8.69921875" style="631" customWidth="1"/>
    <col min="2" max="2" width="2.3984375" style="293" customWidth="1"/>
    <col min="3" max="3" width="10.19921875" style="292" customWidth="1"/>
    <col min="4" max="4" width="11.39843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796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17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30" t="s">
        <v>3058</v>
      </c>
      <c r="B1" s="219" t="s">
        <v>3067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2879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2914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2980</v>
      </c>
      <c r="AP1" s="517" t="s">
        <v>3082</v>
      </c>
      <c r="AQ1" s="588" t="s">
        <v>3070</v>
      </c>
      <c r="AR1" s="589" t="s">
        <v>3085</v>
      </c>
      <c r="AS1" s="591" t="s">
        <v>3076</v>
      </c>
      <c r="AT1" s="593" t="s">
        <v>3073</v>
      </c>
      <c r="AU1" s="595" t="s">
        <v>3074</v>
      </c>
      <c r="AV1" s="597" t="s">
        <v>3075</v>
      </c>
      <c r="AW1" s="503" t="s">
        <v>3094</v>
      </c>
    </row>
    <row r="2" spans="1:49" x14ac:dyDescent="0.3">
      <c r="B2" s="293">
        <v>1</v>
      </c>
      <c r="C2" s="293" t="s">
        <v>98</v>
      </c>
      <c r="D2" s="293" t="s">
        <v>2935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5" si="0">IF(COUNTA(AC2)=1,LEFT(D2,3),"")</f>
        <v>1-1</v>
      </c>
      <c r="AR2" s="590" t="str">
        <f t="shared" ref="AR2:AR65" si="1">IF(AND(COUNTA(L2)=1,COUNTA(M2)=1,COUNTA(Y2)=1,COUNTA(AB2)=1,COUNTA(AC2)=0),LEFT(D2,3),"")</f>
        <v/>
      </c>
      <c r="AS2" s="592" t="str">
        <f t="shared" ref="AS2:AS65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35" t="str">
        <f>IFERROR(VLOOKUP(功能_33[[#This Row],[流程]],工作表3!E:E,1,FALSE),"")</f>
        <v/>
      </c>
    </row>
    <row r="3" spans="1:49" x14ac:dyDescent="0.3">
      <c r="B3" s="293">
        <v>1</v>
      </c>
      <c r="C3" s="293" t="s">
        <v>98</v>
      </c>
      <c r="D3" s="293" t="s">
        <v>2935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35" t="str">
        <f>IFERROR(VLOOKUP(功能_33[[#This Row],[流程]],工作表3!E:E,1,FALSE),"")</f>
        <v/>
      </c>
    </row>
    <row r="4" spans="1:49" x14ac:dyDescent="0.3">
      <c r="B4" s="293">
        <v>1</v>
      </c>
      <c r="C4" s="293" t="s">
        <v>98</v>
      </c>
      <c r="D4" s="293" t="s">
        <v>2935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35" t="str">
        <f>IFERROR(VLOOKUP(功能_33[[#This Row],[流程]],工作表3!E:E,1,FALSE),"")</f>
        <v/>
      </c>
    </row>
    <row r="5" spans="1:49" x14ac:dyDescent="0.3">
      <c r="B5" s="293">
        <v>1</v>
      </c>
      <c r="C5" s="293" t="s">
        <v>98</v>
      </c>
      <c r="D5" s="293" t="s">
        <v>2935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35" t="str">
        <f>IFERROR(VLOOKUP(功能_33[[#This Row],[流程]],工作表3!E:E,1,FALSE),"")</f>
        <v/>
      </c>
    </row>
    <row r="6" spans="1:49" x14ac:dyDescent="0.3">
      <c r="B6" s="293">
        <v>1</v>
      </c>
      <c r="C6" s="293" t="s">
        <v>98</v>
      </c>
      <c r="D6" s="293" t="s">
        <v>2935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35" t="str">
        <f>IFERROR(VLOOKUP(功能_33[[#This Row],[流程]],工作表3!E:E,1,FALSE),"")</f>
        <v/>
      </c>
    </row>
    <row r="7" spans="1:49" x14ac:dyDescent="0.3">
      <c r="B7" s="293">
        <v>1</v>
      </c>
      <c r="C7" s="293" t="s">
        <v>98</v>
      </c>
      <c r="D7" s="293" t="s">
        <v>2935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35" t="str">
        <f>IFERROR(VLOOKUP(功能_33[[#This Row],[流程]],工作表3!E:E,1,FALSE),"")</f>
        <v/>
      </c>
    </row>
    <row r="8" spans="1:49" x14ac:dyDescent="0.3">
      <c r="B8" s="293">
        <v>1</v>
      </c>
      <c r="C8" s="293" t="s">
        <v>98</v>
      </c>
      <c r="D8" s="293" t="s">
        <v>2935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35" t="str">
        <f>IFERROR(VLOOKUP(功能_33[[#This Row],[流程]],工作表3!E:E,1,FALSE),"")</f>
        <v/>
      </c>
    </row>
    <row r="9" spans="1:49" x14ac:dyDescent="0.3">
      <c r="B9" s="293">
        <v>1</v>
      </c>
      <c r="C9" s="293" t="s">
        <v>98</v>
      </c>
      <c r="D9" s="293" t="s">
        <v>2935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35" t="str">
        <f>IFERROR(VLOOKUP(功能_33[[#This Row],[流程]],工作表3!E:E,1,FALSE),"")</f>
        <v/>
      </c>
    </row>
    <row r="10" spans="1:49" x14ac:dyDescent="0.3">
      <c r="B10" s="293">
        <v>1</v>
      </c>
      <c r="C10" s="293" t="s">
        <v>98</v>
      </c>
      <c r="D10" s="293" t="s">
        <v>2935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35" t="str">
        <f>IFERROR(VLOOKUP(功能_33[[#This Row],[流程]],工作表3!E:E,1,FALSE),"")</f>
        <v/>
      </c>
    </row>
    <row r="11" spans="1:49" x14ac:dyDescent="0.3">
      <c r="B11" s="293">
        <v>1</v>
      </c>
      <c r="C11" s="293" t="s">
        <v>98</v>
      </c>
      <c r="D11" s="293" t="s">
        <v>2979</v>
      </c>
      <c r="E11" s="292" t="s">
        <v>2976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35" t="str">
        <f>IFERROR(VLOOKUP(功能_33[[#This Row],[流程]],工作表3!E:E,1,FALSE),"")</f>
        <v/>
      </c>
    </row>
    <row r="12" spans="1:49" x14ac:dyDescent="0.3">
      <c r="B12" s="293">
        <v>1</v>
      </c>
      <c r="C12" s="293" t="s">
        <v>98</v>
      </c>
      <c r="D12" s="293" t="s">
        <v>2936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35" t="str">
        <f>IFERROR(VLOOKUP(功能_33[[#This Row],[流程]],工作表3!E:E,1,FALSE),"")</f>
        <v/>
      </c>
    </row>
    <row r="13" spans="1:49" x14ac:dyDescent="0.3">
      <c r="B13" s="293">
        <v>1</v>
      </c>
      <c r="C13" s="293" t="s">
        <v>98</v>
      </c>
      <c r="D13" s="293" t="s">
        <v>2936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35" t="str">
        <f>IFERROR(VLOOKUP(功能_33[[#This Row],[流程]],工作表3!E:E,1,FALSE),"")</f>
        <v/>
      </c>
    </row>
    <row r="14" spans="1:49" x14ac:dyDescent="0.3">
      <c r="B14" s="293">
        <v>1</v>
      </c>
      <c r="C14" s="293" t="s">
        <v>98</v>
      </c>
      <c r="D14" s="293" t="s">
        <v>2935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35" t="str">
        <f>IFERROR(VLOOKUP(功能_33[[#This Row],[流程]],工作表3!E:E,1,FALSE),"")</f>
        <v/>
      </c>
    </row>
    <row r="15" spans="1:49" x14ac:dyDescent="0.3">
      <c r="B15" s="293">
        <v>1</v>
      </c>
      <c r="C15" s="293" t="s">
        <v>98</v>
      </c>
      <c r="D15" s="293" t="s">
        <v>2937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35" t="str">
        <f>IFERROR(VLOOKUP(功能_33[[#This Row],[流程]],工作表3!E:E,1,FALSE),"")</f>
        <v/>
      </c>
    </row>
    <row r="16" spans="1:49" x14ac:dyDescent="0.3">
      <c r="B16" s="293">
        <v>1</v>
      </c>
      <c r="C16" s="293" t="s">
        <v>98</v>
      </c>
      <c r="D16" s="293" t="s">
        <v>2937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35" t="str">
        <f>IFERROR(VLOOKUP(功能_33[[#This Row],[流程]],工作表3!E:E,1,FALSE),"")</f>
        <v/>
      </c>
    </row>
    <row r="17" spans="2:49" ht="14.25" customHeight="1" x14ac:dyDescent="0.3">
      <c r="B17" s="293">
        <v>1</v>
      </c>
      <c r="C17" s="293" t="s">
        <v>98</v>
      </c>
      <c r="D17" s="293" t="s">
        <v>2935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35" t="str">
        <f>IFERROR(VLOOKUP(功能_33[[#This Row],[流程]],工作表3!E:E,1,FALSE),"")</f>
        <v/>
      </c>
    </row>
    <row r="18" spans="2:49" ht="14.25" customHeight="1" x14ac:dyDescent="0.3">
      <c r="C18" s="293" t="s">
        <v>99</v>
      </c>
      <c r="D18" s="293" t="s">
        <v>2933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3091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/>
      </c>
      <c r="AR18" s="590" t="str">
        <f t="shared" si="1"/>
        <v>2-1</v>
      </c>
      <c r="AS18" s="592" t="str">
        <f t="shared" si="2"/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35" t="str">
        <f>IFERROR(VLOOKUP(功能_33[[#This Row],[流程]],工作表3!E:E,1,FALSE),"")</f>
        <v/>
      </c>
    </row>
    <row r="19" spans="2:49" ht="14.25" customHeight="1" x14ac:dyDescent="0.3">
      <c r="C19" s="293" t="s">
        <v>99</v>
      </c>
      <c r="D19" s="293" t="s">
        <v>2933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3091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/>
      </c>
      <c r="AR19" s="590" t="str">
        <f t="shared" si="1"/>
        <v>2-1</v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35" t="str">
        <f>IFERROR(VLOOKUP(功能_33[[#This Row],[流程]],工作表3!E:E,1,FALSE),"")</f>
        <v/>
      </c>
    </row>
    <row r="20" spans="2:49" ht="14.25" customHeight="1" x14ac:dyDescent="0.3">
      <c r="C20" s="293" t="s">
        <v>99</v>
      </c>
      <c r="D20" s="293" t="s">
        <v>2934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35" t="str">
        <f>IFERROR(VLOOKUP(功能_33[[#This Row],[流程]],工作表3!E:E,1,FALSE),"")</f>
        <v>2-2案件申請、額度</v>
      </c>
    </row>
    <row r="21" spans="2:49" ht="14.25" customHeight="1" x14ac:dyDescent="0.3">
      <c r="C21" s="293" t="s">
        <v>99</v>
      </c>
      <c r="D21" s="227" t="s">
        <v>2934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35" t="str">
        <f>IFERROR(VLOOKUP(功能_33[[#This Row],[流程]],工作表3!E:E,1,FALSE),"")</f>
        <v>2-2案件申請、額度</v>
      </c>
    </row>
    <row r="22" spans="2:49" ht="14.25" customHeight="1" x14ac:dyDescent="0.3">
      <c r="C22" s="293" t="s">
        <v>99</v>
      </c>
      <c r="D22" s="227" t="s">
        <v>2934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35" t="str">
        <f>IFERROR(VLOOKUP(功能_33[[#This Row],[流程]],工作表3!E:E,1,FALSE),"")</f>
        <v>2-2案件申請、額度</v>
      </c>
    </row>
    <row r="23" spans="2:49" ht="14.25" customHeight="1" x14ac:dyDescent="0.3">
      <c r="C23" s="293" t="s">
        <v>99</v>
      </c>
      <c r="D23" s="227" t="s">
        <v>2934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3031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35" t="str">
        <f>IFERROR(VLOOKUP(功能_33[[#This Row],[流程]],工作表3!E:E,1,FALSE),"")</f>
        <v>2-2案件申請、額度</v>
      </c>
    </row>
    <row r="24" spans="2:49" ht="14.25" customHeight="1" x14ac:dyDescent="0.3">
      <c r="C24" s="293" t="s">
        <v>99</v>
      </c>
      <c r="D24" s="227" t="s">
        <v>2934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35" t="str">
        <f>IFERROR(VLOOKUP(功能_33[[#This Row],[流程]],工作表3!E:E,1,FALSE),"")</f>
        <v>2-2案件申請、額度</v>
      </c>
    </row>
    <row r="25" spans="2:49" ht="14.25" customHeight="1" x14ac:dyDescent="0.3">
      <c r="C25" s="293" t="s">
        <v>99</v>
      </c>
      <c r="D25" s="227" t="s">
        <v>2934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35" t="str">
        <f>IFERROR(VLOOKUP(功能_33[[#This Row],[流程]],工作表3!E:E,1,FALSE),"")</f>
        <v>2-2案件申請、額度</v>
      </c>
    </row>
    <row r="26" spans="2:49" ht="14.25" customHeight="1" x14ac:dyDescent="0.3">
      <c r="C26" s="293" t="s">
        <v>99</v>
      </c>
      <c r="D26" s="227" t="s">
        <v>2934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35" t="str">
        <f>IFERROR(VLOOKUP(功能_33[[#This Row],[流程]],工作表3!E:E,1,FALSE),"")</f>
        <v>2-2案件申請、額度</v>
      </c>
    </row>
    <row r="27" spans="2:49" ht="14.25" customHeight="1" x14ac:dyDescent="0.3">
      <c r="C27" s="293" t="s">
        <v>99</v>
      </c>
      <c r="D27" s="227" t="s">
        <v>2934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35" t="str">
        <f>IFERROR(VLOOKUP(功能_33[[#This Row],[流程]],工作表3!E:E,1,FALSE),"")</f>
        <v>2-2案件申請、額度</v>
      </c>
    </row>
    <row r="28" spans="2:49" ht="14.25" customHeight="1" x14ac:dyDescent="0.3">
      <c r="C28" s="293" t="s">
        <v>99</v>
      </c>
      <c r="D28" s="293" t="s">
        <v>2968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3091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/>
      </c>
      <c r="AR28" s="590" t="str">
        <f t="shared" si="1"/>
        <v>2-3</v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35" t="str">
        <f>IFERROR(VLOOKUP(功能_33[[#This Row],[流程]],工作表3!E:E,1,FALSE),"")</f>
        <v/>
      </c>
    </row>
    <row r="29" spans="2:49" ht="14.25" customHeight="1" x14ac:dyDescent="0.3">
      <c r="C29" s="293" t="s">
        <v>99</v>
      </c>
      <c r="D29" s="293" t="s">
        <v>2968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3091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/>
      </c>
      <c r="AR29" s="590" t="str">
        <f t="shared" si="1"/>
        <v>2-3</v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35" t="str">
        <f>IFERROR(VLOOKUP(功能_33[[#This Row],[流程]],工作表3!E:E,1,FALSE),"")</f>
        <v/>
      </c>
    </row>
    <row r="30" spans="2:49" ht="14.25" customHeight="1" x14ac:dyDescent="0.3">
      <c r="C30" s="293" t="s">
        <v>99</v>
      </c>
      <c r="D30" s="293" t="s">
        <v>2968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3091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/>
      </c>
      <c r="AR30" s="590" t="str">
        <f t="shared" si="1"/>
        <v>2-3</v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35" t="str">
        <f>IFERROR(VLOOKUP(功能_33[[#This Row],[流程]],工作表3!E:E,1,FALSE),"")</f>
        <v/>
      </c>
    </row>
    <row r="31" spans="2:49" ht="14.25" customHeight="1" x14ac:dyDescent="0.3">
      <c r="C31" s="293" t="s">
        <v>103</v>
      </c>
      <c r="D31" s="293" t="s">
        <v>2969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35" t="str">
        <f>IFERROR(VLOOKUP(功能_33[[#This Row],[流程]],工作表3!E:E,1,FALSE),"")</f>
        <v>6-6各類代碼檔維護</v>
      </c>
    </row>
    <row r="32" spans="2:49" ht="14.25" customHeight="1" x14ac:dyDescent="0.3">
      <c r="C32" s="293" t="s">
        <v>103</v>
      </c>
      <c r="D32" s="293" t="s">
        <v>2969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35" t="str">
        <f>IFERROR(VLOOKUP(功能_33[[#This Row],[流程]],工作表3!E:E,1,FALSE),"")</f>
        <v>6-6各類代碼檔維護</v>
      </c>
    </row>
    <row r="33" spans="3:49" ht="14.25" customHeight="1" x14ac:dyDescent="0.3">
      <c r="C33" s="293" t="s">
        <v>99</v>
      </c>
      <c r="D33" s="227" t="s">
        <v>2934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35" t="str">
        <f>IFERROR(VLOOKUP(功能_33[[#This Row],[流程]],工作表3!E:E,1,FALSE),"")</f>
        <v>2-2案件申請、額度</v>
      </c>
    </row>
    <row r="34" spans="3:49" ht="14.25" customHeight="1" x14ac:dyDescent="0.3">
      <c r="C34" s="293" t="s">
        <v>99</v>
      </c>
      <c r="D34" s="227" t="s">
        <v>2934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5" si="6">IF(AND(COUNTA(M34)=0,COUNTA(Y34)=1),LEFT(D34,3),"")</f>
        <v/>
      </c>
      <c r="AU34" s="596" t="str">
        <f t="shared" ref="AU34:AU65" si="7">IF(AND(COUNTA(M34)=1,COUNTA(Y34)=0),LEFT(D34,3),"")</f>
        <v/>
      </c>
      <c r="AV34" s="598" t="str">
        <f t="shared" ref="AV34:AV65" si="8">IF(AND(COUNTA(M34)=0,COUNTA(Y34)=0),LEFT(D34,3),"")</f>
        <v/>
      </c>
      <c r="AW34" s="635" t="str">
        <f>IFERROR(VLOOKUP(功能_33[[#This Row],[流程]],工作表3!E:E,1,FALSE),"")</f>
        <v>2-2案件申請、額度</v>
      </c>
    </row>
    <row r="35" spans="3:49" ht="14.25" customHeight="1" x14ac:dyDescent="0.3">
      <c r="C35" s="293" t="s">
        <v>99</v>
      </c>
      <c r="D35" s="227" t="s">
        <v>2934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35" t="str">
        <f>IFERROR(VLOOKUP(功能_33[[#This Row],[流程]],工作表3!E:E,1,FALSE),"")</f>
        <v>2-2案件申請、額度</v>
      </c>
    </row>
    <row r="36" spans="3:49" ht="14.25" customHeight="1" x14ac:dyDescent="0.3">
      <c r="C36" s="293" t="s">
        <v>99</v>
      </c>
      <c r="D36" s="227" t="s">
        <v>2934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35" t="str">
        <f>IFERROR(VLOOKUP(功能_33[[#This Row],[流程]],工作表3!E:E,1,FALSE),"")</f>
        <v>2-2案件申請、額度</v>
      </c>
    </row>
    <row r="37" spans="3:49" ht="14.25" customHeight="1" x14ac:dyDescent="0.3">
      <c r="C37" s="293" t="s">
        <v>99</v>
      </c>
      <c r="D37" s="227" t="s">
        <v>2934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35" t="str">
        <f>IFERROR(VLOOKUP(功能_33[[#This Row],[流程]],工作表3!E:E,1,FALSE),"")</f>
        <v>2-2案件申請、額度</v>
      </c>
    </row>
    <row r="38" spans="3:49" ht="14.25" customHeight="1" x14ac:dyDescent="0.3">
      <c r="C38" s="293" t="s">
        <v>99</v>
      </c>
      <c r="D38" s="227" t="s">
        <v>2934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35" t="str">
        <f>IFERROR(VLOOKUP(功能_33[[#This Row],[流程]],工作表3!E:E,1,FALSE),"")</f>
        <v>2-2案件申請、額度</v>
      </c>
    </row>
    <row r="39" spans="3:49" ht="14.25" customHeight="1" x14ac:dyDescent="0.3">
      <c r="C39" s="293" t="s">
        <v>99</v>
      </c>
      <c r="D39" s="227" t="s">
        <v>2934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35" t="str">
        <f>IFERROR(VLOOKUP(功能_33[[#This Row],[流程]],工作表3!E:E,1,FALSE),"")</f>
        <v>2-2案件申請、額度</v>
      </c>
    </row>
    <row r="40" spans="3:49" ht="14.25" customHeight="1" x14ac:dyDescent="0.3">
      <c r="C40" s="293" t="s">
        <v>99</v>
      </c>
      <c r="D40" s="227" t="s">
        <v>2934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35" t="str">
        <f>IFERROR(VLOOKUP(功能_33[[#This Row],[流程]],工作表3!E:E,1,FALSE),"")</f>
        <v>2-2案件申請、額度</v>
      </c>
    </row>
    <row r="41" spans="3:49" ht="14.25" customHeight="1" x14ac:dyDescent="0.3">
      <c r="C41" s="293" t="s">
        <v>99</v>
      </c>
      <c r="D41" s="293" t="s">
        <v>2968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3091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/>
      </c>
      <c r="AR41" s="590" t="str">
        <f t="shared" si="1"/>
        <v>2-3</v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35" t="str">
        <f>IFERROR(VLOOKUP(功能_33[[#This Row],[流程]],工作表3!E:E,1,FALSE),"")</f>
        <v/>
      </c>
    </row>
    <row r="42" spans="3:49" ht="14.25" customHeight="1" x14ac:dyDescent="0.3">
      <c r="C42" s="293" t="s">
        <v>99</v>
      </c>
      <c r="D42" s="293" t="s">
        <v>2968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3091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/>
      </c>
      <c r="AR42" s="590" t="str">
        <f t="shared" si="1"/>
        <v>2-3</v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35" t="str">
        <f>IFERROR(VLOOKUP(功能_33[[#This Row],[流程]],工作表3!E:E,1,FALSE),"")</f>
        <v/>
      </c>
    </row>
    <row r="43" spans="3:49" ht="14.25" customHeight="1" x14ac:dyDescent="0.3">
      <c r="C43" s="293" t="s">
        <v>99</v>
      </c>
      <c r="D43" s="293" t="s">
        <v>2958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35" t="str">
        <f>IFERROR(VLOOKUP(功能_33[[#This Row],[流程]],工作表3!E:E,1,FALSE),"")</f>
        <v>2-4擔保品</v>
      </c>
    </row>
    <row r="44" spans="3:49" ht="14.25" customHeight="1" x14ac:dyDescent="0.3">
      <c r="C44" s="293" t="s">
        <v>99</v>
      </c>
      <c r="D44" s="293" t="s">
        <v>2958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35" t="str">
        <f>IFERROR(VLOOKUP(功能_33[[#This Row],[流程]],工作表3!E:E,1,FALSE),"")</f>
        <v>2-4擔保品</v>
      </c>
    </row>
    <row r="45" spans="3:49" ht="14.25" customHeight="1" x14ac:dyDescent="0.3">
      <c r="C45" s="293" t="s">
        <v>99</v>
      </c>
      <c r="D45" s="293" t="s">
        <v>2958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35" t="str">
        <f>IFERROR(VLOOKUP(功能_33[[#This Row],[流程]],工作表3!E:E,1,FALSE),"")</f>
        <v>2-4擔保品</v>
      </c>
    </row>
    <row r="46" spans="3:49" ht="14.25" customHeight="1" x14ac:dyDescent="0.3">
      <c r="C46" s="293" t="s">
        <v>99</v>
      </c>
      <c r="D46" s="293" t="s">
        <v>2958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35" t="str">
        <f>IFERROR(VLOOKUP(功能_33[[#This Row],[流程]],工作表3!E:E,1,FALSE),"")</f>
        <v>2-4擔保品</v>
      </c>
    </row>
    <row r="47" spans="3:49" ht="14.25" customHeight="1" x14ac:dyDescent="0.3">
      <c r="C47" s="293" t="s">
        <v>99</v>
      </c>
      <c r="D47" s="293" t="s">
        <v>2958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3031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35" t="str">
        <f>IFERROR(VLOOKUP(功能_33[[#This Row],[流程]],工作表3!E:E,1,FALSE),"")</f>
        <v>2-4擔保品</v>
      </c>
    </row>
    <row r="48" spans="3:49" ht="14.25" customHeight="1" x14ac:dyDescent="0.3">
      <c r="C48" s="293" t="s">
        <v>99</v>
      </c>
      <c r="D48" s="293" t="s">
        <v>2958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3031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35" t="str">
        <f>IFERROR(VLOOKUP(功能_33[[#This Row],[流程]],工作表3!E:E,1,FALSE),"")</f>
        <v>2-4擔保品</v>
      </c>
    </row>
    <row r="49" spans="2:49" ht="14.25" customHeight="1" x14ac:dyDescent="0.3">
      <c r="C49" s="293" t="s">
        <v>99</v>
      </c>
      <c r="D49" s="293" t="s">
        <v>2958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3031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35" t="str">
        <f>IFERROR(VLOOKUP(功能_33[[#This Row],[流程]],工作表3!E:E,1,FALSE),"")</f>
        <v>2-4擔保品</v>
      </c>
    </row>
    <row r="50" spans="2:49" ht="14.25" customHeight="1" x14ac:dyDescent="0.3">
      <c r="C50" s="293" t="s">
        <v>99</v>
      </c>
      <c r="D50" s="293" t="s">
        <v>2958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35" t="str">
        <f>IFERROR(VLOOKUP(功能_33[[#This Row],[流程]],工作表3!E:E,1,FALSE),"")</f>
        <v>2-4擔保品</v>
      </c>
    </row>
    <row r="51" spans="2:49" ht="14.25" customHeight="1" x14ac:dyDescent="0.3">
      <c r="C51" s="293" t="s">
        <v>99</v>
      </c>
      <c r="D51" s="293" t="s">
        <v>2958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35" t="str">
        <f>IFERROR(VLOOKUP(功能_33[[#This Row],[流程]],工作表3!E:E,1,FALSE),"")</f>
        <v>2-4擔保品</v>
      </c>
    </row>
    <row r="52" spans="2:49" ht="14.25" customHeight="1" x14ac:dyDescent="0.3">
      <c r="C52" s="293" t="s">
        <v>99</v>
      </c>
      <c r="D52" s="293" t="s">
        <v>2958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44543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Q52" s="588" t="str">
        <f t="shared" si="0"/>
        <v/>
      </c>
      <c r="AR52" s="590" t="str">
        <f t="shared" si="1"/>
        <v/>
      </c>
      <c r="AS52" s="592" t="str">
        <f t="shared" si="2"/>
        <v>2-4</v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35" t="str">
        <f>IFERROR(VLOOKUP(功能_33[[#This Row],[流程]],工作表3!E:E,1,FALSE),"")</f>
        <v>2-4擔保品</v>
      </c>
    </row>
    <row r="53" spans="2:49" ht="14.25" customHeight="1" x14ac:dyDescent="0.3">
      <c r="C53" s="293" t="s">
        <v>99</v>
      </c>
      <c r="D53" s="293" t="s">
        <v>2958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3031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Q53" s="588" t="str">
        <f t="shared" si="0"/>
        <v/>
      </c>
      <c r="AR53" s="590" t="str">
        <f t="shared" si="1"/>
        <v>2-4</v>
      </c>
      <c r="AS53" s="592" t="str">
        <f t="shared" si="2"/>
        <v/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35" t="str">
        <f>IFERROR(VLOOKUP(功能_33[[#This Row],[流程]],工作表3!E:E,1,FALSE),"")</f>
        <v>2-4擔保品</v>
      </c>
    </row>
    <row r="54" spans="2:49" ht="14.25" customHeight="1" x14ac:dyDescent="0.3">
      <c r="C54" s="293" t="s">
        <v>99</v>
      </c>
      <c r="D54" s="293" t="s">
        <v>2958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Q54" s="588" t="str">
        <f t="shared" si="0"/>
        <v/>
      </c>
      <c r="AR54" s="590" t="str">
        <f t="shared" si="1"/>
        <v/>
      </c>
      <c r="AS54" s="592" t="str">
        <f t="shared" si="2"/>
        <v>2-4</v>
      </c>
      <c r="AT54" s="594" t="str">
        <f t="shared" si="6"/>
        <v/>
      </c>
      <c r="AU54" s="596" t="str">
        <f t="shared" si="7"/>
        <v/>
      </c>
      <c r="AV54" s="598" t="str">
        <f t="shared" si="8"/>
        <v/>
      </c>
      <c r="AW54" s="635" t="str">
        <f>IFERROR(VLOOKUP(功能_33[[#This Row],[流程]],工作表3!E:E,1,FALSE),"")</f>
        <v>2-4擔保品</v>
      </c>
    </row>
    <row r="55" spans="2:49" ht="14.25" customHeight="1" x14ac:dyDescent="0.3">
      <c r="C55" s="293" t="s">
        <v>99</v>
      </c>
      <c r="D55" s="293" t="s">
        <v>2958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3031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Q55" s="588" t="str">
        <f t="shared" si="0"/>
        <v/>
      </c>
      <c r="AR55" s="590" t="str">
        <f t="shared" si="1"/>
        <v>2-4</v>
      </c>
      <c r="AS55" s="592" t="str">
        <f t="shared" si="2"/>
        <v/>
      </c>
      <c r="AT55" s="594" t="str">
        <f t="shared" si="6"/>
        <v/>
      </c>
      <c r="AU55" s="596" t="str">
        <f t="shared" si="7"/>
        <v/>
      </c>
      <c r="AV55" s="598" t="str">
        <f t="shared" si="8"/>
        <v/>
      </c>
      <c r="AW55" s="635" t="str">
        <f>IFERROR(VLOOKUP(功能_33[[#This Row],[流程]],工作表3!E:E,1,FALSE),"")</f>
        <v>2-4擔保品</v>
      </c>
    </row>
    <row r="56" spans="2:49" ht="14.25" customHeight="1" x14ac:dyDescent="0.3">
      <c r="C56" s="293" t="s">
        <v>99</v>
      </c>
      <c r="D56" s="293" t="s">
        <v>2958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35" t="str">
        <f>IFERROR(VLOOKUP(功能_33[[#This Row],[流程]],工作表3!E:E,1,FALSE),"")</f>
        <v>2-4擔保品</v>
      </c>
    </row>
    <row r="57" spans="2:49" ht="14.25" customHeight="1" x14ac:dyDescent="0.3">
      <c r="C57" s="293" t="s">
        <v>99</v>
      </c>
      <c r="D57" s="293" t="s">
        <v>2958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>
        <v>44543</v>
      </c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Q57" s="588" t="str">
        <f t="shared" si="0"/>
        <v/>
      </c>
      <c r="AR57" s="590" t="str">
        <f t="shared" si="1"/>
        <v/>
      </c>
      <c r="AS57" s="592" t="str">
        <f t="shared" si="2"/>
        <v>2-4</v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35" t="str">
        <f>IFERROR(VLOOKUP(功能_33[[#This Row],[流程]],工作表3!E:E,1,FALSE),"")</f>
        <v>2-4擔保品</v>
      </c>
    </row>
    <row r="58" spans="2:49" ht="14.25" customHeight="1" x14ac:dyDescent="0.3">
      <c r="C58" s="293" t="s">
        <v>99</v>
      </c>
      <c r="D58" s="293" t="s">
        <v>2958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35" t="str">
        <f>IFERROR(VLOOKUP(功能_33[[#This Row],[流程]],工作表3!E:E,1,FALSE),"")</f>
        <v>2-4擔保品</v>
      </c>
    </row>
    <row r="59" spans="2:49" ht="14.25" customHeight="1" x14ac:dyDescent="0.3">
      <c r="C59" s="293" t="s">
        <v>99</v>
      </c>
      <c r="D59" s="293" t="s">
        <v>2958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3031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Q59" s="588" t="str">
        <f t="shared" si="0"/>
        <v/>
      </c>
      <c r="AR59" s="590" t="str">
        <f t="shared" si="1"/>
        <v>2-4</v>
      </c>
      <c r="AS59" s="592" t="str">
        <f t="shared" si="2"/>
        <v/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35" t="str">
        <f>IFERROR(VLOOKUP(功能_33[[#This Row],[流程]],工作表3!E:E,1,FALSE),"")</f>
        <v>2-4擔保品</v>
      </c>
    </row>
    <row r="60" spans="2:49" ht="14.25" customHeight="1" x14ac:dyDescent="0.3">
      <c r="C60" s="293" t="s">
        <v>99</v>
      </c>
      <c r="D60" s="293" t="s">
        <v>2970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Q60" s="588" t="str">
        <f t="shared" si="0"/>
        <v/>
      </c>
      <c r="AR60" s="590" t="str">
        <f t="shared" si="1"/>
        <v>2-9</v>
      </c>
      <c r="AS60" s="592" t="str">
        <f t="shared" si="2"/>
        <v/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35" t="str">
        <f>IFERROR(VLOOKUP(功能_33[[#This Row],[流程]],工作表3!E:E,1,FALSE),"")</f>
        <v>2-9其他</v>
      </c>
    </row>
    <row r="61" spans="2:49" ht="14.25" customHeight="1" x14ac:dyDescent="0.3">
      <c r="C61" s="293" t="s">
        <v>99</v>
      </c>
      <c r="D61" s="293" t="s">
        <v>2970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Q61" s="588" t="str">
        <f t="shared" si="0"/>
        <v/>
      </c>
      <c r="AR61" s="590" t="str">
        <f t="shared" si="1"/>
        <v>2-9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35" t="str">
        <f>IFERROR(VLOOKUP(功能_33[[#This Row],[流程]],工作表3!E:E,1,FALSE),"")</f>
        <v>2-9其他</v>
      </c>
    </row>
    <row r="62" spans="2:49" ht="14.25" customHeight="1" x14ac:dyDescent="0.3">
      <c r="B62" s="293">
        <v>1</v>
      </c>
      <c r="C62" s="293" t="s">
        <v>100</v>
      </c>
      <c r="D62" s="293" t="s">
        <v>2961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Q62" s="588" t="str">
        <f t="shared" si="0"/>
        <v>3-1</v>
      </c>
      <c r="AR62" s="590" t="str">
        <f t="shared" si="1"/>
        <v/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35" t="str">
        <f>IFERROR(VLOOKUP(功能_33[[#This Row],[流程]],工作表3!E:E,1,FALSE),"")</f>
        <v/>
      </c>
    </row>
    <row r="63" spans="2:49" ht="14.25" customHeight="1" x14ac:dyDescent="0.3">
      <c r="C63" s="293" t="s">
        <v>106</v>
      </c>
      <c r="D63" s="293" t="s">
        <v>2938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Q63" s="588" t="str">
        <f t="shared" si="0"/>
        <v/>
      </c>
      <c r="AR63" s="590" t="str">
        <f t="shared" si="1"/>
        <v/>
      </c>
      <c r="AS63" s="592" t="str">
        <f t="shared" si="2"/>
        <v>9-9</v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35" t="str">
        <f>IFERROR(VLOOKUP(功能_33[[#This Row],[流程]],工作表3!E:E,1,FALSE),"")</f>
        <v>9-9其他</v>
      </c>
    </row>
    <row r="64" spans="2:49" ht="14.25" customHeight="1" x14ac:dyDescent="0.3">
      <c r="B64" s="293">
        <v>1</v>
      </c>
      <c r="C64" s="293" t="s">
        <v>100</v>
      </c>
      <c r="D64" s="293" t="s">
        <v>2962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3-2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35" t="str">
        <f>IFERROR(VLOOKUP(功能_33[[#This Row],[流程]],工作表3!E:E,1,FALSE),"")</f>
        <v/>
      </c>
    </row>
    <row r="65" spans="2:49" ht="14.25" customHeight="1" x14ac:dyDescent="0.3">
      <c r="B65" s="293">
        <v>1</v>
      </c>
      <c r="C65" s="293" t="s">
        <v>100</v>
      </c>
      <c r="D65" s="293" t="s">
        <v>2962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Q65" s="588" t="str">
        <f t="shared" si="0"/>
        <v>3-2</v>
      </c>
      <c r="AR65" s="590" t="str">
        <f t="shared" si="1"/>
        <v/>
      </c>
      <c r="AS65" s="592" t="str">
        <f t="shared" si="2"/>
        <v/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35" t="str">
        <f>IFERROR(VLOOKUP(功能_33[[#This Row],[流程]],工作表3!E:E,1,FALSE),"")</f>
        <v/>
      </c>
    </row>
    <row r="66" spans="2:49" ht="14.25" customHeight="1" x14ac:dyDescent="0.3">
      <c r="B66" s="293">
        <v>1</v>
      </c>
      <c r="C66" s="293" t="s">
        <v>100</v>
      </c>
      <c r="D66" s="293" t="s">
        <v>2962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ref="AQ66:AQ129" si="9">IF(COUNTA(AC66)=1,LEFT(D66,3),"")</f>
        <v>3-2</v>
      </c>
      <c r="AR66" s="590" t="str">
        <f t="shared" ref="AR66:AR129" si="10">IF(AND(COUNTA(L66)=1,COUNTA(M66)=1,COUNTA(Y66)=1,COUNTA(AB66)=1,COUNTA(AC66)=0),LEFT(D66,3),"")</f>
        <v/>
      </c>
      <c r="AS66" s="592" t="str">
        <f t="shared" ref="AS66:AS129" si="11">IF(AND(COUNTA(L66)=1,COUNTA(M66)=1,COUNTA(Y66)=1,COUNTA(AB66)=0,COUNTA(AC66)=0),LEFT(D66,3),"")</f>
        <v/>
      </c>
      <c r="AT66" s="594" t="str">
        <f t="shared" ref="AT66:AT129" si="12">IF(AND(COUNTA(M66)=0,COUNTA(Y66)=1),LEFT(D66,3),"")</f>
        <v/>
      </c>
      <c r="AU66" s="596" t="str">
        <f t="shared" ref="AU66:AU129" si="13">IF(AND(COUNTA(M66)=1,COUNTA(Y66)=0),LEFT(D66,3),"")</f>
        <v/>
      </c>
      <c r="AV66" s="598" t="str">
        <f t="shared" ref="AV66:AV129" si="14">IF(AND(COUNTA(M66)=0,COUNTA(Y66)=0),LEFT(D66,3),"")</f>
        <v/>
      </c>
      <c r="AW66" s="635" t="str">
        <f>IFERROR(VLOOKUP(功能_33[[#This Row],[流程]],工作表3!E:E,1,FALSE),"")</f>
        <v/>
      </c>
    </row>
    <row r="67" spans="2:49" ht="14.25" customHeight="1" x14ac:dyDescent="0.3">
      <c r="C67" s="293" t="s">
        <v>103</v>
      </c>
      <c r="D67" s="293" t="s">
        <v>2966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Q67" s="588" t="str">
        <f t="shared" si="9"/>
        <v/>
      </c>
      <c r="AR67" s="590" t="str">
        <f t="shared" si="10"/>
        <v>6-8</v>
      </c>
      <c r="AS67" s="592" t="str">
        <f t="shared" si="11"/>
        <v/>
      </c>
      <c r="AT67" s="594" t="str">
        <f t="shared" si="12"/>
        <v/>
      </c>
      <c r="AU67" s="596" t="str">
        <f t="shared" si="13"/>
        <v/>
      </c>
      <c r="AV67" s="598" t="str">
        <f t="shared" si="14"/>
        <v/>
      </c>
      <c r="AW67" s="635" t="str">
        <f>IFERROR(VLOOKUP(功能_33[[#This Row],[流程]],工作表3!E:E,1,FALSE),"")</f>
        <v/>
      </c>
    </row>
    <row r="68" spans="2:49" ht="14.25" customHeight="1" x14ac:dyDescent="0.3">
      <c r="B68" s="293">
        <v>1</v>
      </c>
      <c r="C68" s="293" t="s">
        <v>100</v>
      </c>
      <c r="D68" s="293" t="s">
        <v>2962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Q68" s="588" t="str">
        <f t="shared" si="9"/>
        <v>3-2</v>
      </c>
      <c r="AR68" s="590" t="str">
        <f t="shared" si="10"/>
        <v/>
      </c>
      <c r="AS68" s="592" t="str">
        <f t="shared" si="11"/>
        <v/>
      </c>
      <c r="AT68" s="594" t="str">
        <f t="shared" si="12"/>
        <v/>
      </c>
      <c r="AU68" s="596" t="str">
        <f t="shared" si="13"/>
        <v/>
      </c>
      <c r="AV68" s="598" t="str">
        <f t="shared" si="14"/>
        <v/>
      </c>
      <c r="AW68" s="635" t="str">
        <f>IFERROR(VLOOKUP(功能_33[[#This Row],[流程]],工作表3!E:E,1,FALSE),"")</f>
        <v/>
      </c>
    </row>
    <row r="69" spans="2:49" ht="14.25" customHeight="1" x14ac:dyDescent="0.3">
      <c r="B69" s="293">
        <v>1</v>
      </c>
      <c r="C69" s="293" t="s">
        <v>100</v>
      </c>
      <c r="D69" s="293" t="s">
        <v>2962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Q69" s="588" t="str">
        <f t="shared" si="9"/>
        <v>3-2</v>
      </c>
      <c r="AR69" s="590" t="str">
        <f t="shared" si="10"/>
        <v/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35" t="str">
        <f>IFERROR(VLOOKUP(功能_33[[#This Row],[流程]],工作表3!E:E,1,FALSE),"")</f>
        <v/>
      </c>
    </row>
    <row r="70" spans="2:49" ht="14.25" customHeight="1" x14ac:dyDescent="0.3">
      <c r="B70" s="293">
        <v>1</v>
      </c>
      <c r="C70" s="293" t="s">
        <v>100</v>
      </c>
      <c r="D70" s="293" t="s">
        <v>2962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35" t="str">
        <f>IFERROR(VLOOKUP(功能_33[[#This Row],[流程]],工作表3!E:E,1,FALSE),"")</f>
        <v/>
      </c>
    </row>
    <row r="71" spans="2:49" ht="14.25" customHeight="1" x14ac:dyDescent="0.3">
      <c r="B71" s="293">
        <v>1</v>
      </c>
      <c r="C71" s="293" t="s">
        <v>100</v>
      </c>
      <c r="D71" s="293" t="s">
        <v>2962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35" t="str">
        <f>IFERROR(VLOOKUP(功能_33[[#This Row],[流程]],工作表3!E:E,1,FALSE),"")</f>
        <v/>
      </c>
    </row>
    <row r="72" spans="2:49" ht="14.25" customHeight="1" x14ac:dyDescent="0.3">
      <c r="C72" s="293" t="s">
        <v>99</v>
      </c>
      <c r="D72" s="293" t="s">
        <v>2959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Q72" s="588" t="str">
        <f t="shared" si="9"/>
        <v/>
      </c>
      <c r="AR72" s="590" t="str">
        <f t="shared" si="10"/>
        <v>2-9</v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35" t="str">
        <f>IFERROR(VLOOKUP(功能_33[[#This Row],[流程]],工作表3!E:E,1,FALSE),"")</f>
        <v>2-9其他</v>
      </c>
    </row>
    <row r="73" spans="2:49" ht="14.25" customHeight="1" x14ac:dyDescent="0.3">
      <c r="C73" s="293" t="s">
        <v>99</v>
      </c>
      <c r="D73" s="293" t="s">
        <v>2959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Q73" s="588" t="str">
        <f t="shared" si="9"/>
        <v/>
      </c>
      <c r="AR73" s="590" t="str">
        <f t="shared" si="10"/>
        <v>2-9</v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35" t="str">
        <f>IFERROR(VLOOKUP(功能_33[[#This Row],[流程]],工作表3!E:E,1,FALSE),"")</f>
        <v>2-9其他</v>
      </c>
    </row>
    <row r="74" spans="2:49" ht="14.25" customHeight="1" x14ac:dyDescent="0.3">
      <c r="C74" s="293" t="s">
        <v>99</v>
      </c>
      <c r="D74" s="293" t="s">
        <v>2959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300">
        <v>44543</v>
      </c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Q74" s="588" t="str">
        <f t="shared" si="9"/>
        <v/>
      </c>
      <c r="AR74" s="590" t="str">
        <f t="shared" si="10"/>
        <v/>
      </c>
      <c r="AS74" s="592" t="str">
        <f t="shared" si="11"/>
        <v>2-9</v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35" t="str">
        <f>IFERROR(VLOOKUP(功能_33[[#This Row],[流程]],工作表3!E:E,1,FALSE),"")</f>
        <v>2-9其他</v>
      </c>
    </row>
    <row r="75" spans="2:49" ht="14.25" customHeight="1" x14ac:dyDescent="0.3">
      <c r="C75" s="293" t="s">
        <v>99</v>
      </c>
      <c r="D75" s="293" t="s">
        <v>2959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300">
        <v>44543</v>
      </c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Q75" s="588" t="str">
        <f t="shared" si="9"/>
        <v/>
      </c>
      <c r="AR75" s="590" t="str">
        <f t="shared" si="10"/>
        <v/>
      </c>
      <c r="AS75" s="592" t="str">
        <f t="shared" si="11"/>
        <v>2-9</v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35" t="str">
        <f>IFERROR(VLOOKUP(功能_33[[#This Row],[流程]],工作表3!E:E,1,FALSE),"")</f>
        <v>2-9其他</v>
      </c>
    </row>
    <row r="76" spans="2:49" ht="13.5" customHeight="1" x14ac:dyDescent="0.3">
      <c r="C76" s="293" t="s">
        <v>103</v>
      </c>
      <c r="D76" s="293" t="s">
        <v>2967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Q76" s="588" t="str">
        <f t="shared" si="9"/>
        <v/>
      </c>
      <c r="AR76" s="590" t="str">
        <f t="shared" si="10"/>
        <v/>
      </c>
      <c r="AS76" s="592" t="str">
        <f t="shared" si="11"/>
        <v>6-6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35" t="str">
        <f>IFERROR(VLOOKUP(功能_33[[#This Row],[流程]],工作表3!E:E,1,FALSE),"")</f>
        <v>6-6各類代碼檔維護</v>
      </c>
    </row>
    <row r="77" spans="2:49" ht="13.5" customHeight="1" x14ac:dyDescent="0.3">
      <c r="C77" s="293" t="s">
        <v>103</v>
      </c>
      <c r="D77" s="293" t="s">
        <v>2967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Q77" s="588" t="str">
        <f t="shared" si="9"/>
        <v/>
      </c>
      <c r="AR77" s="590" t="str">
        <f t="shared" si="10"/>
        <v/>
      </c>
      <c r="AS77" s="592" t="str">
        <f t="shared" si="11"/>
        <v>6-6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35" t="str">
        <f>IFERROR(VLOOKUP(功能_33[[#This Row],[流程]],工作表3!E:E,1,FALSE),"")</f>
        <v>6-6各類代碼檔維護</v>
      </c>
    </row>
    <row r="78" spans="2:49" ht="14.25" customHeight="1" x14ac:dyDescent="0.3">
      <c r="B78" s="293">
        <v>1</v>
      </c>
      <c r="C78" s="293" t="s">
        <v>100</v>
      </c>
      <c r="D78" s="293" t="s">
        <v>2962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Q78" s="588" t="str">
        <f t="shared" si="9"/>
        <v>3-2</v>
      </c>
      <c r="AR78" s="590" t="str">
        <f t="shared" si="10"/>
        <v/>
      </c>
      <c r="AS78" s="592" t="str">
        <f t="shared" si="11"/>
        <v/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35" t="str">
        <f>IFERROR(VLOOKUP(功能_33[[#This Row],[流程]],工作表3!E:E,1,FALSE),"")</f>
        <v/>
      </c>
    </row>
    <row r="79" spans="2:49" ht="14.25" customHeight="1" x14ac:dyDescent="0.3">
      <c r="B79" s="293">
        <v>1</v>
      </c>
      <c r="C79" s="293" t="s">
        <v>100</v>
      </c>
      <c r="D79" s="293" t="s">
        <v>2962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Q79" s="588" t="str">
        <f t="shared" si="9"/>
        <v>3-2</v>
      </c>
      <c r="AR79" s="590" t="str">
        <f t="shared" si="10"/>
        <v/>
      </c>
      <c r="AS79" s="592" t="str">
        <f t="shared" si="11"/>
        <v/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35" t="str">
        <f>IFERROR(VLOOKUP(功能_33[[#This Row],[流程]],工作表3!E:E,1,FALSE),"")</f>
        <v/>
      </c>
    </row>
    <row r="80" spans="2:49" ht="14.25" customHeight="1" x14ac:dyDescent="0.3">
      <c r="B80" s="293">
        <v>1</v>
      </c>
      <c r="C80" s="293" t="s">
        <v>100</v>
      </c>
      <c r="D80" s="293" t="s">
        <v>2963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Q80" s="588" t="str">
        <f t="shared" si="9"/>
        <v>3-5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35" t="str">
        <f>IFERROR(VLOOKUP(功能_33[[#This Row],[流程]],工作表3!E:E,1,FALSE),"")</f>
        <v/>
      </c>
    </row>
    <row r="81" spans="1:49" ht="14.25" customHeight="1" x14ac:dyDescent="0.3">
      <c r="B81" s="293">
        <v>1</v>
      </c>
      <c r="C81" s="293" t="s">
        <v>100</v>
      </c>
      <c r="D81" s="293" t="s">
        <v>2963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Q81" s="588" t="str">
        <f t="shared" si="9"/>
        <v>3-5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35" t="str">
        <f>IFERROR(VLOOKUP(功能_33[[#This Row],[流程]],工作表3!E:E,1,FALSE),"")</f>
        <v/>
      </c>
    </row>
    <row r="82" spans="1:49" ht="14.25" customHeight="1" x14ac:dyDescent="0.3">
      <c r="B82" s="293">
        <v>1</v>
      </c>
      <c r="C82" s="293" t="s">
        <v>100</v>
      </c>
      <c r="D82" s="293" t="s">
        <v>2963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35" t="str">
        <f>IFERROR(VLOOKUP(功能_33[[#This Row],[流程]],工作表3!E:E,1,FALSE),"")</f>
        <v/>
      </c>
    </row>
    <row r="83" spans="1:49" ht="14.25" customHeight="1" x14ac:dyDescent="0.3"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Q83" s="588" t="str">
        <f t="shared" si="9"/>
        <v/>
      </c>
      <c r="AR83" s="590" t="str">
        <f t="shared" si="10"/>
        <v>4-1</v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35" t="str">
        <f>IFERROR(VLOOKUP(功能_33[[#This Row],[流程]],工作表3!E:E,1,FALSE),"")</f>
        <v/>
      </c>
    </row>
    <row r="84" spans="1:49" ht="14.25" customHeight="1" x14ac:dyDescent="0.3"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Q84" s="588" t="str">
        <f t="shared" si="9"/>
        <v/>
      </c>
      <c r="AR84" s="590" t="str">
        <f t="shared" si="10"/>
        <v>4-1</v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35" t="str">
        <f>IFERROR(VLOOKUP(功能_33[[#This Row],[流程]],工作表3!E:E,1,FALSE),"")</f>
        <v/>
      </c>
    </row>
    <row r="85" spans="1:49" ht="14.25" customHeight="1" x14ac:dyDescent="0.3"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Q85" s="588" t="str">
        <f t="shared" si="9"/>
        <v/>
      </c>
      <c r="AR85" s="590" t="str">
        <f t="shared" si="10"/>
        <v>4-1</v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35" t="str">
        <f>IFERROR(VLOOKUP(功能_33[[#This Row],[流程]],工作表3!E:E,1,FALSE),"")</f>
        <v/>
      </c>
    </row>
    <row r="86" spans="1:49" ht="14.25" customHeight="1" x14ac:dyDescent="0.3">
      <c r="A86" s="631">
        <v>44540</v>
      </c>
      <c r="C86" s="293" t="s">
        <v>103</v>
      </c>
      <c r="D86" s="293" t="s">
        <v>2966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  <c r="AQ86" s="588" t="str">
        <f t="shared" si="9"/>
        <v/>
      </c>
      <c r="AR86" s="590" t="str">
        <f t="shared" si="10"/>
        <v/>
      </c>
      <c r="AS86" s="592" t="str">
        <f t="shared" si="11"/>
        <v/>
      </c>
      <c r="AT86" s="594" t="str">
        <f t="shared" si="12"/>
        <v>6-8</v>
      </c>
      <c r="AU86" s="596" t="str">
        <f t="shared" si="13"/>
        <v/>
      </c>
      <c r="AV86" s="598" t="str">
        <f t="shared" si="14"/>
        <v/>
      </c>
      <c r="AW86" s="635" t="str">
        <f>IFERROR(VLOOKUP(功能_33[[#This Row],[流程]],工作表3!E:E,1,FALSE),"")</f>
        <v/>
      </c>
    </row>
    <row r="87" spans="1:49" ht="14.25" customHeight="1" x14ac:dyDescent="0.3"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Q87" s="588" t="str">
        <f t="shared" si="9"/>
        <v/>
      </c>
      <c r="AR87" s="590" t="str">
        <f t="shared" si="10"/>
        <v>4-4</v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35" t="str">
        <f>IFERROR(VLOOKUP(功能_33[[#This Row],[流程]],工作表3!E:E,1,FALSE),"")</f>
        <v/>
      </c>
    </row>
    <row r="88" spans="1:49" ht="14.25" customHeight="1" x14ac:dyDescent="0.3"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Q88" s="588" t="str">
        <f t="shared" si="9"/>
        <v/>
      </c>
      <c r="AR88" s="590" t="str">
        <f t="shared" si="10"/>
        <v>4-4</v>
      </c>
      <c r="AS88" s="592" t="str">
        <f t="shared" si="11"/>
        <v/>
      </c>
      <c r="AT88" s="594" t="str">
        <f t="shared" si="12"/>
        <v/>
      </c>
      <c r="AU88" s="596" t="str">
        <f t="shared" si="13"/>
        <v/>
      </c>
      <c r="AV88" s="598" t="str">
        <f t="shared" si="14"/>
        <v/>
      </c>
      <c r="AW88" s="635" t="str">
        <f>IFERROR(VLOOKUP(功能_33[[#This Row],[流程]],工作表3!E:E,1,FALSE),"")</f>
        <v/>
      </c>
    </row>
    <row r="89" spans="1:49" ht="14.25" customHeight="1" x14ac:dyDescent="0.3"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Q89" s="588" t="str">
        <f t="shared" si="9"/>
        <v/>
      </c>
      <c r="AR89" s="590" t="str">
        <f t="shared" si="10"/>
        <v>4-4</v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35" t="str">
        <f>IFERROR(VLOOKUP(功能_33[[#This Row],[流程]],工作表3!E:E,1,FALSE),"")</f>
        <v/>
      </c>
    </row>
    <row r="90" spans="1:49" ht="14.25" customHeight="1" x14ac:dyDescent="0.3"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Q90" s="588" t="str">
        <f t="shared" si="9"/>
        <v/>
      </c>
      <c r="AR90" s="590" t="str">
        <f t="shared" si="10"/>
        <v>4-4</v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35" t="str">
        <f>IFERROR(VLOOKUP(功能_33[[#This Row],[流程]],工作表3!E:E,1,FALSE),"")</f>
        <v/>
      </c>
    </row>
    <row r="91" spans="1:49" ht="14.25" customHeight="1" x14ac:dyDescent="0.3"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Q91" s="588" t="str">
        <f t="shared" si="9"/>
        <v/>
      </c>
      <c r="AR91" s="590" t="str">
        <f t="shared" si="10"/>
        <v>4-4</v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35" t="str">
        <f>IFERROR(VLOOKUP(功能_33[[#This Row],[流程]],工作表3!E:E,1,FALSE),"")</f>
        <v/>
      </c>
    </row>
    <row r="92" spans="1:49" ht="14.25" customHeight="1" x14ac:dyDescent="0.3"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Q92" s="588" t="str">
        <f t="shared" si="9"/>
        <v/>
      </c>
      <c r="AR92" s="590" t="str">
        <f t="shared" si="10"/>
        <v>4-4</v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35" t="str">
        <f>IFERROR(VLOOKUP(功能_33[[#This Row],[流程]],工作表3!E:E,1,FALSE),"")</f>
        <v/>
      </c>
    </row>
    <row r="93" spans="1:49" ht="14.25" customHeight="1" x14ac:dyDescent="0.3"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Q93" s="588" t="str">
        <f t="shared" si="9"/>
        <v/>
      </c>
      <c r="AR93" s="590" t="str">
        <f t="shared" si="10"/>
        <v>4-4</v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35" t="str">
        <f>IFERROR(VLOOKUP(功能_33[[#This Row],[流程]],工作表3!E:E,1,FALSE),"")</f>
        <v/>
      </c>
    </row>
    <row r="94" spans="1:49" ht="14.25" customHeight="1" x14ac:dyDescent="0.3"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Q94" s="588" t="str">
        <f t="shared" si="9"/>
        <v/>
      </c>
      <c r="AR94" s="590" t="str">
        <f t="shared" si="10"/>
        <v>4-4</v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35" t="str">
        <f>IFERROR(VLOOKUP(功能_33[[#This Row],[流程]],工作表3!E:E,1,FALSE),"")</f>
        <v/>
      </c>
    </row>
    <row r="95" spans="1:49" ht="14.25" customHeight="1" x14ac:dyDescent="0.3"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Q95" s="588" t="str">
        <f t="shared" si="9"/>
        <v/>
      </c>
      <c r="AR95" s="590" t="str">
        <f t="shared" si="10"/>
        <v>4-4</v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35" t="str">
        <f>IFERROR(VLOOKUP(功能_33[[#This Row],[流程]],工作表3!E:E,1,FALSE),"")</f>
        <v/>
      </c>
    </row>
    <row r="96" spans="1:49" ht="14.25" customHeight="1" x14ac:dyDescent="0.3"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Q96" s="588" t="str">
        <f t="shared" si="9"/>
        <v/>
      </c>
      <c r="AR96" s="590" t="str">
        <f t="shared" si="10"/>
        <v>4-4</v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35" t="str">
        <f>IFERROR(VLOOKUP(功能_33[[#This Row],[流程]],工作表3!E:E,1,FALSE),"")</f>
        <v/>
      </c>
    </row>
    <row r="97" spans="1:49" ht="14.25" customHeight="1" x14ac:dyDescent="0.3">
      <c r="B97" s="293">
        <v>1</v>
      </c>
      <c r="C97" s="293" t="s">
        <v>100</v>
      </c>
      <c r="D97" s="360" t="s">
        <v>2964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  <c r="AQ97" s="588" t="str">
        <f t="shared" si="9"/>
        <v>3-3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35" t="str">
        <f>IFERROR(VLOOKUP(功能_33[[#This Row],[流程]],工作表3!E:E,1,FALSE),"")</f>
        <v/>
      </c>
    </row>
    <row r="98" spans="1:49" ht="14.25" customHeight="1" x14ac:dyDescent="0.3">
      <c r="B98" s="293">
        <v>1</v>
      </c>
      <c r="C98" s="293" t="s">
        <v>100</v>
      </c>
      <c r="D98" s="360" t="s">
        <v>2964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  <c r="AQ98" s="588" t="str">
        <f t="shared" si="9"/>
        <v>3-3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35" t="str">
        <f>IFERROR(VLOOKUP(功能_33[[#This Row],[流程]],工作表3!E:E,1,FALSE),"")</f>
        <v/>
      </c>
    </row>
    <row r="99" spans="1:49" ht="14.25" customHeight="1" x14ac:dyDescent="0.3"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Q99" s="588" t="str">
        <f t="shared" si="9"/>
        <v/>
      </c>
      <c r="AR99" s="590" t="str">
        <f t="shared" si="10"/>
        <v>4-1</v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35" t="str">
        <f>IFERROR(VLOOKUP(功能_33[[#This Row],[流程]],工作表3!E:E,1,FALSE),"")</f>
        <v/>
      </c>
    </row>
    <row r="100" spans="1:49" ht="14.25" customHeight="1" x14ac:dyDescent="0.3"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Q100" s="588" t="str">
        <f t="shared" si="9"/>
        <v/>
      </c>
      <c r="AR100" s="590" t="str">
        <f t="shared" si="10"/>
        <v>4-1</v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35" t="str">
        <f>IFERROR(VLOOKUP(功能_33[[#This Row],[流程]],工作表3!E:E,1,FALSE),"")</f>
        <v/>
      </c>
    </row>
    <row r="101" spans="1:49" ht="14.25" customHeight="1" x14ac:dyDescent="0.3"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  <c r="AQ101" s="588" t="str">
        <f t="shared" si="9"/>
        <v/>
      </c>
      <c r="AR101" s="590" t="str">
        <f t="shared" si="10"/>
        <v>4-2</v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35" t="str">
        <f>IFERROR(VLOOKUP(功能_33[[#This Row],[流程]],工作表3!E:E,1,FALSE),"")</f>
        <v/>
      </c>
    </row>
    <row r="102" spans="1:49" ht="14.25" customHeight="1" x14ac:dyDescent="0.3"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/>
      </c>
      <c r="AR102" s="590" t="str">
        <f t="shared" si="10"/>
        <v>4-2</v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35" t="str">
        <f>IFERROR(VLOOKUP(功能_33[[#This Row],[流程]],工作表3!E:E,1,FALSE),"")</f>
        <v/>
      </c>
    </row>
    <row r="103" spans="1:49" ht="14.25" customHeight="1" x14ac:dyDescent="0.3">
      <c r="A103" s="631">
        <v>44538</v>
      </c>
      <c r="C103" s="293" t="s">
        <v>103</v>
      </c>
      <c r="D103" s="293" t="s">
        <v>2939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  <c r="AQ103" s="588" t="str">
        <f t="shared" si="9"/>
        <v/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>6-1</v>
      </c>
      <c r="AW103" s="635" t="str">
        <f>IFERROR(VLOOKUP(功能_33[[#This Row],[流程]],工作表3!E:E,1,FALSE),"")</f>
        <v/>
      </c>
    </row>
    <row r="104" spans="1:49" ht="14.25" customHeight="1" x14ac:dyDescent="0.3"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/>
      </c>
      <c r="AR104" s="590" t="str">
        <f t="shared" si="10"/>
        <v>4-7</v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35" t="str">
        <f>IFERROR(VLOOKUP(功能_33[[#This Row],[流程]],工作表3!E:E,1,FALSE),"")</f>
        <v/>
      </c>
    </row>
    <row r="105" spans="1:49" ht="14.25" customHeight="1" x14ac:dyDescent="0.3">
      <c r="B105" s="293">
        <v>1</v>
      </c>
      <c r="C105" s="293" t="s">
        <v>100</v>
      </c>
      <c r="D105" s="360" t="s">
        <v>2964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  <c r="AQ105" s="588" t="str">
        <f t="shared" si="9"/>
        <v>3-3</v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/>
      </c>
      <c r="AW105" s="635" t="str">
        <f>IFERROR(VLOOKUP(功能_33[[#This Row],[流程]],工作表3!E:E,1,FALSE),"")</f>
        <v/>
      </c>
    </row>
    <row r="106" spans="1:49" ht="14.25" customHeight="1" x14ac:dyDescent="0.3">
      <c r="B106" s="293">
        <v>1</v>
      </c>
      <c r="C106" s="293" t="s">
        <v>100</v>
      </c>
      <c r="D106" s="360" t="s">
        <v>2964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  <c r="AQ106" s="588" t="str">
        <f t="shared" si="9"/>
        <v>3-3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35" t="str">
        <f>IFERROR(VLOOKUP(功能_33[[#This Row],[流程]],工作表3!E:E,1,FALSE),"")</f>
        <v/>
      </c>
    </row>
    <row r="107" spans="1:49" ht="14.25" customHeight="1" x14ac:dyDescent="0.3">
      <c r="B107" s="293">
        <v>1</v>
      </c>
      <c r="C107" s="293" t="s">
        <v>100</v>
      </c>
      <c r="D107" s="360" t="s">
        <v>2964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35" t="str">
        <f>IFERROR(VLOOKUP(功能_33[[#This Row],[流程]],工作表3!E:E,1,FALSE),"")</f>
        <v/>
      </c>
    </row>
    <row r="108" spans="1:49" ht="14.25" customHeight="1" x14ac:dyDescent="0.3">
      <c r="C108" s="293" t="s">
        <v>99</v>
      </c>
      <c r="D108" s="293" t="s">
        <v>2970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  <c r="AQ108" s="588" t="str">
        <f t="shared" si="9"/>
        <v/>
      </c>
      <c r="AR108" s="590" t="str">
        <f t="shared" si="10"/>
        <v>2-9</v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35" t="str">
        <f>IFERROR(VLOOKUP(功能_33[[#This Row],[流程]],工作表3!E:E,1,FALSE),"")</f>
        <v>2-9其他</v>
      </c>
    </row>
    <row r="109" spans="1:49" ht="14.25" customHeight="1" x14ac:dyDescent="0.3">
      <c r="C109" s="293" t="s">
        <v>99</v>
      </c>
      <c r="D109" s="293" t="s">
        <v>2970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  <c r="AQ109" s="588" t="str">
        <f t="shared" si="9"/>
        <v/>
      </c>
      <c r="AR109" s="590" t="str">
        <f t="shared" si="10"/>
        <v>2-9</v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35" t="str">
        <f>IFERROR(VLOOKUP(功能_33[[#This Row],[流程]],工作表3!E:E,1,FALSE),"")</f>
        <v>2-9其他</v>
      </c>
    </row>
    <row r="110" spans="1:49" ht="14.25" customHeight="1" x14ac:dyDescent="0.3">
      <c r="C110" s="293" t="s">
        <v>99</v>
      </c>
      <c r="D110" s="293" t="s">
        <v>2970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35" t="str">
        <f>IFERROR(VLOOKUP(功能_33[[#This Row],[流程]],工作表3!E:E,1,FALSE),"")</f>
        <v>2-9其他</v>
      </c>
    </row>
    <row r="111" spans="1:49" ht="14.25" customHeight="1" x14ac:dyDescent="0.3"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2901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  <c r="AQ111" s="588" t="str">
        <f t="shared" si="9"/>
        <v/>
      </c>
      <c r="AR111" s="590" t="str">
        <f t="shared" si="10"/>
        <v>4-6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35" t="str">
        <f>IFERROR(VLOOKUP(功能_33[[#This Row],[流程]],工作表3!E:E,1,FALSE),"")</f>
        <v/>
      </c>
    </row>
    <row r="112" spans="1:49" ht="14.25" customHeight="1" x14ac:dyDescent="0.3"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2901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2859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  <c r="AQ112" s="588" t="str">
        <f t="shared" si="9"/>
        <v/>
      </c>
      <c r="AR112" s="590" t="str">
        <f t="shared" si="10"/>
        <v>4-6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35" t="str">
        <f>IFERROR(VLOOKUP(功能_33[[#This Row],[流程]],工作表3!E:E,1,FALSE),"")</f>
        <v/>
      </c>
    </row>
    <row r="113" spans="1:49" ht="14.25" customHeight="1" x14ac:dyDescent="0.3"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2901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  <c r="AQ113" s="588" t="str">
        <f t="shared" si="9"/>
        <v/>
      </c>
      <c r="AR113" s="590" t="str">
        <f t="shared" si="10"/>
        <v>4-6</v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35" t="str">
        <f>IFERROR(VLOOKUP(功能_33[[#This Row],[流程]],工作表3!E:E,1,FALSE),"")</f>
        <v/>
      </c>
    </row>
    <row r="114" spans="1:49" ht="14.25" customHeight="1" x14ac:dyDescent="0.3"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2901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  <c r="AQ114" s="588" t="str">
        <f t="shared" si="9"/>
        <v/>
      </c>
      <c r="AR114" s="590" t="str">
        <f t="shared" si="10"/>
        <v>4-6</v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35" t="str">
        <f>IFERROR(VLOOKUP(功能_33[[#This Row],[流程]],工作表3!E:E,1,FALSE),"")</f>
        <v/>
      </c>
    </row>
    <row r="115" spans="1:49" ht="14.25" customHeight="1" x14ac:dyDescent="0.3"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2901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  <c r="AQ115" s="588" t="str">
        <f t="shared" si="9"/>
        <v/>
      </c>
      <c r="AR115" s="590" t="str">
        <f t="shared" si="10"/>
        <v>4-6</v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35" t="str">
        <f>IFERROR(VLOOKUP(功能_33[[#This Row],[流程]],工作表3!E:E,1,FALSE),"")</f>
        <v/>
      </c>
    </row>
    <row r="116" spans="1:49" ht="14.25" customHeight="1" x14ac:dyDescent="0.3"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2901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  <c r="AQ116" s="588" t="str">
        <f t="shared" si="9"/>
        <v/>
      </c>
      <c r="AR116" s="590" t="str">
        <f t="shared" si="10"/>
        <v>4-6</v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35" t="str">
        <f>IFERROR(VLOOKUP(功能_33[[#This Row],[流程]],工作表3!E:E,1,FALSE),"")</f>
        <v/>
      </c>
    </row>
    <row r="117" spans="1:49" ht="14.25" customHeight="1" x14ac:dyDescent="0.3">
      <c r="A117" s="631">
        <v>44547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2901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  <c r="AQ117" s="588" t="str">
        <f t="shared" si="9"/>
        <v/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>4-6</v>
      </c>
      <c r="AW117" s="635" t="str">
        <f>IFERROR(VLOOKUP(功能_33[[#This Row],[流程]],工作表3!E:E,1,FALSE),"")</f>
        <v/>
      </c>
    </row>
    <row r="118" spans="1:49" ht="14.25" customHeight="1" x14ac:dyDescent="0.3"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2901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  <c r="AQ118" s="588" t="str">
        <f t="shared" si="9"/>
        <v/>
      </c>
      <c r="AR118" s="590" t="str">
        <f t="shared" si="10"/>
        <v>4-6</v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35" t="str">
        <f>IFERROR(VLOOKUP(功能_33[[#This Row],[流程]],工作表3!E:E,1,FALSE),"")</f>
        <v/>
      </c>
    </row>
    <row r="119" spans="1:49" ht="14.25" customHeight="1" x14ac:dyDescent="0.3"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2901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  <c r="AQ119" s="588" t="str">
        <f t="shared" si="9"/>
        <v/>
      </c>
      <c r="AR119" s="590" t="str">
        <f t="shared" si="10"/>
        <v>4-6</v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/>
      </c>
      <c r="AW119" s="635" t="str">
        <f>IFERROR(VLOOKUP(功能_33[[#This Row],[流程]],工作表3!E:E,1,FALSE),"")</f>
        <v/>
      </c>
    </row>
    <row r="120" spans="1:49" ht="14.25" customHeight="1" x14ac:dyDescent="0.3"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2901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  <c r="AQ120" s="588" t="str">
        <f t="shared" si="9"/>
        <v/>
      </c>
      <c r="AR120" s="590" t="str">
        <f t="shared" si="10"/>
        <v>4-6</v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35" t="str">
        <f>IFERROR(VLOOKUP(功能_33[[#This Row],[流程]],工作表3!E:E,1,FALSE),"")</f>
        <v/>
      </c>
    </row>
    <row r="121" spans="1:49" ht="14.25" customHeight="1" x14ac:dyDescent="0.3"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2901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/>
      </c>
      <c r="AR121" s="590" t="str">
        <f t="shared" si="10"/>
        <v>4-6</v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35" t="str">
        <f>IFERROR(VLOOKUP(功能_33[[#This Row],[流程]],工作表3!E:E,1,FALSE),"")</f>
        <v/>
      </c>
    </row>
    <row r="122" spans="1:49" ht="14.25" customHeight="1" x14ac:dyDescent="0.3"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2901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  <c r="AQ122" s="588" t="str">
        <f t="shared" si="9"/>
        <v/>
      </c>
      <c r="AR122" s="590" t="str">
        <f t="shared" si="10"/>
        <v>4-6</v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35" t="str">
        <f>IFERROR(VLOOKUP(功能_33[[#This Row],[流程]],工作表3!E:E,1,FALSE),"")</f>
        <v/>
      </c>
    </row>
    <row r="123" spans="1:49" ht="14.25" customHeight="1" x14ac:dyDescent="0.3"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2901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  <c r="AQ123" s="588" t="str">
        <f t="shared" si="9"/>
        <v/>
      </c>
      <c r="AR123" s="590" t="str">
        <f t="shared" si="10"/>
        <v>4-4</v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35" t="str">
        <f>IFERROR(VLOOKUP(功能_33[[#This Row],[流程]],工作表3!E:E,1,FALSE),"")</f>
        <v/>
      </c>
    </row>
    <row r="124" spans="1:49" ht="14.25" customHeight="1" x14ac:dyDescent="0.3"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2901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  <c r="AQ124" s="588" t="str">
        <f t="shared" si="9"/>
        <v/>
      </c>
      <c r="AR124" s="590" t="str">
        <f t="shared" si="10"/>
        <v>4-4</v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35" t="str">
        <f>IFERROR(VLOOKUP(功能_33[[#This Row],[流程]],工作表3!E:E,1,FALSE),"")</f>
        <v/>
      </c>
    </row>
    <row r="125" spans="1:49" ht="14.25" customHeight="1" x14ac:dyDescent="0.3"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2901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  <c r="AQ125" s="588" t="str">
        <f t="shared" si="9"/>
        <v/>
      </c>
      <c r="AR125" s="590" t="str">
        <f t="shared" si="10"/>
        <v>4-4</v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35" t="str">
        <f>IFERROR(VLOOKUP(功能_33[[#This Row],[流程]],工作表3!E:E,1,FALSE),"")</f>
        <v/>
      </c>
    </row>
    <row r="126" spans="1:49" ht="14.25" customHeight="1" x14ac:dyDescent="0.3"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2901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  <c r="AQ126" s="588" t="str">
        <f t="shared" si="9"/>
        <v/>
      </c>
      <c r="AR126" s="590" t="str">
        <f t="shared" si="10"/>
        <v>4-4</v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35" t="str">
        <f>IFERROR(VLOOKUP(功能_33[[#This Row],[流程]],工作表3!E:E,1,FALSE),"")</f>
        <v/>
      </c>
    </row>
    <row r="127" spans="1:49" ht="14.25" customHeight="1" x14ac:dyDescent="0.3"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2901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  <c r="AQ127" s="588" t="str">
        <f t="shared" si="9"/>
        <v/>
      </c>
      <c r="AR127" s="590" t="str">
        <f t="shared" si="10"/>
        <v>4-4</v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35" t="str">
        <f>IFERROR(VLOOKUP(功能_33[[#This Row],[流程]],工作表3!E:E,1,FALSE),"")</f>
        <v/>
      </c>
    </row>
    <row r="128" spans="1:49" ht="14.25" customHeight="1" x14ac:dyDescent="0.3">
      <c r="C128" s="293" t="s">
        <v>102</v>
      </c>
      <c r="D128" s="293" t="s">
        <v>2951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Q128" s="588" t="str">
        <f t="shared" si="9"/>
        <v>5-5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35" t="str">
        <f>IFERROR(VLOOKUP(功能_33[[#This Row],[流程]],工作表3!E:E,1,FALSE),"")</f>
        <v/>
      </c>
    </row>
    <row r="129" spans="3:49" ht="14.25" customHeight="1" x14ac:dyDescent="0.3">
      <c r="C129" s="293" t="s">
        <v>102</v>
      </c>
      <c r="D129" s="293" t="s">
        <v>2951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Q129" s="588" t="str">
        <f t="shared" si="9"/>
        <v>5-5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35" t="str">
        <f>IFERROR(VLOOKUP(功能_33[[#This Row],[流程]],工作表3!E:E,1,FALSE),"")</f>
        <v/>
      </c>
    </row>
    <row r="130" spans="3:49" ht="13.25" customHeight="1" x14ac:dyDescent="0.3">
      <c r="C130" s="293" t="s">
        <v>102</v>
      </c>
      <c r="D130" s="293" t="s">
        <v>2951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Q130" s="588" t="str">
        <f t="shared" ref="AQ130:AQ193" si="15">IF(COUNTA(AC130)=1,LEFT(D130,3),"")</f>
        <v>5-5</v>
      </c>
      <c r="AR130" s="590" t="str">
        <f t="shared" ref="AR130:AR193" si="16">IF(AND(COUNTA(L130)=1,COUNTA(M130)=1,COUNTA(Y130)=1,COUNTA(AB130)=1,COUNTA(AC130)=0),LEFT(D130,3),"")</f>
        <v/>
      </c>
      <c r="AS130" s="592" t="str">
        <f t="shared" ref="AS130:AS193" si="17">IF(AND(COUNTA(L130)=1,COUNTA(M130)=1,COUNTA(Y130)=1,COUNTA(AB130)=0,COUNTA(AC130)=0),LEFT(D130,3),"")</f>
        <v/>
      </c>
      <c r="AT130" s="594" t="str">
        <f t="shared" ref="AT130:AT193" si="18">IF(AND(COUNTA(M130)=0,COUNTA(Y130)=1),LEFT(D130,3),"")</f>
        <v/>
      </c>
      <c r="AU130" s="596" t="str">
        <f t="shared" ref="AU130:AU193" si="19">IF(AND(COUNTA(M130)=1,COUNTA(Y130)=0),LEFT(D130,3),"")</f>
        <v/>
      </c>
      <c r="AV130" s="598" t="str">
        <f t="shared" ref="AV130:AV193" si="20">IF(AND(COUNTA(M130)=0,COUNTA(Y130)=0),LEFT(D130,3),"")</f>
        <v/>
      </c>
      <c r="AW130" s="635" t="str">
        <f>IFERROR(VLOOKUP(功能_33[[#This Row],[流程]],工作表3!E:E,1,FALSE),"")</f>
        <v/>
      </c>
    </row>
    <row r="131" spans="3:49" ht="14.25" customHeight="1" x14ac:dyDescent="0.3">
      <c r="C131" s="293" t="s">
        <v>102</v>
      </c>
      <c r="D131" s="293" t="s">
        <v>2951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Q131" s="588" t="str">
        <f t="shared" si="15"/>
        <v>5-5</v>
      </c>
      <c r="AR131" s="590" t="str">
        <f t="shared" si="16"/>
        <v/>
      </c>
      <c r="AS131" s="592" t="str">
        <f t="shared" si="17"/>
        <v/>
      </c>
      <c r="AT131" s="594" t="str">
        <f t="shared" si="18"/>
        <v/>
      </c>
      <c r="AU131" s="596" t="str">
        <f t="shared" si="19"/>
        <v/>
      </c>
      <c r="AV131" s="598" t="str">
        <f t="shared" si="20"/>
        <v/>
      </c>
      <c r="AW131" s="635" t="str">
        <f>IFERROR(VLOOKUP(功能_33[[#This Row],[流程]],工作表3!E:E,1,FALSE),"")</f>
        <v/>
      </c>
    </row>
    <row r="132" spans="3:49" ht="14.25" customHeight="1" x14ac:dyDescent="0.3">
      <c r="C132" s="293" t="s">
        <v>102</v>
      </c>
      <c r="D132" s="293" t="s">
        <v>2951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Q132" s="588" t="str">
        <f t="shared" si="15"/>
        <v>5-5</v>
      </c>
      <c r="AR132" s="590" t="str">
        <f t="shared" si="16"/>
        <v/>
      </c>
      <c r="AS132" s="592" t="str">
        <f t="shared" si="17"/>
        <v/>
      </c>
      <c r="AT132" s="594" t="str">
        <f t="shared" si="18"/>
        <v/>
      </c>
      <c r="AU132" s="596" t="str">
        <f t="shared" si="19"/>
        <v/>
      </c>
      <c r="AV132" s="598" t="str">
        <f t="shared" si="20"/>
        <v/>
      </c>
      <c r="AW132" s="635" t="str">
        <f>IFERROR(VLOOKUP(功能_33[[#This Row],[流程]],工作表3!E:E,1,FALSE),"")</f>
        <v/>
      </c>
    </row>
    <row r="133" spans="3:49" ht="14.25" customHeight="1" x14ac:dyDescent="0.3">
      <c r="C133" s="293" t="s">
        <v>102</v>
      </c>
      <c r="D133" s="293" t="s">
        <v>2951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35" t="str">
        <f>IFERROR(VLOOKUP(功能_33[[#This Row],[流程]],工作表3!E:E,1,FALSE),"")</f>
        <v/>
      </c>
    </row>
    <row r="134" spans="3:49" ht="14.25" customHeight="1" x14ac:dyDescent="0.3">
      <c r="C134" s="293" t="s">
        <v>102</v>
      </c>
      <c r="D134" s="293" t="s">
        <v>2951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35" t="str">
        <f>IFERROR(VLOOKUP(功能_33[[#This Row],[流程]],工作表3!E:E,1,FALSE),"")</f>
        <v/>
      </c>
    </row>
    <row r="135" spans="3:49" ht="14.25" customHeight="1" x14ac:dyDescent="0.3">
      <c r="C135" s="293" t="s">
        <v>102</v>
      </c>
      <c r="D135" s="293" t="s">
        <v>2951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35" t="str">
        <f>IFERROR(VLOOKUP(功能_33[[#This Row],[流程]],工作表3!E:E,1,FALSE),"")</f>
        <v/>
      </c>
    </row>
    <row r="136" spans="3:49" ht="14.25" customHeight="1" x14ac:dyDescent="0.3">
      <c r="C136" s="293" t="s">
        <v>102</v>
      </c>
      <c r="D136" s="293" t="s">
        <v>2951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35" t="str">
        <f>IFERROR(VLOOKUP(功能_33[[#This Row],[流程]],工作表3!E:E,1,FALSE),"")</f>
        <v/>
      </c>
    </row>
    <row r="137" spans="3:49" ht="14.25" customHeight="1" x14ac:dyDescent="0.3">
      <c r="C137" s="293" t="s">
        <v>102</v>
      </c>
      <c r="D137" s="293" t="s">
        <v>2951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35" t="str">
        <f>IFERROR(VLOOKUP(功能_33[[#This Row],[流程]],工作表3!E:E,1,FALSE),"")</f>
        <v/>
      </c>
    </row>
    <row r="138" spans="3:49" ht="14.25" customHeight="1" x14ac:dyDescent="0.3">
      <c r="C138" s="293" t="s">
        <v>102</v>
      </c>
      <c r="D138" s="293" t="s">
        <v>2951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35" t="str">
        <f>IFERROR(VLOOKUP(功能_33[[#This Row],[流程]],工作表3!E:E,1,FALSE),"")</f>
        <v/>
      </c>
    </row>
    <row r="139" spans="3:49" ht="14.25" customHeight="1" x14ac:dyDescent="0.3">
      <c r="C139" s="293" t="s">
        <v>102</v>
      </c>
      <c r="D139" s="293" t="s">
        <v>2951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35" t="str">
        <f>IFERROR(VLOOKUP(功能_33[[#This Row],[流程]],工作表3!E:E,1,FALSE),"")</f>
        <v/>
      </c>
    </row>
    <row r="140" spans="3:49" ht="14.25" customHeight="1" x14ac:dyDescent="0.3">
      <c r="C140" s="293" t="s">
        <v>102</v>
      </c>
      <c r="D140" s="293" t="s">
        <v>2951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35" t="str">
        <f>IFERROR(VLOOKUP(功能_33[[#This Row],[流程]],工作表3!E:E,1,FALSE),"")</f>
        <v/>
      </c>
    </row>
    <row r="141" spans="3:49" ht="14.25" customHeight="1" x14ac:dyDescent="0.3">
      <c r="C141" s="293" t="s">
        <v>102</v>
      </c>
      <c r="D141" s="293" t="s">
        <v>2951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35" t="str">
        <f>IFERROR(VLOOKUP(功能_33[[#This Row],[流程]],工作表3!E:E,1,FALSE),"")</f>
        <v/>
      </c>
    </row>
    <row r="142" spans="3:49" ht="14.25" customHeight="1" x14ac:dyDescent="0.3">
      <c r="C142" s="293" t="s">
        <v>102</v>
      </c>
      <c r="D142" s="293" t="s">
        <v>2951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35" t="str">
        <f>IFERROR(VLOOKUP(功能_33[[#This Row],[流程]],工作表3!E:E,1,FALSE),"")</f>
        <v/>
      </c>
    </row>
    <row r="143" spans="3:49" ht="14.25" customHeight="1" x14ac:dyDescent="0.3">
      <c r="C143" s="293" t="s">
        <v>102</v>
      </c>
      <c r="D143" s="293" t="s">
        <v>2951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35" t="str">
        <f>IFERROR(VLOOKUP(功能_33[[#This Row],[流程]],工作表3!E:E,1,FALSE),"")</f>
        <v/>
      </c>
    </row>
    <row r="144" spans="3:49" ht="14.25" customHeight="1" x14ac:dyDescent="0.3">
      <c r="C144" s="293" t="s">
        <v>102</v>
      </c>
      <c r="D144" s="293" t="s">
        <v>2951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35" t="str">
        <f>IFERROR(VLOOKUP(功能_33[[#This Row],[流程]],工作表3!E:E,1,FALSE),"")</f>
        <v/>
      </c>
    </row>
    <row r="145" spans="3:49" ht="14.25" customHeight="1" x14ac:dyDescent="0.3">
      <c r="C145" s="293" t="s">
        <v>102</v>
      </c>
      <c r="D145" s="293" t="s">
        <v>2951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35" t="str">
        <f>IFERROR(VLOOKUP(功能_33[[#This Row],[流程]],工作表3!E:E,1,FALSE),"")</f>
        <v/>
      </c>
    </row>
    <row r="146" spans="3:49" ht="14.25" customHeight="1" x14ac:dyDescent="0.3">
      <c r="C146" s="293" t="s">
        <v>102</v>
      </c>
      <c r="D146" s="293" t="s">
        <v>2951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35" t="str">
        <f>IFERROR(VLOOKUP(功能_33[[#This Row],[流程]],工作表3!E:E,1,FALSE),"")</f>
        <v/>
      </c>
    </row>
    <row r="147" spans="3:49" ht="14.25" customHeight="1" x14ac:dyDescent="0.3">
      <c r="C147" s="293" t="s">
        <v>102</v>
      </c>
      <c r="D147" s="293" t="s">
        <v>2951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35" t="str">
        <f>IFERROR(VLOOKUP(功能_33[[#This Row],[流程]],工作表3!E:E,1,FALSE),"")</f>
        <v/>
      </c>
    </row>
    <row r="148" spans="3:49" ht="14.25" customHeight="1" x14ac:dyDescent="0.3">
      <c r="C148" s="293" t="s">
        <v>102</v>
      </c>
      <c r="D148" s="293" t="s">
        <v>2951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35" t="str">
        <f>IFERROR(VLOOKUP(功能_33[[#This Row],[流程]],工作表3!E:E,1,FALSE),"")</f>
        <v/>
      </c>
    </row>
    <row r="149" spans="3:49" ht="14.25" customHeight="1" x14ac:dyDescent="0.3">
      <c r="C149" s="293" t="s">
        <v>102</v>
      </c>
      <c r="D149" s="293" t="s">
        <v>2951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35" t="str">
        <f>IFERROR(VLOOKUP(功能_33[[#This Row],[流程]],工作表3!E:E,1,FALSE),"")</f>
        <v/>
      </c>
    </row>
    <row r="150" spans="3:49" ht="14.25" customHeight="1" x14ac:dyDescent="0.3">
      <c r="C150" s="293" t="s">
        <v>102</v>
      </c>
      <c r="D150" s="293" t="s">
        <v>2951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35" t="str">
        <f>IFERROR(VLOOKUP(功能_33[[#This Row],[流程]],工作表3!E:E,1,FALSE),"")</f>
        <v/>
      </c>
    </row>
    <row r="151" spans="3:49" ht="14.25" customHeight="1" x14ac:dyDescent="0.3">
      <c r="C151" s="293" t="s">
        <v>102</v>
      </c>
      <c r="D151" s="293" t="s">
        <v>2951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35" t="str">
        <f>IFERROR(VLOOKUP(功能_33[[#This Row],[流程]],工作表3!E:E,1,FALSE),"")</f>
        <v/>
      </c>
    </row>
    <row r="152" spans="3:49" ht="14.25" customHeight="1" x14ac:dyDescent="0.3">
      <c r="C152" s="293" t="s">
        <v>102</v>
      </c>
      <c r="D152" s="293" t="s">
        <v>2951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35" t="str">
        <f>IFERROR(VLOOKUP(功能_33[[#This Row],[流程]],工作表3!E:E,1,FALSE),"")</f>
        <v/>
      </c>
    </row>
    <row r="153" spans="3:49" ht="14.25" customHeight="1" x14ac:dyDescent="0.3">
      <c r="C153" s="293" t="s">
        <v>102</v>
      </c>
      <c r="D153" s="293" t="s">
        <v>2951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35" t="str">
        <f>IFERROR(VLOOKUP(功能_33[[#This Row],[流程]],工作表3!E:E,1,FALSE),"")</f>
        <v/>
      </c>
    </row>
    <row r="154" spans="3:49" ht="14.25" customHeight="1" x14ac:dyDescent="0.3">
      <c r="C154" s="293" t="s">
        <v>103</v>
      </c>
      <c r="D154" s="293" t="s">
        <v>2945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  <c r="AQ154" s="588" t="str">
        <f t="shared" si="15"/>
        <v/>
      </c>
      <c r="AR154" s="590" t="str">
        <f t="shared" si="16"/>
        <v>6-7</v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35" t="str">
        <f>IFERROR(VLOOKUP(功能_33[[#This Row],[流程]],工作表3!E:E,1,FALSE),"")</f>
        <v>6-7其他基本資料維護</v>
      </c>
    </row>
    <row r="155" spans="3:49" ht="14.25" customHeight="1" x14ac:dyDescent="0.3">
      <c r="C155" s="293" t="s">
        <v>103</v>
      </c>
      <c r="D155" s="293" t="s">
        <v>2945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  <c r="AQ155" s="588" t="str">
        <f t="shared" si="15"/>
        <v/>
      </c>
      <c r="AR155" s="590" t="str">
        <f t="shared" si="16"/>
        <v>6-7</v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35" t="str">
        <f>IFERROR(VLOOKUP(功能_33[[#This Row],[流程]],工作表3!E:E,1,FALSE),"")</f>
        <v>6-7其他基本資料維護</v>
      </c>
    </row>
    <row r="156" spans="3:49" ht="14.25" customHeight="1" x14ac:dyDescent="0.3">
      <c r="C156" s="293" t="s">
        <v>103</v>
      </c>
      <c r="D156" s="293" t="s">
        <v>2945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35" t="str">
        <f>IFERROR(VLOOKUP(功能_33[[#This Row],[流程]],工作表3!E:E,1,FALSE),"")</f>
        <v>6-7其他基本資料維護</v>
      </c>
    </row>
    <row r="157" spans="3:49" ht="14.25" customHeight="1" x14ac:dyDescent="0.3">
      <c r="C157" s="293" t="s">
        <v>103</v>
      </c>
      <c r="D157" s="293" t="s">
        <v>2941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Q157" s="588" t="str">
        <f t="shared" si="15"/>
        <v/>
      </c>
      <c r="AR157" s="590" t="str">
        <f t="shared" si="16"/>
        <v/>
      </c>
      <c r="AS157" s="592" t="str">
        <f t="shared" si="17"/>
        <v>6-3</v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35" t="str">
        <f>IFERROR(VLOOKUP(功能_33[[#This Row],[流程]],工作表3!E:E,1,FALSE),"")</f>
        <v>6-3共同資料維護(利率、營業日)</v>
      </c>
    </row>
    <row r="158" spans="3:49" ht="14.25" customHeight="1" x14ac:dyDescent="0.3">
      <c r="C158" s="293" t="s">
        <v>103</v>
      </c>
      <c r="D158" s="293" t="s">
        <v>2941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Q158" s="588" t="str">
        <f t="shared" si="15"/>
        <v/>
      </c>
      <c r="AR158" s="590" t="str">
        <f t="shared" si="16"/>
        <v/>
      </c>
      <c r="AS158" s="592" t="str">
        <f t="shared" si="17"/>
        <v>6-3</v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35" t="str">
        <f>IFERROR(VLOOKUP(功能_33[[#This Row],[流程]],工作表3!E:E,1,FALSE),"")</f>
        <v>6-3共同資料維護(利率、營業日)</v>
      </c>
    </row>
    <row r="159" spans="3:49" ht="14.25" customHeight="1" x14ac:dyDescent="0.3">
      <c r="C159" s="293" t="s">
        <v>103</v>
      </c>
      <c r="D159" s="293" t="s">
        <v>2944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Q159" s="588" t="str">
        <f t="shared" si="15"/>
        <v/>
      </c>
      <c r="AR159" s="590" t="str">
        <f t="shared" si="16"/>
        <v/>
      </c>
      <c r="AS159" s="592" t="str">
        <f t="shared" si="17"/>
        <v>6-6</v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35" t="str">
        <f>IFERROR(VLOOKUP(功能_33[[#This Row],[流程]],工作表3!E:E,1,FALSE),"")</f>
        <v>6-6各類代碼檔維護</v>
      </c>
    </row>
    <row r="160" spans="3:49" ht="14.25" customHeight="1" x14ac:dyDescent="0.3">
      <c r="C160" s="293" t="s">
        <v>103</v>
      </c>
      <c r="D160" s="293" t="s">
        <v>2944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Q160" s="588" t="str">
        <f t="shared" si="15"/>
        <v/>
      </c>
      <c r="AR160" s="590" t="str">
        <f t="shared" si="16"/>
        <v/>
      </c>
      <c r="AS160" s="592" t="str">
        <f t="shared" si="17"/>
        <v>6-6</v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35" t="str">
        <f>IFERROR(VLOOKUP(功能_33[[#This Row],[流程]],工作表3!E:E,1,FALSE),"")</f>
        <v>6-6各類代碼檔維護</v>
      </c>
    </row>
    <row r="161" spans="3:49" ht="14.25" customHeight="1" x14ac:dyDescent="0.3">
      <c r="C161" s="293" t="s">
        <v>103</v>
      </c>
      <c r="D161" s="293" t="s">
        <v>2944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  <c r="AQ161" s="588" t="str">
        <f t="shared" si="15"/>
        <v/>
      </c>
      <c r="AR161" s="590" t="str">
        <f t="shared" si="16"/>
        <v>6-6</v>
      </c>
      <c r="AS161" s="592" t="str">
        <f t="shared" si="17"/>
        <v/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35" t="str">
        <f>IFERROR(VLOOKUP(功能_33[[#This Row],[流程]],工作表3!E:E,1,FALSE),"")</f>
        <v>6-6各類代碼檔維護</v>
      </c>
    </row>
    <row r="162" spans="3:49" ht="14.25" customHeight="1" x14ac:dyDescent="0.3">
      <c r="C162" s="293" t="s">
        <v>103</v>
      </c>
      <c r="D162" s="293" t="s">
        <v>2944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  <c r="AQ162" s="588" t="str">
        <f t="shared" si="15"/>
        <v/>
      </c>
      <c r="AR162" s="590" t="str">
        <f t="shared" si="16"/>
        <v>6-6</v>
      </c>
      <c r="AS162" s="592" t="str">
        <f t="shared" si="17"/>
        <v/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35" t="str">
        <f>IFERROR(VLOOKUP(功能_33[[#This Row],[流程]],工作表3!E:E,1,FALSE),"")</f>
        <v>6-6各類代碼檔維護</v>
      </c>
    </row>
    <row r="163" spans="3:49" ht="14.25" customHeight="1" x14ac:dyDescent="0.3">
      <c r="C163" s="293" t="s">
        <v>103</v>
      </c>
      <c r="D163" s="293" t="s">
        <v>2945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6-7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35" t="str">
        <f>IFERROR(VLOOKUP(功能_33[[#This Row],[流程]],工作表3!E:E,1,FALSE),"")</f>
        <v>6-7其他基本資料維護</v>
      </c>
    </row>
    <row r="164" spans="3:49" ht="14.25" customHeight="1" x14ac:dyDescent="0.3">
      <c r="C164" s="293" t="s">
        <v>103</v>
      </c>
      <c r="D164" s="293" t="s">
        <v>2945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6-7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35" t="str">
        <f>IFERROR(VLOOKUP(功能_33[[#This Row],[流程]],工作表3!E:E,1,FALSE),"")</f>
        <v>6-7其他基本資料維護</v>
      </c>
    </row>
    <row r="165" spans="3:49" ht="14.25" customHeight="1" x14ac:dyDescent="0.3">
      <c r="C165" s="293" t="s">
        <v>103</v>
      </c>
      <c r="D165" s="293" t="s">
        <v>2945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35" t="str">
        <f>IFERROR(VLOOKUP(功能_33[[#This Row],[流程]],工作表3!E:E,1,FALSE),"")</f>
        <v>6-7其他基本資料維護</v>
      </c>
    </row>
    <row r="166" spans="3:49" ht="14.25" customHeight="1" x14ac:dyDescent="0.3">
      <c r="C166" s="293" t="s">
        <v>103</v>
      </c>
      <c r="D166" s="293" t="s">
        <v>2945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3032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35" t="str">
        <f>IFERROR(VLOOKUP(功能_33[[#This Row],[流程]],工作表3!E:E,1,FALSE),"")</f>
        <v>6-7其他基本資料維護</v>
      </c>
    </row>
    <row r="167" spans="3:49" ht="14.25" customHeight="1" x14ac:dyDescent="0.3">
      <c r="C167" s="293" t="s">
        <v>103</v>
      </c>
      <c r="D167" s="293" t="s">
        <v>2944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6-6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35" t="str">
        <f>IFERROR(VLOOKUP(功能_33[[#This Row],[流程]],工作表3!E:E,1,FALSE),"")</f>
        <v>6-6各類代碼檔維護</v>
      </c>
    </row>
    <row r="168" spans="3:49" ht="14.25" customHeight="1" x14ac:dyDescent="0.3">
      <c r="C168" s="293" t="s">
        <v>103</v>
      </c>
      <c r="D168" s="293" t="s">
        <v>2944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6-6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35" t="str">
        <f>IFERROR(VLOOKUP(功能_33[[#This Row],[流程]],工作表3!E:E,1,FALSE),"")</f>
        <v>6-6各類代碼檔維護</v>
      </c>
    </row>
    <row r="169" spans="3:49" ht="14.25" customHeight="1" x14ac:dyDescent="0.3">
      <c r="C169" s="293" t="s">
        <v>103</v>
      </c>
      <c r="D169" s="293" t="s">
        <v>2944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35" t="str">
        <f>IFERROR(VLOOKUP(功能_33[[#This Row],[流程]],工作表3!E:E,1,FALSE),"")</f>
        <v>6-6各類代碼檔維護</v>
      </c>
    </row>
    <row r="170" spans="3:49" ht="14.25" customHeight="1" x14ac:dyDescent="0.3">
      <c r="C170" s="293" t="s">
        <v>103</v>
      </c>
      <c r="D170" s="293" t="s">
        <v>2944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35" t="str">
        <f>IFERROR(VLOOKUP(功能_33[[#This Row],[流程]],工作表3!E:E,1,FALSE),"")</f>
        <v>6-6各類代碼檔維護</v>
      </c>
    </row>
    <row r="171" spans="3:49" ht="14.25" customHeight="1" x14ac:dyDescent="0.3">
      <c r="C171" s="293" t="s">
        <v>103</v>
      </c>
      <c r="D171" s="293" t="s">
        <v>2945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  <c r="AQ171" s="588" t="str">
        <f t="shared" si="15"/>
        <v/>
      </c>
      <c r="AR171" s="590" t="str">
        <f t="shared" si="16"/>
        <v/>
      </c>
      <c r="AS171" s="592" t="str">
        <f t="shared" si="17"/>
        <v>6-7</v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35" t="str">
        <f>IFERROR(VLOOKUP(功能_33[[#This Row],[流程]],工作表3!E:E,1,FALSE),"")</f>
        <v>6-7其他基本資料維護</v>
      </c>
    </row>
    <row r="172" spans="3:49" ht="14.25" customHeight="1" x14ac:dyDescent="0.3">
      <c r="C172" s="293" t="s">
        <v>103</v>
      </c>
      <c r="D172" s="293" t="s">
        <v>2945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  <c r="AQ172" s="588" t="str">
        <f t="shared" si="15"/>
        <v/>
      </c>
      <c r="AR172" s="590" t="str">
        <f t="shared" si="16"/>
        <v/>
      </c>
      <c r="AS172" s="592" t="str">
        <f t="shared" si="17"/>
        <v>6-7</v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35" t="str">
        <f>IFERROR(VLOOKUP(功能_33[[#This Row],[流程]],工作表3!E:E,1,FALSE),"")</f>
        <v>6-7其他基本資料維護</v>
      </c>
    </row>
    <row r="173" spans="3:49" ht="14.25" customHeight="1" x14ac:dyDescent="0.3">
      <c r="C173" s="293" t="s">
        <v>103</v>
      </c>
      <c r="D173" s="293" t="s">
        <v>2944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  <c r="AQ173" s="588" t="str">
        <f t="shared" si="15"/>
        <v/>
      </c>
      <c r="AR173" s="590" t="str">
        <f t="shared" si="16"/>
        <v>6-6</v>
      </c>
      <c r="AS173" s="592" t="str">
        <f t="shared" si="17"/>
        <v/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35" t="str">
        <f>IFERROR(VLOOKUP(功能_33[[#This Row],[流程]],工作表3!E:E,1,FALSE),"")</f>
        <v>6-6各類代碼檔維護</v>
      </c>
    </row>
    <row r="174" spans="3:49" ht="14.25" customHeight="1" x14ac:dyDescent="0.3">
      <c r="C174" s="293" t="s">
        <v>103</v>
      </c>
      <c r="D174" s="293" t="s">
        <v>2944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  <c r="AQ174" s="588" t="str">
        <f t="shared" si="15"/>
        <v/>
      </c>
      <c r="AR174" s="590" t="str">
        <f t="shared" si="16"/>
        <v>6-6</v>
      </c>
      <c r="AS174" s="592" t="str">
        <f t="shared" si="17"/>
        <v/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35" t="str">
        <f>IFERROR(VLOOKUP(功能_33[[#This Row],[流程]],工作表3!E:E,1,FALSE),"")</f>
        <v>6-6各類代碼檔維護</v>
      </c>
    </row>
    <row r="175" spans="3:49" ht="14.25" customHeight="1" x14ac:dyDescent="0.3">
      <c r="C175" s="293" t="s">
        <v>103</v>
      </c>
      <c r="D175" s="293" t="s">
        <v>2945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  <c r="AQ175" s="588" t="str">
        <f t="shared" si="15"/>
        <v/>
      </c>
      <c r="AR175" s="590" t="str">
        <f t="shared" si="16"/>
        <v/>
      </c>
      <c r="AS175" s="592" t="str">
        <f t="shared" si="17"/>
        <v>6-7</v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35" t="str">
        <f>IFERROR(VLOOKUP(功能_33[[#This Row],[流程]],工作表3!E:E,1,FALSE),"")</f>
        <v>6-7其他基本資料維護</v>
      </c>
    </row>
    <row r="176" spans="3:49" ht="14.25" customHeight="1" x14ac:dyDescent="0.3">
      <c r="C176" s="293" t="s">
        <v>103</v>
      </c>
      <c r="D176" s="293" t="s">
        <v>2945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  <c r="AQ176" s="588" t="str">
        <f t="shared" si="15"/>
        <v/>
      </c>
      <c r="AR176" s="590" t="str">
        <f t="shared" si="16"/>
        <v/>
      </c>
      <c r="AS176" s="592" t="str">
        <f t="shared" si="17"/>
        <v>6-7</v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35" t="str">
        <f>IFERROR(VLOOKUP(功能_33[[#This Row],[流程]],工作表3!E:E,1,FALSE),"")</f>
        <v>6-7其他基本資料維護</v>
      </c>
    </row>
    <row r="177" spans="3:49" ht="14.25" customHeight="1" x14ac:dyDescent="0.3">
      <c r="C177" s="293" t="s">
        <v>103</v>
      </c>
      <c r="D177" s="293" t="s">
        <v>2944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  <c r="AQ177" s="588" t="str">
        <f t="shared" si="15"/>
        <v/>
      </c>
      <c r="AR177" s="590" t="str">
        <f t="shared" si="16"/>
        <v>6-6</v>
      </c>
      <c r="AS177" s="592" t="str">
        <f t="shared" si="17"/>
        <v/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35" t="str">
        <f>IFERROR(VLOOKUP(功能_33[[#This Row],[流程]],工作表3!E:E,1,FALSE),"")</f>
        <v>6-6各類代碼檔維護</v>
      </c>
    </row>
    <row r="178" spans="3:49" ht="14.25" customHeight="1" x14ac:dyDescent="0.3">
      <c r="C178" s="293" t="s">
        <v>103</v>
      </c>
      <c r="D178" s="293" t="s">
        <v>2944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  <c r="AQ178" s="588" t="str">
        <f t="shared" si="15"/>
        <v/>
      </c>
      <c r="AR178" s="590" t="str">
        <f t="shared" si="16"/>
        <v>6-6</v>
      </c>
      <c r="AS178" s="592" t="str">
        <f t="shared" si="17"/>
        <v/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35" t="str">
        <f>IFERROR(VLOOKUP(功能_33[[#This Row],[流程]],工作表3!E:E,1,FALSE),"")</f>
        <v>6-6各類代碼檔維護</v>
      </c>
    </row>
    <row r="179" spans="3:49" ht="14.25" customHeight="1" x14ac:dyDescent="0.3">
      <c r="C179" s="293" t="s">
        <v>103</v>
      </c>
      <c r="D179" s="293" t="s">
        <v>2944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35" t="str">
        <f>IFERROR(VLOOKUP(功能_33[[#This Row],[流程]],工作表3!E:E,1,FALSE),"")</f>
        <v>6-6各類代碼檔維護</v>
      </c>
    </row>
    <row r="180" spans="3:49" ht="14.25" customHeight="1" x14ac:dyDescent="0.3">
      <c r="C180" s="293" t="s">
        <v>103</v>
      </c>
      <c r="D180" s="293" t="s">
        <v>2944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35" t="str">
        <f>IFERROR(VLOOKUP(功能_33[[#This Row],[流程]],工作表3!E:E,1,FALSE),"")</f>
        <v>6-6各類代碼檔維護</v>
      </c>
    </row>
    <row r="181" spans="3:49" ht="14.25" customHeight="1" x14ac:dyDescent="0.3">
      <c r="C181" s="293" t="s">
        <v>103</v>
      </c>
      <c r="D181" s="293" t="s">
        <v>2945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6-7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35" t="str">
        <f>IFERROR(VLOOKUP(功能_33[[#This Row],[流程]],工作表3!E:E,1,FALSE),"")</f>
        <v>6-7其他基本資料維護</v>
      </c>
    </row>
    <row r="182" spans="3:49" ht="14.25" customHeight="1" x14ac:dyDescent="0.3">
      <c r="C182" s="293" t="s">
        <v>103</v>
      </c>
      <c r="D182" s="293" t="s">
        <v>2945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6-7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35" t="str">
        <f>IFERROR(VLOOKUP(功能_33[[#This Row],[流程]],工作表3!E:E,1,FALSE),"")</f>
        <v>6-7其他基本資料維護</v>
      </c>
    </row>
    <row r="183" spans="3:49" ht="14.25" customHeight="1" x14ac:dyDescent="0.3">
      <c r="C183" s="293" t="s">
        <v>103</v>
      </c>
      <c r="D183" s="293" t="s">
        <v>2945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35" t="str">
        <f>IFERROR(VLOOKUP(功能_33[[#This Row],[流程]],工作表3!E:E,1,FALSE),"")</f>
        <v>6-7其他基本資料維護</v>
      </c>
    </row>
    <row r="184" spans="3:49" ht="14.25" customHeight="1" x14ac:dyDescent="0.3">
      <c r="C184" s="293" t="s">
        <v>103</v>
      </c>
      <c r="D184" s="293" t="s">
        <v>2945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  <c r="AQ184" s="588" t="str">
        <f t="shared" si="15"/>
        <v/>
      </c>
      <c r="AR184" s="590" t="str">
        <f t="shared" si="16"/>
        <v/>
      </c>
      <c r="AS184" s="592" t="str">
        <f t="shared" si="17"/>
        <v>6-7</v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35" t="str">
        <f>IFERROR(VLOOKUP(功能_33[[#This Row],[流程]],工作表3!E:E,1,FALSE),"")</f>
        <v>6-7其他基本資料維護</v>
      </c>
    </row>
    <row r="185" spans="3:49" ht="14.25" customHeight="1" x14ac:dyDescent="0.3">
      <c r="C185" s="293" t="s">
        <v>103</v>
      </c>
      <c r="D185" s="293" t="s">
        <v>2945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35" t="str">
        <f>IFERROR(VLOOKUP(功能_33[[#This Row],[流程]],工作表3!E:E,1,FALSE),"")</f>
        <v>6-7其他基本資料維護</v>
      </c>
    </row>
    <row r="186" spans="3:49" ht="14.25" customHeight="1" x14ac:dyDescent="0.3">
      <c r="C186" s="293" t="s">
        <v>103</v>
      </c>
      <c r="D186" s="293" t="s">
        <v>2945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  <c r="AQ186" s="588" t="str">
        <f t="shared" si="15"/>
        <v/>
      </c>
      <c r="AR186" s="590" t="str">
        <f t="shared" si="16"/>
        <v>6-7</v>
      </c>
      <c r="AS186" s="592" t="str">
        <f t="shared" si="17"/>
        <v/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35" t="str">
        <f>IFERROR(VLOOKUP(功能_33[[#This Row],[流程]],工作表3!E:E,1,FALSE),"")</f>
        <v>6-7其他基本資料維護</v>
      </c>
    </row>
    <row r="187" spans="3:49" ht="14.25" customHeight="1" x14ac:dyDescent="0.3">
      <c r="C187" s="293" t="s">
        <v>103</v>
      </c>
      <c r="D187" s="231" t="s">
        <v>2943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Q187" s="588" t="str">
        <f t="shared" si="15"/>
        <v/>
      </c>
      <c r="AR187" s="590" t="str">
        <f t="shared" si="16"/>
        <v/>
      </c>
      <c r="AS187" s="592" t="str">
        <f t="shared" si="17"/>
        <v>6-5</v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35" t="str">
        <f>IFERROR(VLOOKUP(功能_33[[#This Row],[流程]],工作表3!E:E,1,FALSE),"")</f>
        <v>6-5系統變數維護</v>
      </c>
    </row>
    <row r="188" spans="3:49" ht="14.25" customHeight="1" x14ac:dyDescent="0.3">
      <c r="C188" s="293" t="s">
        <v>103</v>
      </c>
      <c r="D188" s="231" t="s">
        <v>2943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Q188" s="588" t="str">
        <f t="shared" si="15"/>
        <v/>
      </c>
      <c r="AR188" s="590" t="str">
        <f t="shared" si="16"/>
        <v/>
      </c>
      <c r="AS188" s="592" t="str">
        <f t="shared" si="17"/>
        <v>6-5</v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35" t="str">
        <f>IFERROR(VLOOKUP(功能_33[[#This Row],[流程]],工作表3!E:E,1,FALSE),"")</f>
        <v>6-5系統變數維護</v>
      </c>
    </row>
    <row r="189" spans="3:49" ht="14.25" customHeight="1" x14ac:dyDescent="0.3"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2901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2859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  <c r="AQ189" s="588" t="str">
        <f t="shared" si="15"/>
        <v/>
      </c>
      <c r="AR189" s="590" t="str">
        <f t="shared" si="16"/>
        <v>4-5</v>
      </c>
      <c r="AS189" s="592" t="str">
        <f t="shared" si="17"/>
        <v/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35" t="str">
        <f>IFERROR(VLOOKUP(功能_33[[#This Row],[流程]],工作表3!E:E,1,FALSE),"")</f>
        <v/>
      </c>
    </row>
    <row r="190" spans="3:49" ht="14.25" customHeight="1" x14ac:dyDescent="0.3"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2901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  <c r="AQ190" s="588" t="str">
        <f t="shared" si="15"/>
        <v/>
      </c>
      <c r="AR190" s="590" t="str">
        <f t="shared" si="16"/>
        <v>4-5</v>
      </c>
      <c r="AS190" s="592" t="str">
        <f t="shared" si="17"/>
        <v/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35" t="str">
        <f>IFERROR(VLOOKUP(功能_33[[#This Row],[流程]],工作表3!E:E,1,FALSE),"")</f>
        <v/>
      </c>
    </row>
    <row r="191" spans="3:49" ht="14.25" customHeight="1" x14ac:dyDescent="0.3"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2901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  <c r="AQ191" s="588" t="str">
        <f t="shared" si="15"/>
        <v/>
      </c>
      <c r="AR191" s="590" t="str">
        <f t="shared" si="16"/>
        <v>4-5</v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35" t="str">
        <f>IFERROR(VLOOKUP(功能_33[[#This Row],[流程]],工作表3!E:E,1,FALSE),"")</f>
        <v/>
      </c>
    </row>
    <row r="192" spans="3:49" ht="14.25" customHeight="1" x14ac:dyDescent="0.3"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2901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/>
      </c>
      <c r="AR192" s="590" t="str">
        <f t="shared" si="16"/>
        <v>4-5</v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35" t="str">
        <f>IFERROR(VLOOKUP(功能_33[[#This Row],[流程]],工作表3!E:E,1,FALSE),"")</f>
        <v/>
      </c>
    </row>
    <row r="193" spans="1:49" ht="14.25" customHeight="1" x14ac:dyDescent="0.3"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2901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  <c r="AQ193" s="588" t="str">
        <f t="shared" si="15"/>
        <v/>
      </c>
      <c r="AR193" s="590" t="str">
        <f t="shared" si="16"/>
        <v>4-5</v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35" t="str">
        <f>IFERROR(VLOOKUP(功能_33[[#This Row],[流程]],工作表3!E:E,1,FALSE),"")</f>
        <v/>
      </c>
    </row>
    <row r="194" spans="1:49" ht="14.25" customHeight="1" x14ac:dyDescent="0.3"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2901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  <c r="AQ194" s="588" t="str">
        <f t="shared" ref="AQ194:AQ257" si="21">IF(COUNTA(AC194)=1,LEFT(D194,3),"")</f>
        <v/>
      </c>
      <c r="AR194" s="590" t="str">
        <f t="shared" ref="AR194:AR257" si="22">IF(AND(COUNTA(L194)=1,COUNTA(M194)=1,COUNTA(Y194)=1,COUNTA(AB194)=1,COUNTA(AC194)=0),LEFT(D194,3),"")</f>
        <v>4-5</v>
      </c>
      <c r="AS194" s="592" t="str">
        <f t="shared" ref="AS194:AS198" si="23">IF(AND(COUNTA(L194)=1,COUNTA(M194)=1,COUNTA(Y194)=1,COUNTA(AB194)=0,COUNTA(AC194)=0),LEFT(D194,3),"")</f>
        <v/>
      </c>
      <c r="AT194" s="594" t="str">
        <f t="shared" ref="AT194:AT257" si="24">IF(AND(COUNTA(M194)=0,COUNTA(Y194)=1),LEFT(D194,3),"")</f>
        <v/>
      </c>
      <c r="AU194" s="596" t="str">
        <f t="shared" ref="AU194:AU257" si="25">IF(AND(COUNTA(M194)=1,COUNTA(Y194)=0),LEFT(D194,3),"")</f>
        <v/>
      </c>
      <c r="AV194" s="598" t="str">
        <f t="shared" ref="AV194:AV257" si="26">IF(AND(COUNTA(M194)=0,COUNTA(Y194)=0),LEFT(D194,3),"")</f>
        <v/>
      </c>
      <c r="AW194" s="635" t="str">
        <f>IFERROR(VLOOKUP(功能_33[[#This Row],[流程]],工作表3!E:E,1,FALSE),"")</f>
        <v/>
      </c>
    </row>
    <row r="195" spans="1:49" ht="14.25" customHeight="1" x14ac:dyDescent="0.3"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2901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  <c r="AQ195" s="588" t="str">
        <f t="shared" si="21"/>
        <v/>
      </c>
      <c r="AR195" s="590" t="str">
        <f t="shared" si="22"/>
        <v>4-2</v>
      </c>
      <c r="AS195" s="592" t="str">
        <f t="shared" si="23"/>
        <v/>
      </c>
      <c r="AT195" s="594" t="str">
        <f t="shared" si="24"/>
        <v/>
      </c>
      <c r="AU195" s="596" t="str">
        <f t="shared" si="25"/>
        <v/>
      </c>
      <c r="AV195" s="598" t="str">
        <f t="shared" si="26"/>
        <v/>
      </c>
      <c r="AW195" s="635" t="str">
        <f>IFERROR(VLOOKUP(功能_33[[#This Row],[流程]],工作表3!E:E,1,FALSE),"")</f>
        <v/>
      </c>
    </row>
    <row r="196" spans="1:49" ht="14.25" customHeight="1" x14ac:dyDescent="0.3">
      <c r="A196" s="631">
        <v>44547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2901</v>
      </c>
      <c r="J196" s="226"/>
      <c r="K196" s="300">
        <v>44473</v>
      </c>
      <c r="L196" s="300">
        <v>44468</v>
      </c>
      <c r="M196" s="300"/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  <c r="AQ196" s="588" t="str">
        <f t="shared" si="21"/>
        <v/>
      </c>
      <c r="AR196" s="590" t="str">
        <f t="shared" si="22"/>
        <v/>
      </c>
      <c r="AS196" s="592" t="str">
        <f t="shared" si="23"/>
        <v/>
      </c>
      <c r="AT196" s="594" t="str">
        <f t="shared" si="24"/>
        <v/>
      </c>
      <c r="AU196" s="596" t="str">
        <f t="shared" si="25"/>
        <v/>
      </c>
      <c r="AV196" s="598" t="str">
        <f t="shared" si="26"/>
        <v>4-5</v>
      </c>
      <c r="AW196" s="635" t="str">
        <f>IFERROR(VLOOKUP(功能_33[[#This Row],[流程]],工作表3!E:E,1,FALSE),"")</f>
        <v/>
      </c>
    </row>
    <row r="197" spans="1:49" ht="14.25" customHeight="1" x14ac:dyDescent="0.3"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2901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  <c r="AQ197" s="588" t="str">
        <f t="shared" si="21"/>
        <v/>
      </c>
      <c r="AR197" s="590" t="str">
        <f t="shared" si="22"/>
        <v>4-5</v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35" t="str">
        <f>IFERROR(VLOOKUP(功能_33[[#This Row],[流程]],工作表3!E:E,1,FALSE),"")</f>
        <v/>
      </c>
    </row>
    <row r="198" spans="1:49" ht="14.25" customHeight="1" x14ac:dyDescent="0.3"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2901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  <c r="AQ198" s="588" t="str">
        <f t="shared" si="21"/>
        <v/>
      </c>
      <c r="AR198" s="590" t="str">
        <f t="shared" si="22"/>
        <v>4-2</v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/>
      </c>
      <c r="AW198" s="635" t="str">
        <f>IFERROR(VLOOKUP(功能_33[[#This Row],[流程]],工作表3!E:E,1,FALSE),"")</f>
        <v/>
      </c>
    </row>
    <row r="199" spans="1:49" ht="14.25" customHeight="1" x14ac:dyDescent="0.3"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2901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  <c r="AQ199" s="588" t="str">
        <f t="shared" si="21"/>
        <v/>
      </c>
      <c r="AR199" s="590" t="str">
        <f t="shared" si="22"/>
        <v>4-2</v>
      </c>
      <c r="AS199" s="592" t="str">
        <f t="shared" ref="AS199:AS257" si="27">IF(AND(COUNTA(L199)=1,COUNTA(M199)=1,COUNTA(Y199)=1,COUNTA(AB199)=0,COUNTA(AC199)=0),LEFT(D199,3),"")</f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35" t="str">
        <f>IFERROR(VLOOKUP(功能_33[[#This Row],[流程]],工作表3!E:E,1,FALSE),"")</f>
        <v/>
      </c>
    </row>
    <row r="200" spans="1:49" ht="14.25" customHeight="1" x14ac:dyDescent="0.3"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2901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/>
      </c>
      <c r="AR200" s="590" t="str">
        <f t="shared" si="22"/>
        <v>4-2</v>
      </c>
      <c r="AS200" s="592" t="str">
        <f t="shared" si="27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35" t="str">
        <f>IFERROR(VLOOKUP(功能_33[[#This Row],[流程]],工作表3!E:E,1,FALSE),"")</f>
        <v/>
      </c>
    </row>
    <row r="201" spans="1:49" ht="14.25" customHeight="1" x14ac:dyDescent="0.3"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2901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  <c r="AQ201" s="588" t="str">
        <f t="shared" si="21"/>
        <v/>
      </c>
      <c r="AR201" s="590" t="str">
        <f t="shared" si="22"/>
        <v>4-2</v>
      </c>
      <c r="AS201" s="592" t="str">
        <f t="shared" si="27"/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35" t="str">
        <f>IFERROR(VLOOKUP(功能_33[[#This Row],[流程]],工作表3!E:E,1,FALSE),"")</f>
        <v/>
      </c>
    </row>
    <row r="202" spans="1:49" ht="14.25" customHeight="1" x14ac:dyDescent="0.3"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2901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  <c r="AQ202" s="588" t="str">
        <f t="shared" si="21"/>
        <v/>
      </c>
      <c r="AR202" s="590" t="str">
        <f t="shared" si="22"/>
        <v>4-2</v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35" t="str">
        <f>IFERROR(VLOOKUP(功能_33[[#This Row],[流程]],工作表3!E:E,1,FALSE),"")</f>
        <v/>
      </c>
    </row>
    <row r="203" spans="1:49" ht="14.25" customHeight="1" x14ac:dyDescent="0.3"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2901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  <c r="AQ203" s="588" t="str">
        <f t="shared" si="21"/>
        <v/>
      </c>
      <c r="AR203" s="590" t="str">
        <f t="shared" si="22"/>
        <v>4-2</v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35" t="str">
        <f>IFERROR(VLOOKUP(功能_33[[#This Row],[流程]],工作表3!E:E,1,FALSE),"")</f>
        <v/>
      </c>
    </row>
    <row r="204" spans="1:49" ht="14.25" customHeight="1" x14ac:dyDescent="0.3"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2901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  <c r="AQ204" s="588" t="str">
        <f t="shared" si="21"/>
        <v/>
      </c>
      <c r="AR204" s="590" t="str">
        <f t="shared" si="22"/>
        <v>4-2</v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35" t="str">
        <f>IFERROR(VLOOKUP(功能_33[[#This Row],[流程]],工作表3!E:E,1,FALSE),"")</f>
        <v/>
      </c>
    </row>
    <row r="205" spans="1:49" ht="14.25" customHeight="1" x14ac:dyDescent="0.3"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2901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  <c r="AQ205" s="588" t="str">
        <f t="shared" si="21"/>
        <v/>
      </c>
      <c r="AR205" s="590" t="str">
        <f t="shared" si="22"/>
        <v>4-2</v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35" t="str">
        <f>IFERROR(VLOOKUP(功能_33[[#This Row],[流程]],工作表3!E:E,1,FALSE),"")</f>
        <v/>
      </c>
    </row>
    <row r="206" spans="1:49" ht="14.25" customHeight="1" x14ac:dyDescent="0.3"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2901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  <c r="AQ206" s="588" t="str">
        <f t="shared" si="21"/>
        <v/>
      </c>
      <c r="AR206" s="590" t="str">
        <f t="shared" si="22"/>
        <v>4-2</v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35" t="str">
        <f>IFERROR(VLOOKUP(功能_33[[#This Row],[流程]],工作表3!E:E,1,FALSE),"")</f>
        <v/>
      </c>
    </row>
    <row r="207" spans="1:49" ht="14.25" customHeight="1" x14ac:dyDescent="0.3">
      <c r="A207" s="631">
        <v>44547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2901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  <c r="AQ207" s="588" t="str">
        <f t="shared" si="21"/>
        <v/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>4-4</v>
      </c>
      <c r="AW207" s="635" t="str">
        <f>IFERROR(VLOOKUP(功能_33[[#This Row],[流程]],工作表3!E:E,1,FALSE),"")</f>
        <v/>
      </c>
    </row>
    <row r="208" spans="1:49" ht="14.25" customHeight="1" x14ac:dyDescent="0.3"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2901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/>
      </c>
      <c r="AR208" s="590" t="str">
        <f t="shared" si="22"/>
        <v>4-4</v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35" t="str">
        <f>IFERROR(VLOOKUP(功能_33[[#This Row],[流程]],工作表3!E:E,1,FALSE),"")</f>
        <v/>
      </c>
    </row>
    <row r="209" spans="1:49" ht="14.25" customHeight="1" x14ac:dyDescent="0.3">
      <c r="B209" s="293">
        <v>1</v>
      </c>
      <c r="C209" s="293" t="s">
        <v>100</v>
      </c>
      <c r="D209" s="360" t="s">
        <v>2964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  <c r="AQ209" s="588" t="str">
        <f t="shared" si="21"/>
        <v>3-3</v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/>
      </c>
      <c r="AW209" s="635" t="str">
        <f>IFERROR(VLOOKUP(功能_33[[#This Row],[流程]],工作表3!E:E,1,FALSE),"")</f>
        <v/>
      </c>
    </row>
    <row r="210" spans="1:49" ht="14.25" customHeight="1" x14ac:dyDescent="0.3">
      <c r="C210" s="293" t="s">
        <v>100</v>
      </c>
      <c r="D210" s="360" t="s">
        <v>2964</v>
      </c>
      <c r="E210" s="292" t="s">
        <v>2920</v>
      </c>
      <c r="F210" s="293" t="s">
        <v>2921</v>
      </c>
      <c r="G210" s="293" t="s">
        <v>2919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>
        <v>44496</v>
      </c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  <c r="AQ210" s="588" t="str">
        <f t="shared" si="21"/>
        <v/>
      </c>
      <c r="AR210" s="590" t="str">
        <f t="shared" si="22"/>
        <v>3-3</v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35" t="str">
        <f>IFERROR(VLOOKUP(功能_33[[#This Row],[流程]],工作表3!E:E,1,FALSE),"")</f>
        <v/>
      </c>
    </row>
    <row r="211" spans="1:49" ht="14.25" customHeight="1" x14ac:dyDescent="0.3">
      <c r="B211" s="293">
        <v>1</v>
      </c>
      <c r="C211" s="293" t="s">
        <v>100</v>
      </c>
      <c r="D211" s="360" t="s">
        <v>2964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35" t="str">
        <f>IFERROR(VLOOKUP(功能_33[[#This Row],[流程]],工作表3!E:E,1,FALSE),"")</f>
        <v/>
      </c>
    </row>
    <row r="212" spans="1:49" ht="14.25" customHeight="1" x14ac:dyDescent="0.3"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2901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  <c r="AQ212" s="588" t="str">
        <f t="shared" si="21"/>
        <v/>
      </c>
      <c r="AR212" s="590" t="str">
        <f t="shared" si="22"/>
        <v>4-2</v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35" t="str">
        <f>IFERROR(VLOOKUP(功能_33[[#This Row],[流程]],工作表3!E:E,1,FALSE),"")</f>
        <v/>
      </c>
    </row>
    <row r="213" spans="1:49" ht="14.25" customHeight="1" x14ac:dyDescent="0.3"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2901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  <c r="AQ213" s="588" t="str">
        <f t="shared" si="21"/>
        <v/>
      </c>
      <c r="AR213" s="590" t="str">
        <f t="shared" si="22"/>
        <v>4-2</v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35" t="str">
        <f>IFERROR(VLOOKUP(功能_33[[#This Row],[流程]],工作表3!E:E,1,FALSE),"")</f>
        <v/>
      </c>
    </row>
    <row r="214" spans="1:49" ht="14.25" customHeight="1" x14ac:dyDescent="0.3">
      <c r="B214" s="425"/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2901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  <c r="AQ214" s="588" t="str">
        <f t="shared" si="21"/>
        <v/>
      </c>
      <c r="AR214" s="590" t="str">
        <f t="shared" si="22"/>
        <v>4-2</v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35" t="str">
        <f>IFERROR(VLOOKUP(功能_33[[#This Row],[流程]],工作表3!E:E,1,FALSE),"")</f>
        <v/>
      </c>
    </row>
    <row r="215" spans="1:49" ht="14.25" customHeight="1" x14ac:dyDescent="0.3">
      <c r="A215" s="631">
        <v>44547</v>
      </c>
      <c r="C215" s="293" t="s">
        <v>101</v>
      </c>
      <c r="D215" s="293" t="s">
        <v>423</v>
      </c>
      <c r="E215" s="292" t="s">
        <v>2909</v>
      </c>
      <c r="F215" s="293" t="s">
        <v>2916</v>
      </c>
      <c r="G215" s="293" t="s">
        <v>2917</v>
      </c>
      <c r="H215" s="292" t="s">
        <v>202</v>
      </c>
      <c r="I215" s="292" t="s">
        <v>2901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2918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  <c r="AQ215" s="588" t="str">
        <f t="shared" si="21"/>
        <v/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>4-2</v>
      </c>
      <c r="AW215" s="635" t="str">
        <f>IFERROR(VLOOKUP(功能_33[[#This Row],[流程]],工作表3!E:E,1,FALSE),"")</f>
        <v/>
      </c>
    </row>
    <row r="216" spans="1:49" ht="14.25" customHeight="1" x14ac:dyDescent="0.3"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2901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  <c r="AQ216" s="588" t="str">
        <f t="shared" si="21"/>
        <v/>
      </c>
      <c r="AR216" s="590" t="str">
        <f t="shared" si="22"/>
        <v>4-2</v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35" t="str">
        <f>IFERROR(VLOOKUP(功能_33[[#This Row],[流程]],工作表3!E:E,1,FALSE),"")</f>
        <v/>
      </c>
    </row>
    <row r="217" spans="1:49" ht="14.25" customHeight="1" x14ac:dyDescent="0.3">
      <c r="A217" s="631">
        <v>44547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2901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4-7</v>
      </c>
      <c r="AW217" s="635" t="str">
        <f>IFERROR(VLOOKUP(功能_33[[#This Row],[流程]],工作表3!E:E,1,FALSE),"")</f>
        <v/>
      </c>
    </row>
    <row r="218" spans="1:49" ht="14.25" customHeight="1" x14ac:dyDescent="0.3"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2901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  <c r="AQ218" s="588" t="str">
        <f t="shared" si="21"/>
        <v/>
      </c>
      <c r="AR218" s="590" t="str">
        <f t="shared" si="22"/>
        <v>4-7</v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35" t="str">
        <f>IFERROR(VLOOKUP(功能_33[[#This Row],[流程]],工作表3!E:E,1,FALSE),"")</f>
        <v/>
      </c>
    </row>
    <row r="219" spans="1:49" ht="14.25" customHeight="1" x14ac:dyDescent="0.3">
      <c r="B219" s="293">
        <v>1</v>
      </c>
      <c r="C219" s="293" t="s">
        <v>100</v>
      </c>
      <c r="D219" s="293" t="s">
        <v>2961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  <c r="AQ219" s="588" t="str">
        <f t="shared" si="21"/>
        <v>3-1</v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/>
      </c>
      <c r="AW219" s="635" t="str">
        <f>IFERROR(VLOOKUP(功能_33[[#This Row],[流程]],工作表3!E:E,1,FALSE),"")</f>
        <v/>
      </c>
    </row>
    <row r="220" spans="1:49" ht="14.25" customHeight="1" x14ac:dyDescent="0.3">
      <c r="B220" s="293">
        <v>1</v>
      </c>
      <c r="C220" s="293" t="s">
        <v>100</v>
      </c>
      <c r="D220" s="293" t="s">
        <v>2961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  <c r="AQ220" s="588" t="str">
        <f t="shared" si="21"/>
        <v>3-1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35" t="str">
        <f>IFERROR(VLOOKUP(功能_33[[#This Row],[流程]],工作表3!E:E,1,FALSE),"")</f>
        <v/>
      </c>
    </row>
    <row r="221" spans="1:49" ht="14.25" customHeight="1" x14ac:dyDescent="0.3">
      <c r="B221" s="293">
        <v>1</v>
      </c>
      <c r="C221" s="293" t="s">
        <v>100</v>
      </c>
      <c r="D221" s="293" t="s">
        <v>2961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35" t="str">
        <f>IFERROR(VLOOKUP(功能_33[[#This Row],[流程]],工作表3!E:E,1,FALSE),"")</f>
        <v/>
      </c>
    </row>
    <row r="222" spans="1:49" ht="14.25" customHeight="1" x14ac:dyDescent="0.3">
      <c r="B222" s="293">
        <v>1</v>
      </c>
      <c r="C222" s="293" t="s">
        <v>100</v>
      </c>
      <c r="D222" s="293" t="s">
        <v>2961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35" t="str">
        <f>IFERROR(VLOOKUP(功能_33[[#This Row],[流程]],工作表3!E:E,1,FALSE),"")</f>
        <v/>
      </c>
    </row>
    <row r="223" spans="1:49" ht="14.25" customHeight="1" x14ac:dyDescent="0.3">
      <c r="B223" s="293">
        <v>1</v>
      </c>
      <c r="C223" s="293" t="s">
        <v>100</v>
      </c>
      <c r="D223" s="293" t="s">
        <v>2961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35" t="str">
        <f>IFERROR(VLOOKUP(功能_33[[#This Row],[流程]],工作表3!E:E,1,FALSE),"")</f>
        <v/>
      </c>
    </row>
    <row r="224" spans="1:49" ht="14.25" customHeight="1" x14ac:dyDescent="0.3">
      <c r="B224" s="293">
        <v>1</v>
      </c>
      <c r="C224" s="293" t="s">
        <v>100</v>
      </c>
      <c r="D224" s="293" t="s">
        <v>2961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35" t="str">
        <f>IFERROR(VLOOKUP(功能_33[[#This Row],[流程]],工作表3!E:E,1,FALSE),"")</f>
        <v/>
      </c>
    </row>
    <row r="225" spans="2:49" ht="14.25" customHeight="1" x14ac:dyDescent="0.3">
      <c r="B225" s="293">
        <v>1</v>
      </c>
      <c r="C225" s="293" t="s">
        <v>100</v>
      </c>
      <c r="D225" s="360" t="s">
        <v>2964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3-3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35" t="str">
        <f>IFERROR(VLOOKUP(功能_33[[#This Row],[流程]],工作表3!E:E,1,FALSE),"")</f>
        <v/>
      </c>
    </row>
    <row r="226" spans="2:49" ht="14.25" customHeight="1" x14ac:dyDescent="0.3">
      <c r="B226" s="293">
        <v>1</v>
      </c>
      <c r="C226" s="293" t="s">
        <v>100</v>
      </c>
      <c r="D226" s="360" t="s">
        <v>2964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Q226" s="588" t="str">
        <f t="shared" si="21"/>
        <v>3-3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35" t="str">
        <f>IFERROR(VLOOKUP(功能_33[[#This Row],[流程]],工作表3!E:E,1,FALSE),"")</f>
        <v/>
      </c>
    </row>
    <row r="227" spans="2:49" ht="14.25" customHeight="1" x14ac:dyDescent="0.3">
      <c r="B227" s="293">
        <v>1</v>
      </c>
      <c r="C227" s="293" t="s">
        <v>100</v>
      </c>
      <c r="D227" s="360" t="s">
        <v>2964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35" t="str">
        <f>IFERROR(VLOOKUP(功能_33[[#This Row],[流程]],工作表3!E:E,1,FALSE),"")</f>
        <v/>
      </c>
    </row>
    <row r="228" spans="2:49" ht="14.25" customHeight="1" x14ac:dyDescent="0.3">
      <c r="B228" s="293">
        <v>1</v>
      </c>
      <c r="C228" s="293" t="s">
        <v>100</v>
      </c>
      <c r="D228" s="360" t="s">
        <v>2964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35" t="str">
        <f>IFERROR(VLOOKUP(功能_33[[#This Row],[流程]],工作表3!E:E,1,FALSE),"")</f>
        <v/>
      </c>
    </row>
    <row r="229" spans="2:49" ht="14.25" customHeight="1" x14ac:dyDescent="0.3">
      <c r="C229" s="293" t="s">
        <v>100</v>
      </c>
      <c r="D229" s="360" t="s">
        <v>2964</v>
      </c>
      <c r="E229" s="292" t="s">
        <v>2922</v>
      </c>
      <c r="F229" s="293" t="s">
        <v>2923</v>
      </c>
      <c r="G229" s="293" t="s">
        <v>2924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>
        <v>44496</v>
      </c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  <c r="AQ229" s="588" t="str">
        <f t="shared" si="21"/>
        <v/>
      </c>
      <c r="AR229" s="590" t="str">
        <f t="shared" si="22"/>
        <v>3-3</v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35" t="str">
        <f>IFERROR(VLOOKUP(功能_33[[#This Row],[流程]],工作表3!E:E,1,FALSE),"")</f>
        <v/>
      </c>
    </row>
    <row r="230" spans="2:49" ht="14.25" customHeight="1" x14ac:dyDescent="0.3">
      <c r="B230" s="293">
        <v>1</v>
      </c>
      <c r="C230" s="293" t="s">
        <v>100</v>
      </c>
      <c r="D230" s="360" t="s">
        <v>2965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  <c r="AQ230" s="588" t="str">
        <f t="shared" si="21"/>
        <v>3-4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35" t="str">
        <f>IFERROR(VLOOKUP(功能_33[[#This Row],[流程]],工作表3!E:E,1,FALSE),"")</f>
        <v/>
      </c>
    </row>
    <row r="231" spans="2:49" ht="14.25" customHeight="1" x14ac:dyDescent="0.3">
      <c r="B231" s="293">
        <v>1</v>
      </c>
      <c r="C231" s="293" t="s">
        <v>100</v>
      </c>
      <c r="D231" s="360" t="s">
        <v>2965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  <c r="AQ231" s="588" t="str">
        <f t="shared" si="21"/>
        <v>3-4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35" t="str">
        <f>IFERROR(VLOOKUP(功能_33[[#This Row],[流程]],工作表3!E:E,1,FALSE),"")</f>
        <v/>
      </c>
    </row>
    <row r="232" spans="2:49" ht="14.25" customHeight="1" x14ac:dyDescent="0.3">
      <c r="B232" s="293">
        <v>1</v>
      </c>
      <c r="C232" s="293" t="s">
        <v>100</v>
      </c>
      <c r="D232" s="360" t="s">
        <v>2964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  <c r="AQ232" s="588" t="str">
        <f t="shared" si="21"/>
        <v>3-3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35" t="str">
        <f>IFERROR(VLOOKUP(功能_33[[#This Row],[流程]],工作表3!E:E,1,FALSE),"")</f>
        <v/>
      </c>
    </row>
    <row r="233" spans="2:49" ht="14.25" customHeight="1" x14ac:dyDescent="0.3">
      <c r="B233" s="293">
        <v>1</v>
      </c>
      <c r="C233" s="293" t="s">
        <v>100</v>
      </c>
      <c r="D233" s="360" t="s">
        <v>2964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3-3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35" t="str">
        <f>IFERROR(VLOOKUP(功能_33[[#This Row],[流程]],工作表3!E:E,1,FALSE),"")</f>
        <v/>
      </c>
    </row>
    <row r="234" spans="2:49" ht="14.25" customHeight="1" x14ac:dyDescent="0.3">
      <c r="B234" s="293">
        <v>1</v>
      </c>
      <c r="C234" s="293" t="s">
        <v>100</v>
      </c>
      <c r="D234" s="360" t="s">
        <v>2964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35" t="str">
        <f>IFERROR(VLOOKUP(功能_33[[#This Row],[流程]],工作表3!E:E,1,FALSE),"")</f>
        <v/>
      </c>
    </row>
    <row r="235" spans="2:49" ht="14.25" customHeight="1" x14ac:dyDescent="0.3">
      <c r="C235" s="293" t="s">
        <v>99</v>
      </c>
      <c r="D235" s="293" t="s">
        <v>2971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3091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  <c r="AQ235" s="588" t="str">
        <f t="shared" si="21"/>
        <v/>
      </c>
      <c r="AR235" s="590" t="str">
        <f t="shared" si="22"/>
        <v>2-5</v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35" t="str">
        <f>IFERROR(VLOOKUP(功能_33[[#This Row],[流程]],工作表3!E:E,1,FALSE),"")</f>
        <v/>
      </c>
    </row>
    <row r="236" spans="2:49" ht="14.25" customHeight="1" x14ac:dyDescent="0.3">
      <c r="C236" s="293" t="s">
        <v>99</v>
      </c>
      <c r="D236" s="293" t="s">
        <v>2971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3091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  <c r="AQ236" s="588" t="str">
        <f t="shared" si="21"/>
        <v/>
      </c>
      <c r="AR236" s="590" t="str">
        <f t="shared" si="22"/>
        <v>2-5</v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35" t="str">
        <f>IFERROR(VLOOKUP(功能_33[[#This Row],[流程]],工作表3!E:E,1,FALSE),"")</f>
        <v/>
      </c>
    </row>
    <row r="237" spans="2:49" ht="14.25" customHeight="1" x14ac:dyDescent="0.3">
      <c r="C237" s="293" t="s">
        <v>99</v>
      </c>
      <c r="D237" s="293" t="s">
        <v>2971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3091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/>
      </c>
      <c r="AR237" s="590" t="str">
        <f t="shared" si="22"/>
        <v>2-5</v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35" t="str">
        <f>IFERROR(VLOOKUP(功能_33[[#This Row],[流程]],工作表3!E:E,1,FALSE),"")</f>
        <v/>
      </c>
    </row>
    <row r="238" spans="2:49" ht="14.25" customHeight="1" x14ac:dyDescent="0.3">
      <c r="C238" s="293" t="s">
        <v>99</v>
      </c>
      <c r="D238" s="293" t="s">
        <v>2971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3091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  <c r="AQ238" s="588" t="str">
        <f t="shared" si="21"/>
        <v/>
      </c>
      <c r="AR238" s="590" t="str">
        <f t="shared" si="22"/>
        <v>2-5</v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35" t="str">
        <f>IFERROR(VLOOKUP(功能_33[[#This Row],[流程]],工作表3!E:E,1,FALSE),"")</f>
        <v/>
      </c>
    </row>
    <row r="239" spans="2:49" ht="14.25" customHeight="1" x14ac:dyDescent="0.3">
      <c r="C239" s="293" t="s">
        <v>99</v>
      </c>
      <c r="D239" s="293" t="s">
        <v>2971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3091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/>
      </c>
      <c r="AR239" s="590" t="str">
        <f t="shared" si="22"/>
        <v>2-5</v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35" t="str">
        <f>IFERROR(VLOOKUP(功能_33[[#This Row],[流程]],工作表3!E:E,1,FALSE),"")</f>
        <v/>
      </c>
    </row>
    <row r="240" spans="2:49" ht="14.25" customHeight="1" x14ac:dyDescent="0.3">
      <c r="C240" s="293" t="s">
        <v>99</v>
      </c>
      <c r="D240" s="293" t="s">
        <v>2971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3091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/>
      </c>
      <c r="AR240" s="590" t="str">
        <f t="shared" si="22"/>
        <v>2-5</v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35" t="str">
        <f>IFERROR(VLOOKUP(功能_33[[#This Row],[流程]],工作表3!E:E,1,FALSE),"")</f>
        <v/>
      </c>
    </row>
    <row r="241" spans="2:49" ht="14.25" customHeight="1" x14ac:dyDescent="0.3">
      <c r="C241" s="293" t="s">
        <v>99</v>
      </c>
      <c r="D241" s="293" t="s">
        <v>2971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3091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/>
      </c>
      <c r="AR241" s="590" t="str">
        <f t="shared" si="22"/>
        <v>2-5</v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35" t="str">
        <f>IFERROR(VLOOKUP(功能_33[[#This Row],[流程]],工作表3!E:E,1,FALSE),"")</f>
        <v/>
      </c>
    </row>
    <row r="242" spans="2:49" ht="14.25" customHeight="1" x14ac:dyDescent="0.3">
      <c r="C242" s="293" t="s">
        <v>99</v>
      </c>
      <c r="D242" s="293" t="s">
        <v>2971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3091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/>
      </c>
      <c r="AR242" s="590" t="str">
        <f t="shared" si="22"/>
        <v>2-5</v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35" t="str">
        <f>IFERROR(VLOOKUP(功能_33[[#This Row],[流程]],工作表3!E:E,1,FALSE),"")</f>
        <v/>
      </c>
    </row>
    <row r="243" spans="2:49" ht="14.25" customHeight="1" x14ac:dyDescent="0.3">
      <c r="C243" s="293" t="s">
        <v>99</v>
      </c>
      <c r="D243" s="293" t="s">
        <v>2971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3091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/>
      </c>
      <c r="AR243" s="590" t="str">
        <f t="shared" si="22"/>
        <v>2-5</v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35" t="str">
        <f>IFERROR(VLOOKUP(功能_33[[#This Row],[流程]],工作表3!E:E,1,FALSE),"")</f>
        <v/>
      </c>
    </row>
    <row r="244" spans="2:49" ht="14.25" customHeight="1" x14ac:dyDescent="0.3"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2901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  <c r="AQ244" s="588" t="str">
        <f t="shared" si="21"/>
        <v/>
      </c>
      <c r="AR244" s="590" t="str">
        <f t="shared" si="22"/>
        <v>4-6</v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35" t="str">
        <f>IFERROR(VLOOKUP(功能_33[[#This Row],[流程]],工作表3!E:E,1,FALSE),"")</f>
        <v/>
      </c>
    </row>
    <row r="245" spans="2:49" ht="14.25" customHeight="1" x14ac:dyDescent="0.3"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2901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  <c r="AQ245" s="588" t="str">
        <f t="shared" si="21"/>
        <v/>
      </c>
      <c r="AR245" s="590" t="str">
        <f t="shared" si="22"/>
        <v>4-6</v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35" t="str">
        <f>IFERROR(VLOOKUP(功能_33[[#This Row],[流程]],工作表3!E:E,1,FALSE),"")</f>
        <v/>
      </c>
    </row>
    <row r="246" spans="2:49" ht="14.25" customHeight="1" x14ac:dyDescent="0.3"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2901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  <c r="AQ246" s="588" t="str">
        <f t="shared" si="21"/>
        <v/>
      </c>
      <c r="AR246" s="590" t="str">
        <f t="shared" si="22"/>
        <v>4-6</v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35" t="str">
        <f>IFERROR(VLOOKUP(功能_33[[#This Row],[流程]],工作表3!E:E,1,FALSE),"")</f>
        <v/>
      </c>
    </row>
    <row r="247" spans="2:49" ht="14.25" customHeight="1" x14ac:dyDescent="0.3"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2901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  <c r="AQ247" s="588" t="str">
        <f t="shared" si="21"/>
        <v/>
      </c>
      <c r="AR247" s="590" t="str">
        <f t="shared" si="22"/>
        <v>4-6</v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35" t="str">
        <f>IFERROR(VLOOKUP(功能_33[[#This Row],[流程]],工作表3!E:E,1,FALSE),"")</f>
        <v/>
      </c>
    </row>
    <row r="248" spans="2:49" ht="14.25" customHeight="1" x14ac:dyDescent="0.3"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2901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  <c r="AQ248" s="588" t="str">
        <f t="shared" si="21"/>
        <v/>
      </c>
      <c r="AR248" s="590" t="str">
        <f t="shared" si="22"/>
        <v>4-6</v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35" t="str">
        <f>IFERROR(VLOOKUP(功能_33[[#This Row],[流程]],工作表3!E:E,1,FALSE),"")</f>
        <v/>
      </c>
    </row>
    <row r="249" spans="2:49" ht="14.25" customHeight="1" x14ac:dyDescent="0.3">
      <c r="C249" s="293" t="s">
        <v>103</v>
      </c>
      <c r="D249" s="293" t="s">
        <v>2966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Q249" s="588" t="str">
        <f t="shared" si="21"/>
        <v/>
      </c>
      <c r="AR249" s="590" t="str">
        <f t="shared" si="22"/>
        <v>6-8</v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35" t="str">
        <f>IFERROR(VLOOKUP(功能_33[[#This Row],[流程]],工作表3!E:E,1,FALSE),"")</f>
        <v/>
      </c>
    </row>
    <row r="250" spans="2:49" ht="14.25" customHeight="1" x14ac:dyDescent="0.3">
      <c r="C250" s="293" t="s">
        <v>103</v>
      </c>
      <c r="D250" s="293" t="s">
        <v>2966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  <c r="AQ250" s="588" t="str">
        <f t="shared" si="21"/>
        <v/>
      </c>
      <c r="AR250" s="590" t="str">
        <f t="shared" si="22"/>
        <v>6-8</v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35" t="str">
        <f>IFERROR(VLOOKUP(功能_33[[#This Row],[流程]],工作表3!E:E,1,FALSE),"")</f>
        <v/>
      </c>
    </row>
    <row r="251" spans="2:49" ht="14.25" customHeight="1" x14ac:dyDescent="0.3">
      <c r="B251" s="293">
        <v>1</v>
      </c>
      <c r="C251" s="293" t="s">
        <v>100</v>
      </c>
      <c r="D251" s="360" t="s">
        <v>2965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  <c r="AQ251" s="588" t="str">
        <f t="shared" si="21"/>
        <v>3-4</v>
      </c>
      <c r="AR251" s="590" t="str">
        <f t="shared" si="22"/>
        <v/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35" t="str">
        <f>IFERROR(VLOOKUP(功能_33[[#This Row],[流程]],工作表3!E:E,1,FALSE),"")</f>
        <v/>
      </c>
    </row>
    <row r="252" spans="2:49" ht="14.25" customHeight="1" x14ac:dyDescent="0.3">
      <c r="C252" s="293" t="s">
        <v>99</v>
      </c>
      <c r="D252" s="293" t="s">
        <v>2972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3043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44524</v>
      </c>
      <c r="Z252" s="300" t="s">
        <v>205</v>
      </c>
      <c r="AA252" s="300">
        <v>44524</v>
      </c>
      <c r="AB252" s="300"/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  <c r="AQ252" s="588" t="str">
        <f t="shared" si="21"/>
        <v/>
      </c>
      <c r="AR252" s="590" t="str">
        <f t="shared" si="22"/>
        <v/>
      </c>
      <c r="AS252" s="592" t="str">
        <f t="shared" si="27"/>
        <v>2-2</v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35" t="str">
        <f>IFERROR(VLOOKUP(功能_33[[#This Row],[流程]],工作表3!E:E,1,FALSE),"")</f>
        <v>2-2案件申請、額度</v>
      </c>
    </row>
    <row r="253" spans="2:49" ht="14.25" customHeight="1" x14ac:dyDescent="0.3">
      <c r="C253" s="293" t="s">
        <v>103</v>
      </c>
      <c r="D253" s="293" t="s">
        <v>2966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  <c r="AQ253" s="588" t="str">
        <f t="shared" si="21"/>
        <v/>
      </c>
      <c r="AR253" s="590" t="str">
        <f t="shared" si="22"/>
        <v>6-8</v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35" t="str">
        <f>IFERROR(VLOOKUP(功能_33[[#This Row],[流程]],工作表3!E:E,1,FALSE),"")</f>
        <v/>
      </c>
    </row>
    <row r="254" spans="2:49" ht="14.25" customHeight="1" x14ac:dyDescent="0.3">
      <c r="C254" s="293" t="s">
        <v>103</v>
      </c>
      <c r="D254" s="293" t="s">
        <v>2940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  <c r="AQ254" s="588" t="str">
        <f t="shared" si="21"/>
        <v/>
      </c>
      <c r="AR254" s="590" t="str">
        <f t="shared" si="22"/>
        <v>6-2</v>
      </c>
      <c r="AS254" s="592" t="str">
        <f t="shared" si="27"/>
        <v/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35" t="str">
        <f>IFERROR(VLOOKUP(功能_33[[#This Row],[流程]],工作表3!E:E,1,FALSE),"")</f>
        <v>6-2日結類</v>
      </c>
    </row>
    <row r="255" spans="2:49" ht="14.25" customHeight="1" x14ac:dyDescent="0.3">
      <c r="C255" s="293" t="s">
        <v>103</v>
      </c>
      <c r="D255" s="293" t="s">
        <v>2940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6-2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35" t="str">
        <f>IFERROR(VLOOKUP(功能_33[[#This Row],[流程]],工作表3!E:E,1,FALSE),"")</f>
        <v>6-2日結類</v>
      </c>
    </row>
    <row r="256" spans="2:49" ht="14.25" customHeight="1" x14ac:dyDescent="0.3">
      <c r="C256" s="293" t="s">
        <v>103</v>
      </c>
      <c r="D256" s="293" t="s">
        <v>2940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35" t="str">
        <f>IFERROR(VLOOKUP(功能_33[[#This Row],[流程]],工作表3!E:E,1,FALSE),"")</f>
        <v>6-2日結類</v>
      </c>
    </row>
    <row r="257" spans="3:49" ht="14.25" customHeight="1" x14ac:dyDescent="0.3">
      <c r="C257" s="293" t="s">
        <v>103</v>
      </c>
      <c r="D257" s="293" t="s">
        <v>2940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35" t="str">
        <f>IFERROR(VLOOKUP(功能_33[[#This Row],[流程]],工作表3!E:E,1,FALSE),"")</f>
        <v>6-2日結類</v>
      </c>
    </row>
    <row r="258" spans="3:49" ht="14.25" customHeight="1" x14ac:dyDescent="0.3">
      <c r="C258" s="293" t="s">
        <v>103</v>
      </c>
      <c r="D258" s="293" t="s">
        <v>2940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ref="AQ258:AQ321" si="28">IF(COUNTA(AC258)=1,LEFT(D258,3),"")</f>
        <v/>
      </c>
      <c r="AR258" s="590" t="str">
        <f t="shared" ref="AR258:AR321" si="29">IF(AND(COUNTA(L258)=1,COUNTA(M258)=1,COUNTA(Y258)=1,COUNTA(AB258)=1,COUNTA(AC258)=0),LEFT(D258,3),"")</f>
        <v>6-2</v>
      </c>
      <c r="AS258" s="592" t="str">
        <f t="shared" ref="AS258:AS321" si="30">IF(AND(COUNTA(L258)=1,COUNTA(M258)=1,COUNTA(Y258)=1,COUNTA(AB258)=0,COUNTA(AC258)=0),LEFT(D258,3),"")</f>
        <v/>
      </c>
      <c r="AT258" s="594" t="str">
        <f t="shared" ref="AT258:AT321" si="31">IF(AND(COUNTA(M258)=0,COUNTA(Y258)=1),LEFT(D258,3),"")</f>
        <v/>
      </c>
      <c r="AU258" s="596" t="str">
        <f t="shared" ref="AU258:AU321" si="32">IF(AND(COUNTA(M258)=1,COUNTA(Y258)=0),LEFT(D258,3),"")</f>
        <v/>
      </c>
      <c r="AV258" s="598" t="str">
        <f t="shared" ref="AV258:AV321" si="33">IF(AND(COUNTA(M258)=0,COUNTA(Y258)=0),LEFT(D258,3),"")</f>
        <v/>
      </c>
      <c r="AW258" s="635" t="str">
        <f>IFERROR(VLOOKUP(功能_33[[#This Row],[流程]],工作表3!E:E,1,FALSE),"")</f>
        <v>6-2日結類</v>
      </c>
    </row>
    <row r="259" spans="3:49" ht="14.25" customHeight="1" x14ac:dyDescent="0.3">
      <c r="C259" s="293" t="s">
        <v>103</v>
      </c>
      <c r="D259" s="293" t="s">
        <v>2940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Q259" s="588" t="str">
        <f t="shared" si="28"/>
        <v/>
      </c>
      <c r="AR259" s="590" t="str">
        <f t="shared" si="29"/>
        <v/>
      </c>
      <c r="AS259" s="592" t="str">
        <f t="shared" si="30"/>
        <v>6-2</v>
      </c>
      <c r="AT259" s="594" t="str">
        <f t="shared" si="31"/>
        <v/>
      </c>
      <c r="AU259" s="596" t="str">
        <f t="shared" si="32"/>
        <v/>
      </c>
      <c r="AV259" s="598" t="str">
        <f t="shared" si="33"/>
        <v/>
      </c>
      <c r="AW259" s="635" t="str">
        <f>IFERROR(VLOOKUP(功能_33[[#This Row],[流程]],工作表3!E:E,1,FALSE),"")</f>
        <v>6-2日結類</v>
      </c>
    </row>
    <row r="260" spans="3:49" ht="14.25" customHeight="1" x14ac:dyDescent="0.3">
      <c r="C260" s="293" t="s">
        <v>103</v>
      </c>
      <c r="D260" s="293" t="s">
        <v>2940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si="28"/>
        <v/>
      </c>
      <c r="AR260" s="590" t="str">
        <f t="shared" si="29"/>
        <v>6-2</v>
      </c>
      <c r="AS260" s="592" t="str">
        <f t="shared" si="30"/>
        <v/>
      </c>
      <c r="AT260" s="594" t="str">
        <f t="shared" si="31"/>
        <v/>
      </c>
      <c r="AU260" s="596" t="str">
        <f t="shared" si="32"/>
        <v/>
      </c>
      <c r="AV260" s="598" t="str">
        <f t="shared" si="33"/>
        <v/>
      </c>
      <c r="AW260" s="635" t="str">
        <f>IFERROR(VLOOKUP(功能_33[[#This Row],[流程]],工作表3!E:E,1,FALSE),"")</f>
        <v>6-2日結類</v>
      </c>
    </row>
    <row r="261" spans="3:49" ht="14.25" customHeight="1" x14ac:dyDescent="0.3">
      <c r="C261" s="293" t="s">
        <v>103</v>
      </c>
      <c r="D261" s="293" t="s">
        <v>2940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Q261" s="588" t="str">
        <f t="shared" si="28"/>
        <v/>
      </c>
      <c r="AR261" s="590" t="str">
        <f t="shared" si="29"/>
        <v>6-2</v>
      </c>
      <c r="AS261" s="592" t="str">
        <f t="shared" si="30"/>
        <v/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35" t="str">
        <f>IFERROR(VLOOKUP(功能_33[[#This Row],[流程]],工作表3!E:E,1,FALSE),"")</f>
        <v>6-2日結類</v>
      </c>
    </row>
    <row r="262" spans="3:49" ht="14.25" customHeight="1" x14ac:dyDescent="0.3">
      <c r="C262" s="293" t="s">
        <v>103</v>
      </c>
      <c r="D262" s="293" t="s">
        <v>2940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Q262" s="588" t="str">
        <f t="shared" si="28"/>
        <v/>
      </c>
      <c r="AR262" s="590" t="str">
        <f t="shared" si="29"/>
        <v/>
      </c>
      <c r="AS262" s="592" t="str">
        <f t="shared" si="30"/>
        <v>6-2</v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35" t="str">
        <f>IFERROR(VLOOKUP(功能_33[[#This Row],[流程]],工作表3!E:E,1,FALSE),"")</f>
        <v>6-2日結類</v>
      </c>
    </row>
    <row r="263" spans="3:49" ht="14.25" customHeight="1" x14ac:dyDescent="0.3">
      <c r="C263" s="293" t="s">
        <v>103</v>
      </c>
      <c r="D263" s="227" t="s">
        <v>2939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Q263" s="588" t="str">
        <f t="shared" si="28"/>
        <v/>
      </c>
      <c r="AR263" s="590" t="str">
        <f t="shared" si="29"/>
        <v/>
      </c>
      <c r="AS263" s="592" t="str">
        <f t="shared" si="30"/>
        <v>6-1</v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35" t="str">
        <f>IFERROR(VLOOKUP(功能_33[[#This Row],[流程]],工作表3!E:E,1,FALSE),"")</f>
        <v/>
      </c>
    </row>
    <row r="264" spans="3:49" ht="14.25" customHeight="1" x14ac:dyDescent="0.3">
      <c r="C264" s="293" t="s">
        <v>99</v>
      </c>
      <c r="D264" s="293" t="s">
        <v>2960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2859</v>
      </c>
      <c r="AA264" s="300">
        <v>44543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2-6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35" t="str">
        <f>IFERROR(VLOOKUP(功能_33[[#This Row],[流程]],工作表3!E:E,1,FALSE),"")</f>
        <v>2-6清償作業</v>
      </c>
    </row>
    <row r="265" spans="3:49" ht="14.25" customHeight="1" x14ac:dyDescent="0.3">
      <c r="C265" s="293" t="s">
        <v>99</v>
      </c>
      <c r="D265" s="293" t="s">
        <v>2960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  <c r="AQ265" s="588" t="str">
        <f t="shared" si="28"/>
        <v/>
      </c>
      <c r="AR265" s="590" t="str">
        <f t="shared" si="29"/>
        <v>2-6</v>
      </c>
      <c r="AS265" s="592" t="str">
        <f t="shared" si="30"/>
        <v/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35" t="str">
        <f>IFERROR(VLOOKUP(功能_33[[#This Row],[流程]],工作表3!E:E,1,FALSE),"")</f>
        <v>2-6清償作業</v>
      </c>
    </row>
    <row r="266" spans="3:49" ht="14.25" customHeight="1" x14ac:dyDescent="0.3">
      <c r="C266" s="293" t="s">
        <v>99</v>
      </c>
      <c r="D266" s="293" t="s">
        <v>2960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44543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  <c r="AQ266" s="588" t="str">
        <f t="shared" si="28"/>
        <v/>
      </c>
      <c r="AR266" s="590" t="str">
        <f t="shared" si="29"/>
        <v/>
      </c>
      <c r="AS266" s="592" t="str">
        <f t="shared" si="30"/>
        <v>2-6</v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35" t="str">
        <f>IFERROR(VLOOKUP(功能_33[[#This Row],[流程]],工作表3!E:E,1,FALSE),"")</f>
        <v>2-6清償作業</v>
      </c>
    </row>
    <row r="267" spans="3:49" ht="14.25" customHeight="1" x14ac:dyDescent="0.3">
      <c r="C267" s="293" t="s">
        <v>99</v>
      </c>
      <c r="D267" s="293" t="s">
        <v>2960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44543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  <c r="AQ267" s="588" t="str">
        <f t="shared" si="28"/>
        <v/>
      </c>
      <c r="AR267" s="590" t="str">
        <f t="shared" si="29"/>
        <v/>
      </c>
      <c r="AS267" s="592" t="str">
        <f t="shared" si="30"/>
        <v>2-6</v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35" t="str">
        <f>IFERROR(VLOOKUP(功能_33[[#This Row],[流程]],工作表3!E:E,1,FALSE),"")</f>
        <v>2-6清償作業</v>
      </c>
    </row>
    <row r="268" spans="3:49" ht="14.25" customHeight="1" x14ac:dyDescent="0.3">
      <c r="C268" s="293" t="s">
        <v>99</v>
      </c>
      <c r="D268" s="293" t="s">
        <v>2960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44543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/>
      </c>
      <c r="AS268" s="592" t="str">
        <f t="shared" si="30"/>
        <v>2-6</v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35" t="str">
        <f>IFERROR(VLOOKUP(功能_33[[#This Row],[流程]],工作表3!E:E,1,FALSE),"")</f>
        <v>2-6清償作業</v>
      </c>
    </row>
    <row r="269" spans="3:49" ht="14.25" customHeight="1" x14ac:dyDescent="0.3">
      <c r="C269" s="293" t="s">
        <v>99</v>
      </c>
      <c r="D269" s="293" t="s">
        <v>2960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44543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/>
      </c>
      <c r="AS269" s="592" t="str">
        <f t="shared" si="30"/>
        <v>2-6</v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35" t="str">
        <f>IFERROR(VLOOKUP(功能_33[[#This Row],[流程]],工作表3!E:E,1,FALSE),"")</f>
        <v>2-6清償作業</v>
      </c>
    </row>
    <row r="270" spans="3:49" ht="14.25" customHeight="1" x14ac:dyDescent="0.3"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2901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  <c r="AQ270" s="588" t="str">
        <f t="shared" si="28"/>
        <v/>
      </c>
      <c r="AR270" s="590" t="str">
        <f t="shared" si="29"/>
        <v>4-3</v>
      </c>
      <c r="AS270" s="592" t="str">
        <f t="shared" si="30"/>
        <v/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35" t="str">
        <f>IFERROR(VLOOKUP(功能_33[[#This Row],[流程]],工作表3!E:E,1,FALSE),"")</f>
        <v/>
      </c>
    </row>
    <row r="271" spans="3:49" ht="14.25" customHeight="1" x14ac:dyDescent="0.3"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2901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  <c r="AQ271" s="588" t="str">
        <f t="shared" si="28"/>
        <v/>
      </c>
      <c r="AR271" s="590" t="str">
        <f t="shared" si="29"/>
        <v>4-3</v>
      </c>
      <c r="AS271" s="592" t="str">
        <f t="shared" si="30"/>
        <v/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35" t="str">
        <f>IFERROR(VLOOKUP(功能_33[[#This Row],[流程]],工作表3!E:E,1,FALSE),"")</f>
        <v/>
      </c>
    </row>
    <row r="272" spans="3:49" ht="14.25" customHeight="1" x14ac:dyDescent="0.3"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2901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  <c r="AQ272" s="588" t="str">
        <f t="shared" si="28"/>
        <v/>
      </c>
      <c r="AR272" s="590" t="str">
        <f t="shared" si="29"/>
        <v>4-3</v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35" t="str">
        <f>IFERROR(VLOOKUP(功能_33[[#This Row],[流程]],工作表3!E:E,1,FALSE),"")</f>
        <v/>
      </c>
    </row>
    <row r="273" spans="3:49" ht="14.25" customHeight="1" x14ac:dyDescent="0.3"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2901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  <c r="AQ273" s="588" t="str">
        <f t="shared" si="28"/>
        <v/>
      </c>
      <c r="AR273" s="590" t="str">
        <f t="shared" si="29"/>
        <v>4-3</v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35" t="str">
        <f>IFERROR(VLOOKUP(功能_33[[#This Row],[流程]],工作表3!E:E,1,FALSE),"")</f>
        <v/>
      </c>
    </row>
    <row r="274" spans="3:49" ht="14.25" customHeight="1" x14ac:dyDescent="0.3"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2901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  <c r="AQ274" s="588" t="str">
        <f t="shared" si="28"/>
        <v/>
      </c>
      <c r="AR274" s="590" t="str">
        <f t="shared" si="29"/>
        <v>4-3</v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35" t="str">
        <f>IFERROR(VLOOKUP(功能_33[[#This Row],[流程]],工作表3!E:E,1,FALSE),"")</f>
        <v/>
      </c>
    </row>
    <row r="275" spans="3:49" ht="14.25" customHeight="1" x14ac:dyDescent="0.3"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2901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  <c r="AQ275" s="588" t="str">
        <f t="shared" si="28"/>
        <v/>
      </c>
      <c r="AR275" s="590" t="str">
        <f t="shared" si="29"/>
        <v>4-3</v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35" t="str">
        <f>IFERROR(VLOOKUP(功能_33[[#This Row],[流程]],工作表3!E:E,1,FALSE),"")</f>
        <v/>
      </c>
    </row>
    <row r="276" spans="3:49" ht="14.25" customHeight="1" x14ac:dyDescent="0.3"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2901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/>
      </c>
      <c r="AR276" s="590" t="str">
        <f t="shared" si="29"/>
        <v>4-3</v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35" t="str">
        <f>IFERROR(VLOOKUP(功能_33[[#This Row],[流程]],工作表3!E:E,1,FALSE),"")</f>
        <v/>
      </c>
    </row>
    <row r="277" spans="3:49" ht="14.25" customHeight="1" x14ac:dyDescent="0.3"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2901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  <c r="AQ277" s="588" t="str">
        <f t="shared" si="28"/>
        <v/>
      </c>
      <c r="AR277" s="590" t="str">
        <f t="shared" si="29"/>
        <v>4-3</v>
      </c>
      <c r="AS277" s="592" t="str">
        <f t="shared" si="30"/>
        <v/>
      </c>
      <c r="AT277" s="594" t="str">
        <f t="shared" si="31"/>
        <v/>
      </c>
      <c r="AU277" s="596" t="str">
        <f t="shared" si="32"/>
        <v/>
      </c>
      <c r="AV277" s="598" t="str">
        <f t="shared" si="33"/>
        <v/>
      </c>
      <c r="AW277" s="635" t="str">
        <f>IFERROR(VLOOKUP(功能_33[[#This Row],[流程]],工作表3!E:E,1,FALSE),"")</f>
        <v/>
      </c>
    </row>
    <row r="278" spans="3:49" ht="14.25" customHeight="1" x14ac:dyDescent="0.3">
      <c r="C278" s="293" t="s">
        <v>103</v>
      </c>
      <c r="D278" s="293" t="s">
        <v>2941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Q278" s="588" t="str">
        <f t="shared" si="28"/>
        <v/>
      </c>
      <c r="AR278" s="590" t="str">
        <f t="shared" si="29"/>
        <v/>
      </c>
      <c r="AS278" s="592" t="str">
        <f t="shared" si="30"/>
        <v>6-3</v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35" t="str">
        <f>IFERROR(VLOOKUP(功能_33[[#This Row],[流程]],工作表3!E:E,1,FALSE),"")</f>
        <v>6-3共同資料維護(利率、營業日)</v>
      </c>
    </row>
    <row r="279" spans="3:49" ht="14.25" customHeight="1" x14ac:dyDescent="0.3">
      <c r="C279" s="293" t="s">
        <v>103</v>
      </c>
      <c r="D279" s="293" t="s">
        <v>2941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Q279" s="588" t="str">
        <f t="shared" si="28"/>
        <v/>
      </c>
      <c r="AR279" s="590" t="str">
        <f t="shared" si="29"/>
        <v/>
      </c>
      <c r="AS279" s="592" t="str">
        <f t="shared" si="30"/>
        <v>6-3</v>
      </c>
      <c r="AT279" s="594" t="str">
        <f t="shared" si="31"/>
        <v/>
      </c>
      <c r="AU279" s="596" t="str">
        <f t="shared" si="32"/>
        <v/>
      </c>
      <c r="AV279" s="598" t="str">
        <f t="shared" si="33"/>
        <v/>
      </c>
      <c r="AW279" s="635" t="str">
        <f>IFERROR(VLOOKUP(功能_33[[#This Row],[流程]],工作表3!E:E,1,FALSE),"")</f>
        <v>6-3共同資料維護(利率、營業日)</v>
      </c>
    </row>
    <row r="280" spans="3:49" ht="14.25" customHeight="1" x14ac:dyDescent="0.3">
      <c r="C280" s="293" t="s">
        <v>103</v>
      </c>
      <c r="D280" s="293" t="s">
        <v>2941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35" t="str">
        <f>IFERROR(VLOOKUP(功能_33[[#This Row],[流程]],工作表3!E:E,1,FALSE),"")</f>
        <v>6-3共同資料維護(利率、營業日)</v>
      </c>
    </row>
    <row r="281" spans="3:49" ht="14.25" customHeight="1" x14ac:dyDescent="0.3">
      <c r="C281" s="293" t="s">
        <v>103</v>
      </c>
      <c r="D281" s="293" t="s">
        <v>2941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35" t="str">
        <f>IFERROR(VLOOKUP(功能_33[[#This Row],[流程]],工作表3!E:E,1,FALSE),"")</f>
        <v>6-3共同資料維護(利率、營業日)</v>
      </c>
    </row>
    <row r="282" spans="3:49" ht="14.25" customHeight="1" x14ac:dyDescent="0.3">
      <c r="C282" s="293" t="s">
        <v>99</v>
      </c>
      <c r="D282" s="293" t="s">
        <v>2968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3091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  <c r="AQ282" s="588" t="str">
        <f t="shared" si="28"/>
        <v/>
      </c>
      <c r="AR282" s="590" t="str">
        <f t="shared" si="29"/>
        <v>2-3</v>
      </c>
      <c r="AS282" s="592" t="str">
        <f t="shared" si="30"/>
        <v/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35" t="str">
        <f>IFERROR(VLOOKUP(功能_33[[#This Row],[流程]],工作表3!E:E,1,FALSE),"")</f>
        <v/>
      </c>
    </row>
    <row r="283" spans="3:49" ht="14.25" customHeight="1" x14ac:dyDescent="0.3">
      <c r="C283" s="293" t="s">
        <v>99</v>
      </c>
      <c r="D283" s="293" t="s">
        <v>2968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3091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  <c r="AQ283" s="588" t="str">
        <f t="shared" si="28"/>
        <v/>
      </c>
      <c r="AR283" s="590" t="str">
        <f t="shared" si="29"/>
        <v>2-3</v>
      </c>
      <c r="AS283" s="592" t="str">
        <f t="shared" si="30"/>
        <v/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35" t="str">
        <f>IFERROR(VLOOKUP(功能_33[[#This Row],[流程]],工作表3!E:E,1,FALSE),"")</f>
        <v/>
      </c>
    </row>
    <row r="284" spans="3:49" ht="14.25" customHeight="1" x14ac:dyDescent="0.3">
      <c r="C284" s="293" t="s">
        <v>99</v>
      </c>
      <c r="D284" s="293" t="s">
        <v>2968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3091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/>
      </c>
      <c r="AR284" s="590" t="str">
        <f t="shared" si="29"/>
        <v>2-3</v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35" t="str">
        <f>IFERROR(VLOOKUP(功能_33[[#This Row],[流程]],工作表3!E:E,1,FALSE),"")</f>
        <v/>
      </c>
    </row>
    <row r="285" spans="3:49" ht="14.25" customHeight="1" x14ac:dyDescent="0.3">
      <c r="C285" s="293" t="s">
        <v>99</v>
      </c>
      <c r="D285" s="293" t="s">
        <v>2968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3091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  <c r="AQ285" s="588" t="str">
        <f t="shared" si="28"/>
        <v/>
      </c>
      <c r="AR285" s="590" t="str">
        <f t="shared" si="29"/>
        <v>2-3</v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35" t="str">
        <f>IFERROR(VLOOKUP(功能_33[[#This Row],[流程]],工作表3!E:E,1,FALSE),"")</f>
        <v/>
      </c>
    </row>
    <row r="286" spans="3:49" ht="14.25" customHeight="1" x14ac:dyDescent="0.3">
      <c r="C286" s="293" t="s">
        <v>99</v>
      </c>
      <c r="D286" s="293" t="s">
        <v>2973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3031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44543</v>
      </c>
      <c r="AB286" s="300"/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/>
      </c>
      <c r="AR286" s="590" t="str">
        <f t="shared" si="29"/>
        <v/>
      </c>
      <c r="AS286" s="592" t="str">
        <f t="shared" si="30"/>
        <v>2-2</v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35" t="str">
        <f>IFERROR(VLOOKUP(功能_33[[#This Row],[流程]],工作表3!E:E,1,FALSE),"")</f>
        <v>2-2案件申請、額度</v>
      </c>
    </row>
    <row r="287" spans="3:49" ht="14.25" customHeight="1" x14ac:dyDescent="0.3">
      <c r="C287" s="293" t="s">
        <v>99</v>
      </c>
      <c r="D287" s="293" t="s">
        <v>2973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>
        <v>44543</v>
      </c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Q287" s="588" t="str">
        <f t="shared" si="28"/>
        <v/>
      </c>
      <c r="AR287" s="590" t="str">
        <f t="shared" si="29"/>
        <v/>
      </c>
      <c r="AS287" s="592" t="str">
        <f t="shared" si="30"/>
        <v>2-2</v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35" t="str">
        <f>IFERROR(VLOOKUP(功能_33[[#This Row],[流程]],工作表3!E:E,1,FALSE),"")</f>
        <v>2-2案件申請、額度</v>
      </c>
    </row>
    <row r="288" spans="3:49" ht="14.25" customHeight="1" x14ac:dyDescent="0.3">
      <c r="C288" s="293" t="s">
        <v>99</v>
      </c>
      <c r="D288" s="293" t="s">
        <v>2973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44543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35" t="str">
        <f>IFERROR(VLOOKUP(功能_33[[#This Row],[流程]],工作表3!E:E,1,FALSE),"")</f>
        <v>2-2案件申請、額度</v>
      </c>
    </row>
    <row r="289" spans="3:49" ht="14.25" customHeight="1" x14ac:dyDescent="0.3">
      <c r="C289" s="293" t="s">
        <v>99</v>
      </c>
      <c r="D289" s="293" t="s">
        <v>2968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3091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  <c r="AQ289" s="588" t="str">
        <f t="shared" si="28"/>
        <v/>
      </c>
      <c r="AR289" s="590" t="str">
        <f t="shared" si="29"/>
        <v>2-3</v>
      </c>
      <c r="AS289" s="592" t="str">
        <f t="shared" si="30"/>
        <v/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35" t="str">
        <f>IFERROR(VLOOKUP(功能_33[[#This Row],[流程]],工作表3!E:E,1,FALSE),"")</f>
        <v/>
      </c>
    </row>
    <row r="290" spans="3:49" ht="14.25" customHeight="1" x14ac:dyDescent="0.3">
      <c r="C290" s="293" t="s">
        <v>99</v>
      </c>
      <c r="D290" s="439" t="s">
        <v>2959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Q290" s="588" t="str">
        <f t="shared" si="28"/>
        <v/>
      </c>
      <c r="AR290" s="590" t="str">
        <f t="shared" si="29"/>
        <v>2-9</v>
      </c>
      <c r="AS290" s="592" t="str">
        <f t="shared" si="30"/>
        <v/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35" t="str">
        <f>IFERROR(VLOOKUP(功能_33[[#This Row],[流程]],工作表3!E:E,1,FALSE),"")</f>
        <v>2-9其他</v>
      </c>
    </row>
    <row r="291" spans="3:49" ht="14.25" customHeight="1" x14ac:dyDescent="0.3">
      <c r="C291" s="293" t="s">
        <v>99</v>
      </c>
      <c r="D291" s="360" t="s">
        <v>2970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3031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/>
      </c>
      <c r="AR291" s="590" t="str">
        <f t="shared" si="29"/>
        <v>2-9</v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35" t="str">
        <f>IFERROR(VLOOKUP(功能_33[[#This Row],[流程]],工作表3!E:E,1,FALSE),"")</f>
        <v>2-9其他</v>
      </c>
    </row>
    <row r="292" spans="3:49" ht="14.25" customHeight="1" x14ac:dyDescent="0.3">
      <c r="C292" s="293" t="s">
        <v>99</v>
      </c>
      <c r="D292" s="360" t="s">
        <v>2970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35" t="str">
        <f>IFERROR(VLOOKUP(功能_33[[#This Row],[流程]],工作表3!E:E,1,FALSE),"")</f>
        <v>2-9其他</v>
      </c>
    </row>
    <row r="293" spans="3:49" ht="14.25" customHeight="1" x14ac:dyDescent="0.3">
      <c r="C293" s="293" t="s">
        <v>99</v>
      </c>
      <c r="D293" s="293" t="s">
        <v>2958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Q293" s="588" t="str">
        <f t="shared" si="28"/>
        <v/>
      </c>
      <c r="AR293" s="590" t="str">
        <f t="shared" si="29"/>
        <v>2-4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35" t="str">
        <f>IFERROR(VLOOKUP(功能_33[[#This Row],[流程]],工作表3!E:E,1,FALSE),"")</f>
        <v>2-4擔保品</v>
      </c>
    </row>
    <row r="294" spans="3:49" ht="14.25" customHeight="1" x14ac:dyDescent="0.3">
      <c r="C294" s="293" t="s">
        <v>99</v>
      </c>
      <c r="D294" s="293" t="s">
        <v>2958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3030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Q294" s="588" t="str">
        <f t="shared" si="28"/>
        <v/>
      </c>
      <c r="AR294" s="590" t="str">
        <f t="shared" si="29"/>
        <v>2-4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35" t="str">
        <f>IFERROR(VLOOKUP(功能_33[[#This Row],[流程]],工作表3!E:E,1,FALSE),"")</f>
        <v>2-4擔保品</v>
      </c>
    </row>
    <row r="295" spans="3:49" ht="14.25" customHeight="1" x14ac:dyDescent="0.3">
      <c r="C295" s="293" t="s">
        <v>102</v>
      </c>
      <c r="D295" s="293" t="s">
        <v>2948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P295" s="271" t="s">
        <v>3095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>
        <v>44539</v>
      </c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Q295" s="588" t="str">
        <f t="shared" si="28"/>
        <v/>
      </c>
      <c r="AR295" s="590" t="str">
        <f t="shared" si="29"/>
        <v/>
      </c>
      <c r="AS295" s="592" t="str">
        <f t="shared" si="30"/>
        <v>5-4</v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35" t="str">
        <f>IFERROR(VLOOKUP(功能_33[[#This Row],[流程]],工作表3!E:E,1,FALSE),"")</f>
        <v>5-4法催紀錄作業</v>
      </c>
    </row>
    <row r="296" spans="3:49" ht="14.25" customHeight="1" x14ac:dyDescent="0.3">
      <c r="C296" s="293" t="s">
        <v>102</v>
      </c>
      <c r="D296" s="293" t="s">
        <v>2948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P296" s="271" t="s">
        <v>3095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>
        <v>44539</v>
      </c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Q296" s="588" t="str">
        <f t="shared" si="28"/>
        <v/>
      </c>
      <c r="AR296" s="590" t="str">
        <f t="shared" si="29"/>
        <v/>
      </c>
      <c r="AS296" s="592" t="str">
        <f t="shared" si="30"/>
        <v>5-4</v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35" t="str">
        <f>IFERROR(VLOOKUP(功能_33[[#This Row],[流程]],工作表3!E:E,1,FALSE),"")</f>
        <v>5-4法催紀錄作業</v>
      </c>
    </row>
    <row r="297" spans="3:49" ht="14.25" customHeight="1" x14ac:dyDescent="0.3">
      <c r="C297" s="293" t="s">
        <v>102</v>
      </c>
      <c r="D297" s="293" t="s">
        <v>2948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P297" s="271" t="s">
        <v>3095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>
        <v>44539</v>
      </c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Q297" s="588" t="str">
        <f t="shared" si="28"/>
        <v/>
      </c>
      <c r="AR297" s="590" t="str">
        <f t="shared" si="29"/>
        <v/>
      </c>
      <c r="AS297" s="592" t="str">
        <f t="shared" si="30"/>
        <v>5-4</v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35" t="str">
        <f>IFERROR(VLOOKUP(功能_33[[#This Row],[流程]],工作表3!E:E,1,FALSE),"")</f>
        <v>5-4法催紀錄作業</v>
      </c>
    </row>
    <row r="298" spans="3:49" ht="14.25" customHeight="1" x14ac:dyDescent="0.3">
      <c r="C298" s="293" t="s">
        <v>102</v>
      </c>
      <c r="D298" s="293" t="s">
        <v>2948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P298" s="271" t="s">
        <v>3095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>
        <v>44539</v>
      </c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Q298" s="588" t="str">
        <f t="shared" si="28"/>
        <v/>
      </c>
      <c r="AR298" s="590" t="str">
        <f t="shared" si="29"/>
        <v/>
      </c>
      <c r="AS298" s="592" t="str">
        <f t="shared" si="30"/>
        <v>5-4</v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35" t="str">
        <f>IFERROR(VLOOKUP(功能_33[[#This Row],[流程]],工作表3!E:E,1,FALSE),"")</f>
        <v>5-4法催紀錄作業</v>
      </c>
    </row>
    <row r="299" spans="3:49" ht="14.25" customHeight="1" x14ac:dyDescent="0.3">
      <c r="C299" s="293" t="s">
        <v>102</v>
      </c>
      <c r="D299" s="293" t="s">
        <v>2948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P299" s="271" t="s">
        <v>3095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>
        <v>44539</v>
      </c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Q299" s="588" t="str">
        <f t="shared" si="28"/>
        <v/>
      </c>
      <c r="AR299" s="590" t="str">
        <f t="shared" si="29"/>
        <v/>
      </c>
      <c r="AS299" s="592" t="str">
        <f t="shared" si="30"/>
        <v>5-4</v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35" t="str">
        <f>IFERROR(VLOOKUP(功能_33[[#This Row],[流程]],工作表3!E:E,1,FALSE),"")</f>
        <v>5-4法催紀錄作業</v>
      </c>
    </row>
    <row r="300" spans="3:49" ht="14.25" customHeight="1" x14ac:dyDescent="0.3">
      <c r="C300" s="293" t="s">
        <v>102</v>
      </c>
      <c r="D300" s="293" t="s">
        <v>2948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3095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>
        <v>44539</v>
      </c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Q300" s="588" t="str">
        <f t="shared" si="28"/>
        <v/>
      </c>
      <c r="AR300" s="590" t="str">
        <f t="shared" si="29"/>
        <v/>
      </c>
      <c r="AS300" s="592" t="str">
        <f t="shared" si="30"/>
        <v>5-4</v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35" t="str">
        <f>IFERROR(VLOOKUP(功能_33[[#This Row],[流程]],工作表3!E:E,1,FALSE),"")</f>
        <v>5-4法催紀錄作業</v>
      </c>
    </row>
    <row r="301" spans="3:49" ht="14.25" customHeight="1" x14ac:dyDescent="0.3">
      <c r="C301" s="293" t="s">
        <v>102</v>
      </c>
      <c r="D301" s="293" t="s">
        <v>2948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P301" s="271" t="s">
        <v>3095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>
        <v>44539</v>
      </c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Q301" s="588" t="str">
        <f t="shared" si="28"/>
        <v/>
      </c>
      <c r="AR301" s="590" t="str">
        <f t="shared" si="29"/>
        <v/>
      </c>
      <c r="AS301" s="592" t="str">
        <f t="shared" si="30"/>
        <v>5-4</v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35" t="str">
        <f>IFERROR(VLOOKUP(功能_33[[#This Row],[流程]],工作表3!E:E,1,FALSE),"")</f>
        <v>5-4法催紀錄作業</v>
      </c>
    </row>
    <row r="302" spans="3:49" ht="14.25" customHeight="1" x14ac:dyDescent="0.3">
      <c r="C302" s="293" t="s">
        <v>102</v>
      </c>
      <c r="D302" s="293" t="s">
        <v>2948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P302" s="271" t="s">
        <v>3095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>
        <v>44539</v>
      </c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Q302" s="588" t="str">
        <f t="shared" si="28"/>
        <v/>
      </c>
      <c r="AR302" s="590" t="str">
        <f t="shared" si="29"/>
        <v/>
      </c>
      <c r="AS302" s="592" t="str">
        <f t="shared" si="30"/>
        <v>5-4</v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35" t="str">
        <f>IFERROR(VLOOKUP(功能_33[[#This Row],[流程]],工作表3!E:E,1,FALSE),"")</f>
        <v>5-4法催紀錄作業</v>
      </c>
    </row>
    <row r="303" spans="3:49" ht="14.25" customHeight="1" x14ac:dyDescent="0.3">
      <c r="C303" s="293" t="s">
        <v>102</v>
      </c>
      <c r="D303" s="293" t="s">
        <v>2948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P303" s="271" t="s">
        <v>3095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>
        <v>44539</v>
      </c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Q303" s="588" t="str">
        <f t="shared" si="28"/>
        <v/>
      </c>
      <c r="AR303" s="590" t="str">
        <f t="shared" si="29"/>
        <v/>
      </c>
      <c r="AS303" s="592" t="str">
        <f t="shared" si="30"/>
        <v>5-4</v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35" t="str">
        <f>IFERROR(VLOOKUP(功能_33[[#This Row],[流程]],工作表3!E:E,1,FALSE),"")</f>
        <v>5-4法催紀錄作業</v>
      </c>
    </row>
    <row r="304" spans="3:49" ht="14.25" customHeight="1" x14ac:dyDescent="0.3">
      <c r="C304" s="293" t="s">
        <v>102</v>
      </c>
      <c r="D304" s="293" t="s">
        <v>2948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P304" s="271" t="s">
        <v>3095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>
        <v>44539</v>
      </c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Q304" s="588" t="str">
        <f t="shared" si="28"/>
        <v/>
      </c>
      <c r="AR304" s="590" t="str">
        <f t="shared" si="29"/>
        <v/>
      </c>
      <c r="AS304" s="592" t="str">
        <f t="shared" si="30"/>
        <v>5-4</v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35" t="str">
        <f>IFERROR(VLOOKUP(功能_33[[#This Row],[流程]],工作表3!E:E,1,FALSE),"")</f>
        <v>5-4法催紀錄作業</v>
      </c>
    </row>
    <row r="305" spans="1:49" ht="14.25" customHeight="1" x14ac:dyDescent="0.3">
      <c r="C305" s="293" t="s">
        <v>102</v>
      </c>
      <c r="D305" s="293" t="s">
        <v>2948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3095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>
        <v>44539</v>
      </c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Q305" s="588" t="str">
        <f t="shared" si="28"/>
        <v/>
      </c>
      <c r="AR305" s="590" t="str">
        <f t="shared" si="29"/>
        <v/>
      </c>
      <c r="AS305" s="592" t="str">
        <f t="shared" si="30"/>
        <v>5-4</v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35" t="str">
        <f>IFERROR(VLOOKUP(功能_33[[#This Row],[流程]],工作表3!E:E,1,FALSE),"")</f>
        <v>5-4法催紀錄作業</v>
      </c>
    </row>
    <row r="306" spans="1:49" ht="14.25" customHeight="1" x14ac:dyDescent="0.3">
      <c r="C306" s="293" t="s">
        <v>102</v>
      </c>
      <c r="D306" s="293" t="s">
        <v>2948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P306" s="271" t="s">
        <v>3095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>
        <v>44539</v>
      </c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Q306" s="588" t="str">
        <f t="shared" si="28"/>
        <v/>
      </c>
      <c r="AR306" s="590" t="str">
        <f t="shared" si="29"/>
        <v/>
      </c>
      <c r="AS306" s="592" t="str">
        <f t="shared" si="30"/>
        <v>5-4</v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35" t="str">
        <f>IFERROR(VLOOKUP(功能_33[[#This Row],[流程]],工作表3!E:E,1,FALSE),"")</f>
        <v>5-4法催紀錄作業</v>
      </c>
    </row>
    <row r="307" spans="1:49" ht="14.25" customHeight="1" x14ac:dyDescent="0.3">
      <c r="C307" s="293" t="s">
        <v>102</v>
      </c>
      <c r="D307" s="293" t="s">
        <v>2948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P307" s="271" t="s">
        <v>3095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>
        <v>44539</v>
      </c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Q307" s="588" t="str">
        <f t="shared" si="28"/>
        <v/>
      </c>
      <c r="AR307" s="590" t="str">
        <f t="shared" si="29"/>
        <v/>
      </c>
      <c r="AS307" s="592" t="str">
        <f t="shared" si="30"/>
        <v>5-4</v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35" t="str">
        <f>IFERROR(VLOOKUP(功能_33[[#This Row],[流程]],工作表3!E:E,1,FALSE),"")</f>
        <v>5-4法催紀錄作業</v>
      </c>
    </row>
    <row r="308" spans="1:49" ht="14.25" customHeight="1" x14ac:dyDescent="0.3">
      <c r="C308" s="293" t="s">
        <v>102</v>
      </c>
      <c r="D308" s="293" t="s">
        <v>2948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3095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>
        <v>44539</v>
      </c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Q308" s="588" t="str">
        <f t="shared" si="28"/>
        <v/>
      </c>
      <c r="AR308" s="590" t="str">
        <f t="shared" si="29"/>
        <v/>
      </c>
      <c r="AS308" s="592" t="str">
        <f t="shared" si="30"/>
        <v>5-4</v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35" t="str">
        <f>IFERROR(VLOOKUP(功能_33[[#This Row],[流程]],工作表3!E:E,1,FALSE),"")</f>
        <v>5-4法催紀錄作業</v>
      </c>
    </row>
    <row r="309" spans="1:49" ht="14.25" customHeight="1" x14ac:dyDescent="0.3">
      <c r="C309" s="293" t="s">
        <v>102</v>
      </c>
      <c r="D309" s="293" t="s">
        <v>2948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3095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2859</v>
      </c>
      <c r="AA309" s="300">
        <v>44539</v>
      </c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Q309" s="588" t="str">
        <f t="shared" si="28"/>
        <v/>
      </c>
      <c r="AR309" s="590" t="str">
        <f t="shared" si="29"/>
        <v/>
      </c>
      <c r="AS309" s="592" t="str">
        <f t="shared" si="30"/>
        <v>5-4</v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35" t="str">
        <f>IFERROR(VLOOKUP(功能_33[[#This Row],[流程]],工作表3!E:E,1,FALSE),"")</f>
        <v>5-4法催紀錄作業</v>
      </c>
    </row>
    <row r="310" spans="1:49" ht="14.25" customHeight="1" x14ac:dyDescent="0.3"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Q310" s="588" t="str">
        <f t="shared" si="28"/>
        <v/>
      </c>
      <c r="AR310" s="590" t="str">
        <f t="shared" si="29"/>
        <v>8-1</v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35" t="str">
        <f>IFERROR(VLOOKUP(功能_33[[#This Row],[流程]],工作表3!E:E,1,FALSE),"")</f>
        <v/>
      </c>
    </row>
    <row r="311" spans="1:49" ht="14.25" customHeight="1" x14ac:dyDescent="0.3"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Q311" s="588" t="str">
        <f t="shared" si="28"/>
        <v/>
      </c>
      <c r="AR311" s="590" t="str">
        <f t="shared" si="29"/>
        <v>8-1</v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35" t="str">
        <f>IFERROR(VLOOKUP(功能_33[[#This Row],[流程]],工作表3!E:E,1,FALSE),"")</f>
        <v/>
      </c>
    </row>
    <row r="312" spans="1:49" ht="14.25" customHeight="1" x14ac:dyDescent="0.3">
      <c r="A312" s="631">
        <v>44547</v>
      </c>
      <c r="C312" s="293" t="s">
        <v>105</v>
      </c>
      <c r="D312" s="439" t="s">
        <v>2977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/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3062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Q312" s="588" t="str">
        <f t="shared" si="28"/>
        <v/>
      </c>
      <c r="AR312" s="590" t="str">
        <f t="shared" si="29"/>
        <v/>
      </c>
      <c r="AS312" s="592" t="str">
        <f t="shared" si="30"/>
        <v/>
      </c>
      <c r="AT312" s="594" t="str">
        <f t="shared" si="31"/>
        <v>8-1</v>
      </c>
      <c r="AU312" s="596" t="str">
        <f t="shared" si="32"/>
        <v/>
      </c>
      <c r="AV312" s="598" t="str">
        <f t="shared" si="33"/>
        <v/>
      </c>
      <c r="AW312" s="635" t="str">
        <f>IFERROR(VLOOKUP(功能_33[[#This Row],[流程]],工作表3!E:E,1,FALSE),"")</f>
        <v/>
      </c>
    </row>
    <row r="313" spans="1:49" ht="14.25" customHeight="1" x14ac:dyDescent="0.3">
      <c r="A313" s="631">
        <v>44547</v>
      </c>
      <c r="C313" s="293" t="s">
        <v>105</v>
      </c>
      <c r="D313" s="439" t="s">
        <v>2977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/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3062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Q313" s="588" t="str">
        <f t="shared" si="28"/>
        <v/>
      </c>
      <c r="AR313" s="590" t="str">
        <f t="shared" si="29"/>
        <v/>
      </c>
      <c r="AS313" s="592" t="str">
        <f t="shared" si="30"/>
        <v/>
      </c>
      <c r="AT313" s="594" t="str">
        <f t="shared" si="31"/>
        <v>8-1</v>
      </c>
      <c r="AU313" s="596" t="str">
        <f t="shared" si="32"/>
        <v/>
      </c>
      <c r="AV313" s="598" t="str">
        <f t="shared" si="33"/>
        <v/>
      </c>
      <c r="AW313" s="635" t="str">
        <f>IFERROR(VLOOKUP(功能_33[[#This Row],[流程]],工作表3!E:E,1,FALSE),"")</f>
        <v/>
      </c>
    </row>
    <row r="314" spans="1:49" ht="14.25" customHeight="1" x14ac:dyDescent="0.3">
      <c r="A314" s="631">
        <v>44547</v>
      </c>
      <c r="C314" s="293" t="s">
        <v>105</v>
      </c>
      <c r="D314" s="439" t="s">
        <v>2977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3062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35" t="str">
        <f>IFERROR(VLOOKUP(功能_33[[#This Row],[流程]],工作表3!E:E,1,FALSE),"")</f>
        <v/>
      </c>
    </row>
    <row r="315" spans="1:49" ht="14.25" customHeight="1" x14ac:dyDescent="0.3">
      <c r="A315" s="631">
        <v>44547</v>
      </c>
      <c r="C315" s="293" t="s">
        <v>105</v>
      </c>
      <c r="D315" s="439" t="s">
        <v>2977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3062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35" t="str">
        <f>IFERROR(VLOOKUP(功能_33[[#This Row],[流程]],工作表3!E:E,1,FALSE),"")</f>
        <v/>
      </c>
    </row>
    <row r="316" spans="1:49" ht="14.25" customHeight="1" x14ac:dyDescent="0.3">
      <c r="A316" s="631">
        <v>44547</v>
      </c>
      <c r="C316" s="293" t="s">
        <v>105</v>
      </c>
      <c r="D316" s="439" t="s">
        <v>2977</v>
      </c>
      <c r="E316" s="292" t="s">
        <v>947</v>
      </c>
      <c r="F316" s="293" t="s">
        <v>948</v>
      </c>
      <c r="G316" s="293"/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3062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35" t="str">
        <f>IFERROR(VLOOKUP(功能_33[[#This Row],[流程]],工作表3!E:E,1,FALSE),"")</f>
        <v/>
      </c>
    </row>
    <row r="317" spans="1:49" ht="14.25" customHeight="1" x14ac:dyDescent="0.3">
      <c r="C317" s="293" t="s">
        <v>105</v>
      </c>
      <c r="D317" s="293" t="s">
        <v>949</v>
      </c>
      <c r="E317" s="292" t="s">
        <v>950</v>
      </c>
      <c r="F317" s="293" t="s">
        <v>951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2859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952</v>
      </c>
      <c r="AN317" s="293" t="str">
        <f>VLOOKUP(功能_33[[#This Row],[功能代號]],需二審tmp!A:A,1,FALSE)</f>
        <v>L8701</v>
      </c>
      <c r="AO317" s="357">
        <v>44533</v>
      </c>
      <c r="AQ317" s="588" t="str">
        <f t="shared" si="28"/>
        <v/>
      </c>
      <c r="AR317" s="590" t="str">
        <f t="shared" si="29"/>
        <v/>
      </c>
      <c r="AS317" s="592" t="str">
        <f t="shared" si="30"/>
        <v>8-7</v>
      </c>
      <c r="AT317" s="594" t="str">
        <f t="shared" si="31"/>
        <v/>
      </c>
      <c r="AU317" s="596" t="str">
        <f t="shared" si="32"/>
        <v/>
      </c>
      <c r="AV317" s="598" t="str">
        <f t="shared" si="33"/>
        <v/>
      </c>
      <c r="AW317" s="635" t="str">
        <f>IFERROR(VLOOKUP(功能_33[[#This Row],[流程]],工作表3!E:E,1,FALSE),"")</f>
        <v>8-7公務人員報送</v>
      </c>
    </row>
    <row r="318" spans="1:49" ht="14.25" customHeight="1" x14ac:dyDescent="0.3">
      <c r="C318" s="293" t="s">
        <v>105</v>
      </c>
      <c r="D318" s="293" t="s">
        <v>953</v>
      </c>
      <c r="E318" s="292" t="s">
        <v>954</v>
      </c>
      <c r="F318" s="293" t="s">
        <v>955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Q318" s="588" t="str">
        <f t="shared" si="28"/>
        <v/>
      </c>
      <c r="AR318" s="590" t="str">
        <f t="shared" si="29"/>
        <v>8-2</v>
      </c>
      <c r="AS318" s="592" t="str">
        <f t="shared" si="30"/>
        <v/>
      </c>
      <c r="AT318" s="594" t="str">
        <f t="shared" si="31"/>
        <v/>
      </c>
      <c r="AU318" s="596" t="str">
        <f t="shared" si="32"/>
        <v/>
      </c>
      <c r="AV318" s="598" t="str">
        <f t="shared" si="33"/>
        <v/>
      </c>
      <c r="AW318" s="635" t="str">
        <f>IFERROR(VLOOKUP(功能_33[[#This Row],[流程]],工作表3!E:E,1,FALSE),"")</f>
        <v>8-2疑似洗錢</v>
      </c>
    </row>
    <row r="319" spans="1:49" ht="14.25" customHeight="1" x14ac:dyDescent="0.3">
      <c r="C319" s="293" t="s">
        <v>105</v>
      </c>
      <c r="D319" s="293" t="s">
        <v>953</v>
      </c>
      <c r="E319" s="292" t="s">
        <v>956</v>
      </c>
      <c r="F319" s="293" t="s">
        <v>957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2859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958</v>
      </c>
      <c r="AM319" s="305" t="s">
        <v>959</v>
      </c>
      <c r="AN319" s="293" t="str">
        <f>VLOOKUP(功能_33[[#This Row],[功能代號]],需二審tmp!A:A,1,FALSE)</f>
        <v>L8201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8-2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35" t="str">
        <f>IFERROR(VLOOKUP(功能_33[[#This Row],[流程]],工作表3!E:E,1,FALSE),"")</f>
        <v>8-2疑似洗錢</v>
      </c>
    </row>
    <row r="320" spans="1:49" ht="14.25" customHeight="1" x14ac:dyDescent="0.3">
      <c r="C320" s="293" t="s">
        <v>105</v>
      </c>
      <c r="D320" s="293" t="s">
        <v>953</v>
      </c>
      <c r="E320" s="292" t="s">
        <v>960</v>
      </c>
      <c r="F320" s="293" t="s">
        <v>961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2859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35" t="str">
        <f>IFERROR(VLOOKUP(功能_33[[#This Row],[流程]],工作表3!E:E,1,FALSE),"")</f>
        <v>8-2疑似洗錢</v>
      </c>
    </row>
    <row r="321" spans="3:49" ht="14.25" customHeight="1" x14ac:dyDescent="0.3">
      <c r="C321" s="293" t="s">
        <v>105</v>
      </c>
      <c r="D321" s="293" t="s">
        <v>953</v>
      </c>
      <c r="E321" s="292" t="s">
        <v>962</v>
      </c>
      <c r="F321" s="293" t="s">
        <v>963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2859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964</v>
      </c>
      <c r="AN321" s="293" t="str">
        <f>VLOOKUP(功能_33[[#This Row],[功能代號]],需二審tmp!A:A,1,FALSE)</f>
        <v>L8202</v>
      </c>
      <c r="AO321" s="357">
        <v>44533</v>
      </c>
      <c r="AQ321" s="588" t="str">
        <f t="shared" si="28"/>
        <v/>
      </c>
      <c r="AR321" s="590" t="str">
        <f t="shared" si="29"/>
        <v/>
      </c>
      <c r="AS321" s="592" t="str">
        <f t="shared" si="30"/>
        <v>8-2</v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35" t="str">
        <f>IFERROR(VLOOKUP(功能_33[[#This Row],[流程]],工作表3!E:E,1,FALSE),"")</f>
        <v>8-2疑似洗錢</v>
      </c>
    </row>
    <row r="322" spans="3:49" ht="14.25" customHeight="1" x14ac:dyDescent="0.3">
      <c r="C322" s="293" t="s">
        <v>105</v>
      </c>
      <c r="D322" s="293" t="s">
        <v>953</v>
      </c>
      <c r="E322" s="292" t="s">
        <v>965</v>
      </c>
      <c r="F322" s="293" t="s">
        <v>966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967</v>
      </c>
      <c r="AM322" s="305" t="s">
        <v>968</v>
      </c>
      <c r="AN322" s="293" t="e">
        <f>VLOOKUP(功能_33[[#This Row],[功能代號]],需二審tmp!A:A,1,FALSE)</f>
        <v>#N/A</v>
      </c>
      <c r="AO322" s="357">
        <v>44533</v>
      </c>
      <c r="AQ322" s="588" t="str">
        <f t="shared" ref="AQ322:AQ385" si="34">IF(COUNTA(AC322)=1,LEFT(D322,3),"")</f>
        <v/>
      </c>
      <c r="AR322" s="590" t="str">
        <f t="shared" ref="AR322:AR385" si="35">IF(AND(COUNTA(L322)=1,COUNTA(M322)=1,COUNTA(Y322)=1,COUNTA(AB322)=1,COUNTA(AC322)=0),LEFT(D322,3),"")</f>
        <v>8-2</v>
      </c>
      <c r="AS322" s="592" t="str">
        <f t="shared" ref="AS322:AS385" si="36">IF(AND(COUNTA(L322)=1,COUNTA(M322)=1,COUNTA(Y322)=1,COUNTA(AB322)=0,COUNTA(AC322)=0),LEFT(D322,3),"")</f>
        <v/>
      </c>
      <c r="AT322" s="594" t="str">
        <f t="shared" ref="AT322:AT385" si="37">IF(AND(COUNTA(M322)=0,COUNTA(Y322)=1),LEFT(D322,3),"")</f>
        <v/>
      </c>
      <c r="AU322" s="596" t="str">
        <f t="shared" ref="AU322:AU385" si="38">IF(AND(COUNTA(M322)=1,COUNTA(Y322)=0),LEFT(D322,3),"")</f>
        <v/>
      </c>
      <c r="AV322" s="598" t="str">
        <f t="shared" ref="AV322:AV385" si="39">IF(AND(COUNTA(M322)=0,COUNTA(Y322)=0),LEFT(D322,3),"")</f>
        <v/>
      </c>
      <c r="AW322" s="635" t="str">
        <f>IFERROR(VLOOKUP(功能_33[[#This Row],[流程]],工作表3!E:E,1,FALSE),"")</f>
        <v>8-2疑似洗錢</v>
      </c>
    </row>
    <row r="323" spans="3:49" ht="14.25" customHeight="1" x14ac:dyDescent="0.3">
      <c r="C323" s="293" t="s">
        <v>105</v>
      </c>
      <c r="D323" s="293" t="s">
        <v>953</v>
      </c>
      <c r="E323" s="292" t="s">
        <v>969</v>
      </c>
      <c r="F323" s="293" t="s">
        <v>968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2859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967</v>
      </c>
      <c r="AM323" s="305" t="s">
        <v>968</v>
      </c>
      <c r="AN323" s="293" t="str">
        <f>VLOOKUP(功能_33[[#This Row],[功能代號]],需二審tmp!A:A,1,FALSE)</f>
        <v>L8203</v>
      </c>
      <c r="AO323" s="357">
        <v>44533</v>
      </c>
      <c r="AQ323" s="588" t="str">
        <f t="shared" si="34"/>
        <v/>
      </c>
      <c r="AR323" s="590" t="str">
        <f t="shared" si="35"/>
        <v/>
      </c>
      <c r="AS323" s="592" t="str">
        <f t="shared" si="36"/>
        <v>8-2</v>
      </c>
      <c r="AT323" s="594" t="str">
        <f t="shared" si="37"/>
        <v/>
      </c>
      <c r="AU323" s="596" t="str">
        <f t="shared" si="38"/>
        <v/>
      </c>
      <c r="AV323" s="598" t="str">
        <f t="shared" si="39"/>
        <v/>
      </c>
      <c r="AW323" s="635" t="str">
        <f>IFERROR(VLOOKUP(功能_33[[#This Row],[流程]],工作表3!E:E,1,FALSE),"")</f>
        <v>8-2疑似洗錢</v>
      </c>
    </row>
    <row r="324" spans="3:49" ht="14.25" customHeight="1" x14ac:dyDescent="0.3">
      <c r="C324" s="293" t="s">
        <v>105</v>
      </c>
      <c r="D324" s="293" t="s">
        <v>953</v>
      </c>
      <c r="E324" s="292" t="s">
        <v>970</v>
      </c>
      <c r="F324" s="293" t="s">
        <v>971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2859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972</v>
      </c>
      <c r="AM324" s="305" t="s">
        <v>973</v>
      </c>
      <c r="AN324" s="293" t="str">
        <f>VLOOKUP(功能_33[[#This Row],[功能代號]],需二審tmp!A:A,1,FALSE)</f>
        <v>L8923</v>
      </c>
      <c r="AO324" s="357">
        <v>44533</v>
      </c>
      <c r="AQ324" s="588" t="str">
        <f t="shared" si="34"/>
        <v/>
      </c>
      <c r="AR324" s="590" t="str">
        <f t="shared" si="35"/>
        <v/>
      </c>
      <c r="AS324" s="592" t="str">
        <f t="shared" si="36"/>
        <v>8-2</v>
      </c>
      <c r="AT324" s="594" t="str">
        <f t="shared" si="37"/>
        <v/>
      </c>
      <c r="AU324" s="596" t="str">
        <f t="shared" si="38"/>
        <v/>
      </c>
      <c r="AV324" s="598" t="str">
        <f t="shared" si="39"/>
        <v/>
      </c>
      <c r="AW324" s="635" t="str">
        <f>IFERROR(VLOOKUP(功能_33[[#This Row],[流程]],工作表3!E:E,1,FALSE),"")</f>
        <v>8-2疑似洗錢</v>
      </c>
    </row>
    <row r="325" spans="3:49" ht="14.25" customHeight="1" x14ac:dyDescent="0.3">
      <c r="C325" s="293" t="s">
        <v>105</v>
      </c>
      <c r="D325" s="293" t="s">
        <v>953</v>
      </c>
      <c r="E325" s="292" t="s">
        <v>974</v>
      </c>
      <c r="F325" s="293" t="s">
        <v>975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972</v>
      </c>
      <c r="AM325" s="305" t="s">
        <v>973</v>
      </c>
      <c r="AN325" s="293" t="str">
        <f>VLOOKUP(功能_33[[#This Row],[功能代號]],需二審tmp!A:A,1,FALSE)</f>
        <v>L8204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35" t="str">
        <f>IFERROR(VLOOKUP(功能_33[[#This Row],[流程]],工作表3!E:E,1,FALSE),"")</f>
        <v>8-2疑似洗錢</v>
      </c>
    </row>
    <row r="326" spans="3:49" ht="14.25" customHeight="1" x14ac:dyDescent="0.3">
      <c r="C326" s="293" t="s">
        <v>105</v>
      </c>
      <c r="D326" s="293" t="s">
        <v>953</v>
      </c>
      <c r="E326" s="292" t="s">
        <v>2952</v>
      </c>
      <c r="F326" s="293" t="s">
        <v>2953</v>
      </c>
      <c r="G326" s="293" t="s">
        <v>2954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2918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972</v>
      </c>
      <c r="AM326" s="305" t="s">
        <v>973</v>
      </c>
      <c r="AN326" s="293" t="e">
        <f>VLOOKUP(功能_33[[#This Row],[功能代號]],需二審tmp!A:A,1,FALSE)</f>
        <v>#N/A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35" t="str">
        <f>IFERROR(VLOOKUP(功能_33[[#This Row],[流程]],工作表3!E:E,1,FALSE),"")</f>
        <v>8-2疑似洗錢</v>
      </c>
    </row>
    <row r="327" spans="3:49" ht="14.25" customHeight="1" x14ac:dyDescent="0.3">
      <c r="C327" s="293" t="s">
        <v>102</v>
      </c>
      <c r="D327" s="293" t="s">
        <v>2974</v>
      </c>
      <c r="E327" s="292" t="s">
        <v>976</v>
      </c>
      <c r="F327" s="293" t="s">
        <v>977</v>
      </c>
      <c r="G327" s="293"/>
      <c r="H327" s="292" t="s">
        <v>202</v>
      </c>
      <c r="I327" s="292" t="s">
        <v>213</v>
      </c>
      <c r="J327" s="299" t="s">
        <v>980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Q327" s="588" t="str">
        <f t="shared" si="34"/>
        <v/>
      </c>
      <c r="AR327" s="590" t="str">
        <f t="shared" si="35"/>
        <v>5-1</v>
      </c>
      <c r="AS327" s="592" t="str">
        <f t="shared" si="36"/>
        <v/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35" t="str">
        <f>IFERROR(VLOOKUP(功能_33[[#This Row],[流程]],工作表3!E:E,1,FALSE),"")</f>
        <v>5-1一般作業</v>
      </c>
    </row>
    <row r="328" spans="3:49" ht="14.25" customHeight="1" x14ac:dyDescent="0.3">
      <c r="C328" s="293" t="s">
        <v>102</v>
      </c>
      <c r="D328" s="293" t="s">
        <v>2946</v>
      </c>
      <c r="E328" s="292" t="s">
        <v>978</v>
      </c>
      <c r="F328" s="271" t="s">
        <v>979</v>
      </c>
      <c r="G328" s="271"/>
      <c r="H328" s="292" t="s">
        <v>202</v>
      </c>
      <c r="I328" s="292" t="s">
        <v>325</v>
      </c>
      <c r="J328" s="299" t="s">
        <v>3057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2859</v>
      </c>
      <c r="AA328" s="300">
        <v>44543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5-7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35" t="str">
        <f>IFERROR(VLOOKUP(功能_33[[#This Row],[流程]],工作表3!E:E,1,FALSE),"")</f>
        <v>5-7國稅局申報作業</v>
      </c>
    </row>
    <row r="329" spans="3:49" ht="14.25" customHeight="1" x14ac:dyDescent="0.3">
      <c r="C329" s="293" t="s">
        <v>102</v>
      </c>
      <c r="D329" s="293" t="s">
        <v>2946</v>
      </c>
      <c r="E329" s="292" t="s">
        <v>981</v>
      </c>
      <c r="F329" s="293" t="s">
        <v>982</v>
      </c>
      <c r="G329" s="293"/>
      <c r="H329" s="292" t="s">
        <v>202</v>
      </c>
      <c r="I329" s="292" t="s">
        <v>325</v>
      </c>
      <c r="J329" s="299" t="s">
        <v>980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2859</v>
      </c>
      <c r="AA329" s="300">
        <v>44543</v>
      </c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Q329" s="588" t="str">
        <f t="shared" si="34"/>
        <v/>
      </c>
      <c r="AR329" s="590" t="str">
        <f t="shared" si="35"/>
        <v/>
      </c>
      <c r="AS329" s="592" t="str">
        <f t="shared" si="36"/>
        <v>5-7</v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35" t="str">
        <f>IFERROR(VLOOKUP(功能_33[[#This Row],[流程]],工作表3!E:E,1,FALSE),"")</f>
        <v>5-7國稅局申報作業</v>
      </c>
    </row>
    <row r="330" spans="3:49" ht="14.25" customHeight="1" x14ac:dyDescent="0.3">
      <c r="C330" s="293" t="s">
        <v>102</v>
      </c>
      <c r="D330" s="293" t="s">
        <v>2946</v>
      </c>
      <c r="E330" s="292" t="s">
        <v>983</v>
      </c>
      <c r="F330" s="293" t="s">
        <v>984</v>
      </c>
      <c r="G330" s="293"/>
      <c r="H330" s="292" t="s">
        <v>202</v>
      </c>
      <c r="I330" s="292" t="s">
        <v>325</v>
      </c>
      <c r="J330" s="299" t="s">
        <v>980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2859</v>
      </c>
      <c r="AA330" s="300">
        <v>44543</v>
      </c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Q330" s="588" t="str">
        <f t="shared" si="34"/>
        <v/>
      </c>
      <c r="AR330" s="590" t="str">
        <f t="shared" si="35"/>
        <v/>
      </c>
      <c r="AS330" s="592" t="str">
        <f t="shared" si="36"/>
        <v>5-7</v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35" t="str">
        <f>IFERROR(VLOOKUP(功能_33[[#This Row],[流程]],工作表3!E:E,1,FALSE),"")</f>
        <v>5-7國稅局申報作業</v>
      </c>
    </row>
    <row r="331" spans="3:49" ht="14.25" customHeight="1" x14ac:dyDescent="0.3">
      <c r="C331" s="293" t="s">
        <v>102</v>
      </c>
      <c r="D331" s="293" t="s">
        <v>2946</v>
      </c>
      <c r="E331" s="292" t="s">
        <v>985</v>
      </c>
      <c r="F331" s="293" t="s">
        <v>986</v>
      </c>
      <c r="G331" s="293"/>
      <c r="H331" s="292" t="s">
        <v>202</v>
      </c>
      <c r="I331" s="292" t="s">
        <v>325</v>
      </c>
      <c r="J331" s="299" t="s">
        <v>980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2859</v>
      </c>
      <c r="AA331" s="300">
        <v>44543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35" t="str">
        <f>IFERROR(VLOOKUP(功能_33[[#This Row],[流程]],工作表3!E:E,1,FALSE),"")</f>
        <v>5-7國稅局申報作業</v>
      </c>
    </row>
    <row r="332" spans="3:49" ht="14.25" customHeight="1" x14ac:dyDescent="0.3">
      <c r="C332" s="293" t="s">
        <v>102</v>
      </c>
      <c r="D332" s="293" t="s">
        <v>2947</v>
      </c>
      <c r="E332" s="292" t="s">
        <v>987</v>
      </c>
      <c r="F332" s="293" t="s">
        <v>988</v>
      </c>
      <c r="G332" s="293"/>
      <c r="H332" s="292" t="s">
        <v>202</v>
      </c>
      <c r="I332" s="292" t="s">
        <v>325</v>
      </c>
      <c r="J332" s="299" t="s">
        <v>980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44543</v>
      </c>
      <c r="AB332" s="300"/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989</v>
      </c>
      <c r="AM332" s="305" t="s">
        <v>990</v>
      </c>
      <c r="AN332" s="293" t="e">
        <f>VLOOKUP(功能_33[[#This Row],[功能代號]],需二審tmp!A:A,1,FALSE)</f>
        <v>#N/A</v>
      </c>
      <c r="AO332" s="357">
        <v>44526</v>
      </c>
      <c r="AQ332" s="588" t="str">
        <f t="shared" si="34"/>
        <v/>
      </c>
      <c r="AR332" s="590" t="str">
        <f t="shared" si="35"/>
        <v/>
      </c>
      <c r="AS332" s="592" t="str">
        <f t="shared" si="36"/>
        <v>5-1</v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35" t="str">
        <f>IFERROR(VLOOKUP(功能_33[[#This Row],[流程]],工作表3!E:E,1,FALSE),"")</f>
        <v>5-1一般作業</v>
      </c>
    </row>
    <row r="333" spans="3:49" ht="14.25" customHeight="1" x14ac:dyDescent="0.3">
      <c r="C333" s="293" t="s">
        <v>102</v>
      </c>
      <c r="D333" s="293" t="s">
        <v>2947</v>
      </c>
      <c r="E333" s="292" t="s">
        <v>991</v>
      </c>
      <c r="F333" s="293" t="s">
        <v>992</v>
      </c>
      <c r="G333" s="293"/>
      <c r="H333" s="292" t="s">
        <v>202</v>
      </c>
      <c r="I333" s="292" t="s">
        <v>325</v>
      </c>
      <c r="J333" s="299" t="s">
        <v>980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2859</v>
      </c>
      <c r="AA333" s="300">
        <v>44543</v>
      </c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989</v>
      </c>
      <c r="AM333" s="305" t="s">
        <v>993</v>
      </c>
      <c r="AN333" s="293" t="str">
        <f>VLOOKUP(功能_33[[#This Row],[功能代號]],需二審tmp!A:A,1,FALSE)</f>
        <v>L5101</v>
      </c>
      <c r="AO333" s="357">
        <v>44526</v>
      </c>
      <c r="AQ333" s="588" t="str">
        <f t="shared" si="34"/>
        <v/>
      </c>
      <c r="AR333" s="590" t="str">
        <f t="shared" si="35"/>
        <v/>
      </c>
      <c r="AS333" s="592" t="str">
        <f t="shared" si="36"/>
        <v>5-1</v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35" t="str">
        <f>IFERROR(VLOOKUP(功能_33[[#This Row],[流程]],工作表3!E:E,1,FALSE),"")</f>
        <v>5-1一般作業</v>
      </c>
    </row>
    <row r="334" spans="3:49" ht="14.25" customHeight="1" x14ac:dyDescent="0.3">
      <c r="C334" s="293" t="s">
        <v>102</v>
      </c>
      <c r="D334" s="293" t="s">
        <v>2947</v>
      </c>
      <c r="E334" s="292" t="s">
        <v>994</v>
      </c>
      <c r="F334" s="293" t="s">
        <v>995</v>
      </c>
      <c r="G334" s="293"/>
      <c r="H334" s="292" t="s">
        <v>202</v>
      </c>
      <c r="I334" s="292" t="s">
        <v>146</v>
      </c>
      <c r="J334" s="299" t="s">
        <v>980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996</v>
      </c>
      <c r="AM334" s="305" t="s">
        <v>997</v>
      </c>
      <c r="AN334" s="293" t="str">
        <f>VLOOKUP(功能_33[[#This Row],[功能代號]],需二審tmp!A:A,1,FALSE)</f>
        <v>L5902</v>
      </c>
      <c r="AO334" s="357">
        <v>44526</v>
      </c>
      <c r="AQ334" s="588" t="str">
        <f t="shared" si="34"/>
        <v/>
      </c>
      <c r="AR334" s="590" t="str">
        <f t="shared" si="35"/>
        <v>5-1</v>
      </c>
      <c r="AS334" s="592" t="str">
        <f t="shared" si="36"/>
        <v/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35" t="str">
        <f>IFERROR(VLOOKUP(功能_33[[#This Row],[流程]],工作表3!E:E,1,FALSE),"")</f>
        <v>5-1一般作業</v>
      </c>
    </row>
    <row r="335" spans="3:49" ht="14.25" customHeight="1" x14ac:dyDescent="0.3">
      <c r="C335" s="293" t="s">
        <v>102</v>
      </c>
      <c r="D335" s="293" t="s">
        <v>2947</v>
      </c>
      <c r="E335" s="292" t="s">
        <v>998</v>
      </c>
      <c r="F335" s="293" t="s">
        <v>999</v>
      </c>
      <c r="G335" s="293"/>
      <c r="H335" s="292" t="s">
        <v>202</v>
      </c>
      <c r="I335" s="292" t="s">
        <v>146</v>
      </c>
      <c r="J335" s="299" t="s">
        <v>980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996</v>
      </c>
      <c r="AM335" s="305" t="s">
        <v>997</v>
      </c>
      <c r="AN335" s="293" t="str">
        <f>VLOOKUP(功能_33[[#This Row],[功能代號]],需二審tmp!A:A,1,FALSE)</f>
        <v>L5102</v>
      </c>
      <c r="AO335" s="357">
        <v>44526</v>
      </c>
      <c r="AQ335" s="588" t="str">
        <f t="shared" si="34"/>
        <v/>
      </c>
      <c r="AR335" s="590" t="str">
        <f t="shared" si="35"/>
        <v>5-1</v>
      </c>
      <c r="AS335" s="592" t="str">
        <f t="shared" si="36"/>
        <v/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35" t="str">
        <f>IFERROR(VLOOKUP(功能_33[[#This Row],[流程]],工作表3!E:E,1,FALSE),"")</f>
        <v>5-1一般作業</v>
      </c>
    </row>
    <row r="336" spans="3:49" ht="14.25" customHeight="1" x14ac:dyDescent="0.3">
      <c r="C336" s="293" t="s">
        <v>102</v>
      </c>
      <c r="D336" s="293" t="s">
        <v>2947</v>
      </c>
      <c r="E336" s="292" t="s">
        <v>1000</v>
      </c>
      <c r="F336" s="293" t="s">
        <v>1001</v>
      </c>
      <c r="G336" s="293"/>
      <c r="H336" s="292" t="s">
        <v>202</v>
      </c>
      <c r="I336" s="292" t="s">
        <v>325</v>
      </c>
      <c r="J336" s="299" t="s">
        <v>980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2859</v>
      </c>
      <c r="AA336" s="300">
        <v>44543</v>
      </c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1002</v>
      </c>
      <c r="AM336" s="305" t="s">
        <v>1003</v>
      </c>
      <c r="AN336" s="293" t="str">
        <f>VLOOKUP(功能_33[[#This Row],[功能代號]],需二審tmp!A:A,1,FALSE)</f>
        <v>L5903</v>
      </c>
      <c r="AO336" s="357">
        <v>44526</v>
      </c>
      <c r="AQ336" s="588" t="str">
        <f t="shared" si="34"/>
        <v/>
      </c>
      <c r="AR336" s="590" t="str">
        <f t="shared" si="35"/>
        <v/>
      </c>
      <c r="AS336" s="592" t="str">
        <f t="shared" si="36"/>
        <v>5-1</v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35" t="str">
        <f>IFERROR(VLOOKUP(功能_33[[#This Row],[流程]],工作表3!E:E,1,FALSE),"")</f>
        <v>5-1一般作業</v>
      </c>
    </row>
    <row r="337" spans="3:49" ht="14.25" customHeight="1" x14ac:dyDescent="0.3">
      <c r="C337" s="293" t="s">
        <v>102</v>
      </c>
      <c r="D337" s="293" t="s">
        <v>2947</v>
      </c>
      <c r="E337" s="292" t="s">
        <v>1004</v>
      </c>
      <c r="F337" s="293" t="s">
        <v>1005</v>
      </c>
      <c r="G337" s="293"/>
      <c r="H337" s="292" t="s">
        <v>202</v>
      </c>
      <c r="I337" s="292" t="s">
        <v>325</v>
      </c>
      <c r="J337" s="299" t="s">
        <v>980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2859</v>
      </c>
      <c r="AA337" s="300">
        <v>44543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1002</v>
      </c>
      <c r="AM337" s="305" t="s">
        <v>1003</v>
      </c>
      <c r="AN337" s="293" t="str">
        <f>VLOOKUP(功能_33[[#This Row],[功能代號]],需二審tmp!A:A,1,FALSE)</f>
        <v>L5103</v>
      </c>
      <c r="AQ337" s="588" t="str">
        <f t="shared" si="34"/>
        <v/>
      </c>
      <c r="AR337" s="590" t="str">
        <f t="shared" si="35"/>
        <v/>
      </c>
      <c r="AS337" s="592" t="str">
        <f t="shared" si="36"/>
        <v>5-1</v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35" t="str">
        <f>IFERROR(VLOOKUP(功能_33[[#This Row],[流程]],工作表3!E:E,1,FALSE),"")</f>
        <v>5-1一般作業</v>
      </c>
    </row>
    <row r="338" spans="3:49" ht="14.25" customHeight="1" x14ac:dyDescent="0.3">
      <c r="C338" s="293" t="s">
        <v>102</v>
      </c>
      <c r="D338" s="293" t="s">
        <v>2947</v>
      </c>
      <c r="E338" s="292" t="s">
        <v>1006</v>
      </c>
      <c r="F338" s="293" t="s">
        <v>1007</v>
      </c>
      <c r="G338" s="293"/>
      <c r="H338" s="292" t="s">
        <v>202</v>
      </c>
      <c r="I338" s="292" t="s">
        <v>325</v>
      </c>
      <c r="J338" s="299" t="s">
        <v>980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2859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1008</v>
      </c>
      <c r="AM338" s="305" t="s">
        <v>1009</v>
      </c>
      <c r="AN338" s="293" t="str">
        <f>VLOOKUP(功能_33[[#This Row],[功能代號]],需二審tmp!A:A,1,FALSE)</f>
        <v>L5104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35" t="str">
        <f>IFERROR(VLOOKUP(功能_33[[#This Row],[流程]],工作表3!E:E,1,FALSE),"")</f>
        <v>5-1一般作業</v>
      </c>
    </row>
    <row r="339" spans="3:49" ht="14.25" customHeight="1" x14ac:dyDescent="0.3">
      <c r="C339" s="293" t="s">
        <v>102</v>
      </c>
      <c r="D339" s="293" t="s">
        <v>2947</v>
      </c>
      <c r="E339" s="292" t="s">
        <v>1010</v>
      </c>
      <c r="F339" s="293" t="s">
        <v>1011</v>
      </c>
      <c r="G339" s="293"/>
      <c r="H339" s="292" t="s">
        <v>202</v>
      </c>
      <c r="I339" s="292" t="s">
        <v>146</v>
      </c>
      <c r="J339" s="299" t="s">
        <v>980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>
        <v>44525</v>
      </c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Q339" s="588" t="str">
        <f t="shared" si="34"/>
        <v/>
      </c>
      <c r="AR339" s="590" t="str">
        <f t="shared" si="35"/>
        <v>5-1</v>
      </c>
      <c r="AS339" s="592" t="str">
        <f t="shared" si="36"/>
        <v/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35" t="str">
        <f>IFERROR(VLOOKUP(功能_33[[#This Row],[流程]],工作表3!E:E,1,FALSE),"")</f>
        <v>5-1一般作業</v>
      </c>
    </row>
    <row r="340" spans="3:49" ht="14.25" customHeight="1" x14ac:dyDescent="0.3">
      <c r="C340" s="293" t="s">
        <v>102</v>
      </c>
      <c r="D340" s="293" t="s">
        <v>2947</v>
      </c>
      <c r="E340" s="292" t="s">
        <v>1012</v>
      </c>
      <c r="F340" s="293" t="s">
        <v>1013</v>
      </c>
      <c r="G340" s="293"/>
      <c r="H340" s="292" t="s">
        <v>202</v>
      </c>
      <c r="I340" s="292" t="s">
        <v>146</v>
      </c>
      <c r="J340" s="299" t="s">
        <v>980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>
        <v>44525</v>
      </c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Q340" s="588" t="str">
        <f t="shared" si="34"/>
        <v/>
      </c>
      <c r="AR340" s="590" t="str">
        <f t="shared" si="35"/>
        <v>5-1</v>
      </c>
      <c r="AS340" s="592" t="str">
        <f t="shared" si="36"/>
        <v/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35" t="str">
        <f>IFERROR(VLOOKUP(功能_33[[#This Row],[流程]],工作表3!E:E,1,FALSE),"")</f>
        <v>5-1一般作業</v>
      </c>
    </row>
    <row r="341" spans="3:49" ht="14.25" customHeight="1" x14ac:dyDescent="0.3">
      <c r="C341" s="293" t="s">
        <v>102</v>
      </c>
      <c r="D341" s="293" t="s">
        <v>2947</v>
      </c>
      <c r="E341" s="292" t="s">
        <v>1014</v>
      </c>
      <c r="F341" s="293" t="s">
        <v>1015</v>
      </c>
      <c r="G341" s="293"/>
      <c r="H341" s="292" t="s">
        <v>202</v>
      </c>
      <c r="I341" s="292" t="s">
        <v>146</v>
      </c>
      <c r="J341" s="299" t="s">
        <v>980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>
        <v>44543</v>
      </c>
      <c r="AB341" s="300"/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Q341" s="588" t="str">
        <f t="shared" si="34"/>
        <v/>
      </c>
      <c r="AR341" s="590" t="str">
        <f t="shared" si="35"/>
        <v/>
      </c>
      <c r="AS341" s="592" t="str">
        <f t="shared" si="36"/>
        <v>5-1</v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35" t="str">
        <f>IFERROR(VLOOKUP(功能_33[[#This Row],[流程]],工作表3!E:E,1,FALSE),"")</f>
        <v>5-1一般作業</v>
      </c>
    </row>
    <row r="342" spans="3:49" ht="14.25" customHeight="1" x14ac:dyDescent="0.3">
      <c r="C342" s="293" t="s">
        <v>102</v>
      </c>
      <c r="D342" s="293" t="s">
        <v>2947</v>
      </c>
      <c r="E342" s="292" t="s">
        <v>1016</v>
      </c>
      <c r="F342" s="293" t="s">
        <v>1017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35" t="str">
        <f>IFERROR(VLOOKUP(功能_33[[#This Row],[流程]],工作表3!E:E,1,FALSE),"")</f>
        <v>5-1一般作業</v>
      </c>
    </row>
    <row r="343" spans="3:49" ht="14.25" customHeight="1" x14ac:dyDescent="0.3">
      <c r="C343" s="293" t="s">
        <v>102</v>
      </c>
      <c r="D343" s="293" t="s">
        <v>2947</v>
      </c>
      <c r="E343" s="292" t="s">
        <v>1018</v>
      </c>
      <c r="F343" s="293" t="s">
        <v>1019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35" t="str">
        <f>IFERROR(VLOOKUP(功能_33[[#This Row],[流程]],工作表3!E:E,1,FALSE),"")</f>
        <v>5-1一般作業</v>
      </c>
    </row>
    <row r="344" spans="3:49" ht="14.25" customHeight="1" x14ac:dyDescent="0.3">
      <c r="C344" s="293" t="s">
        <v>102</v>
      </c>
      <c r="D344" s="293" t="s">
        <v>2947</v>
      </c>
      <c r="E344" s="292" t="s">
        <v>1021</v>
      </c>
      <c r="F344" s="282" t="s">
        <v>1022</v>
      </c>
      <c r="G344" s="293" t="s">
        <v>1023</v>
      </c>
      <c r="H344" s="292" t="s">
        <v>202</v>
      </c>
      <c r="I344" s="292" t="s">
        <v>146</v>
      </c>
      <c r="J344" s="299" t="s">
        <v>980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1024</v>
      </c>
      <c r="Y344" s="300">
        <v>44533</v>
      </c>
      <c r="Z344" s="300" t="s">
        <v>205</v>
      </c>
      <c r="AA344" s="300">
        <v>44543</v>
      </c>
      <c r="AB344" s="300"/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/>
      </c>
      <c r="AS344" s="592" t="str">
        <f t="shared" si="36"/>
        <v>5-1</v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35" t="str">
        <f>IFERROR(VLOOKUP(功能_33[[#This Row],[流程]],工作表3!E:E,1,FALSE),"")</f>
        <v>5-1一般作業</v>
      </c>
    </row>
    <row r="345" spans="3:49" ht="14.25" customHeight="1" x14ac:dyDescent="0.3">
      <c r="C345" s="293" t="s">
        <v>102</v>
      </c>
      <c r="D345" s="293" t="s">
        <v>2947</v>
      </c>
      <c r="E345" s="292" t="s">
        <v>1025</v>
      </c>
      <c r="F345" s="282" t="s">
        <v>1026</v>
      </c>
      <c r="G345" s="293" t="s">
        <v>1027</v>
      </c>
      <c r="H345" s="292" t="s">
        <v>202</v>
      </c>
      <c r="I345" s="292" t="s">
        <v>146</v>
      </c>
      <c r="J345" s="299" t="s">
        <v>980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1024</v>
      </c>
      <c r="Y345" s="300">
        <v>44533</v>
      </c>
      <c r="Z345" s="300" t="s">
        <v>205</v>
      </c>
      <c r="AA345" s="300">
        <v>44543</v>
      </c>
      <c r="AB345" s="300"/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/>
      </c>
      <c r="AS345" s="592" t="str">
        <f t="shared" si="36"/>
        <v>5-1</v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35" t="str">
        <f>IFERROR(VLOOKUP(功能_33[[#This Row],[流程]],工作表3!E:E,1,FALSE),"")</f>
        <v>5-1一般作業</v>
      </c>
    </row>
    <row r="346" spans="3:49" ht="14.25" customHeight="1" x14ac:dyDescent="0.3">
      <c r="C346" s="293" t="s">
        <v>103</v>
      </c>
      <c r="D346" s="293" t="s">
        <v>2945</v>
      </c>
      <c r="E346" s="292" t="s">
        <v>1028</v>
      </c>
      <c r="F346" s="293" t="s">
        <v>1029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1030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1031</v>
      </c>
      <c r="AM346" s="305" t="s">
        <v>1032</v>
      </c>
      <c r="AN346" s="293" t="str">
        <f>VLOOKUP(功能_33[[#This Row],[功能代號]],需二審tmp!A:A,1,FALSE)</f>
        <v>L6082</v>
      </c>
      <c r="AO346" s="357">
        <v>44526</v>
      </c>
      <c r="AQ346" s="588" t="str">
        <f t="shared" si="34"/>
        <v/>
      </c>
      <c r="AR346" s="590" t="str">
        <f t="shared" si="35"/>
        <v/>
      </c>
      <c r="AS346" s="592" t="str">
        <f t="shared" si="36"/>
        <v>6-7</v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35" t="str">
        <f>IFERROR(VLOOKUP(功能_33[[#This Row],[流程]],工作表3!E:E,1,FALSE),"")</f>
        <v>6-7其他基本資料維護</v>
      </c>
    </row>
    <row r="347" spans="3:49" ht="14.25" customHeight="1" x14ac:dyDescent="0.3">
      <c r="C347" s="293" t="s">
        <v>103</v>
      </c>
      <c r="D347" s="503" t="s">
        <v>2945</v>
      </c>
      <c r="E347" s="292" t="s">
        <v>1033</v>
      </c>
      <c r="F347" s="293" t="s">
        <v>1034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1035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1031</v>
      </c>
      <c r="AM347" s="305" t="s">
        <v>1032</v>
      </c>
      <c r="AN347" s="293" t="str">
        <f>VLOOKUP(功能_33[[#This Row],[功能代號]],需二審tmp!A:A,1,FALSE)</f>
        <v>L6752</v>
      </c>
      <c r="AO347" s="357">
        <v>44526</v>
      </c>
      <c r="AQ347" s="588" t="str">
        <f t="shared" si="34"/>
        <v/>
      </c>
      <c r="AR347" s="590" t="str">
        <f t="shared" si="35"/>
        <v/>
      </c>
      <c r="AS347" s="592" t="str">
        <f t="shared" si="36"/>
        <v>6-7</v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35" t="str">
        <f>IFERROR(VLOOKUP(功能_33[[#This Row],[流程]],工作表3!E:E,1,FALSE),"")</f>
        <v>6-7其他基本資料維護</v>
      </c>
    </row>
    <row r="348" spans="3:49" ht="14.25" customHeight="1" x14ac:dyDescent="0.3">
      <c r="C348" s="293" t="s">
        <v>102</v>
      </c>
      <c r="D348" s="503" t="s">
        <v>2955</v>
      </c>
      <c r="E348" s="292" t="s">
        <v>1036</v>
      </c>
      <c r="F348" s="293" t="s">
        <v>1037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1035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Q348" s="588" t="str">
        <f t="shared" si="34"/>
        <v/>
      </c>
      <c r="AR348" s="590" t="str">
        <f t="shared" si="35"/>
        <v/>
      </c>
      <c r="AS348" s="592" t="str">
        <f t="shared" si="36"/>
        <v>5-2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35" t="str">
        <f>IFERROR(VLOOKUP(功能_33[[#This Row],[流程]],工作表3!E:E,1,FALSE),"")</f>
        <v>5-2房貸專員業績統計作業</v>
      </c>
    </row>
    <row r="349" spans="3:49" ht="14.25" customHeight="1" x14ac:dyDescent="0.3">
      <c r="C349" s="293" t="s">
        <v>102</v>
      </c>
      <c r="D349" s="503" t="s">
        <v>2955</v>
      </c>
      <c r="E349" s="292" t="s">
        <v>1038</v>
      </c>
      <c r="F349" s="293" t="s">
        <v>1039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1030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5-2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35" t="str">
        <f>IFERROR(VLOOKUP(功能_33[[#This Row],[流程]],工作表3!E:E,1,FALSE),"")</f>
        <v>5-2房貸專員業績統計作業</v>
      </c>
    </row>
    <row r="350" spans="3:49" ht="14.25" customHeight="1" x14ac:dyDescent="0.3">
      <c r="C350" s="293" t="s">
        <v>102</v>
      </c>
      <c r="D350" s="503" t="s">
        <v>2955</v>
      </c>
      <c r="E350" s="292" t="s">
        <v>1040</v>
      </c>
      <c r="F350" s="293" t="s">
        <v>1041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1035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35" t="str">
        <f>IFERROR(VLOOKUP(功能_33[[#This Row],[流程]],工作表3!E:E,1,FALSE),"")</f>
        <v>5-2房貸專員業績統計作業</v>
      </c>
    </row>
    <row r="351" spans="3:49" ht="14.25" customHeight="1" x14ac:dyDescent="0.3">
      <c r="C351" s="293" t="s">
        <v>102</v>
      </c>
      <c r="D351" s="503" t="s">
        <v>2955</v>
      </c>
      <c r="E351" s="292" t="s">
        <v>1042</v>
      </c>
      <c r="F351" s="293" t="s">
        <v>1043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1030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Q351" s="588" t="str">
        <f t="shared" si="34"/>
        <v/>
      </c>
      <c r="AR351" s="590" t="str">
        <f t="shared" si="35"/>
        <v>5-2</v>
      </c>
      <c r="AS351" s="592" t="str">
        <f t="shared" si="36"/>
        <v/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35" t="str">
        <f>IFERROR(VLOOKUP(功能_33[[#This Row],[流程]],工作表3!E:E,1,FALSE),"")</f>
        <v>5-2房貸專員業績統計作業</v>
      </c>
    </row>
    <row r="352" spans="3:49" ht="14.25" customHeight="1" x14ac:dyDescent="0.3">
      <c r="C352" s="293" t="s">
        <v>102</v>
      </c>
      <c r="D352" s="503" t="s">
        <v>2955</v>
      </c>
      <c r="E352" s="292" t="s">
        <v>1044</v>
      </c>
      <c r="F352" s="293" t="s">
        <v>1045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1035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Q352" s="588" t="str">
        <f t="shared" si="34"/>
        <v/>
      </c>
      <c r="AR352" s="590" t="str">
        <f t="shared" si="35"/>
        <v>5-2</v>
      </c>
      <c r="AS352" s="592" t="str">
        <f t="shared" si="36"/>
        <v/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35" t="str">
        <f>IFERROR(VLOOKUP(功能_33[[#This Row],[流程]],工作表3!E:E,1,FALSE),"")</f>
        <v>5-2房貸專員業績統計作業</v>
      </c>
    </row>
    <row r="353" spans="3:49" ht="14.25" customHeight="1" x14ac:dyDescent="0.3">
      <c r="C353" s="293" t="s">
        <v>102</v>
      </c>
      <c r="D353" s="503" t="s">
        <v>2955</v>
      </c>
      <c r="E353" s="292" t="s">
        <v>1046</v>
      </c>
      <c r="F353" s="293" t="s">
        <v>1047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1030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35" t="str">
        <f>IFERROR(VLOOKUP(功能_33[[#This Row],[流程]],工作表3!E:E,1,FALSE),"")</f>
        <v>5-2房貸專員業績統計作業</v>
      </c>
    </row>
    <row r="354" spans="3:49" ht="14.25" customHeight="1" x14ac:dyDescent="0.3">
      <c r="C354" s="293" t="s">
        <v>102</v>
      </c>
      <c r="D354" s="503" t="s">
        <v>2955</v>
      </c>
      <c r="E354" s="292" t="s">
        <v>1048</v>
      </c>
      <c r="F354" s="293" t="s">
        <v>1049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1035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Q354" s="588" t="str">
        <f t="shared" si="34"/>
        <v/>
      </c>
      <c r="AR354" s="590" t="str">
        <f t="shared" si="35"/>
        <v/>
      </c>
      <c r="AS354" s="592" t="str">
        <f t="shared" si="36"/>
        <v>5-2</v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35" t="str">
        <f>IFERROR(VLOOKUP(功能_33[[#This Row],[流程]],工作表3!E:E,1,FALSE),"")</f>
        <v>5-2房貸專員業績統計作業</v>
      </c>
    </row>
    <row r="355" spans="3:49" ht="14.25" customHeight="1" x14ac:dyDescent="0.3">
      <c r="C355" s="293" t="s">
        <v>102</v>
      </c>
      <c r="D355" s="503" t="s">
        <v>2955</v>
      </c>
      <c r="E355" s="292" t="s">
        <v>1050</v>
      </c>
      <c r="F355" s="293" t="s">
        <v>1051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1030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Q355" s="588" t="str">
        <f t="shared" si="34"/>
        <v/>
      </c>
      <c r="AR355" s="590" t="str">
        <f t="shared" si="35"/>
        <v/>
      </c>
      <c r="AS355" s="592" t="str">
        <f t="shared" si="36"/>
        <v>5-2</v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35" t="str">
        <f>IFERROR(VLOOKUP(功能_33[[#This Row],[流程]],工作表3!E:E,1,FALSE),"")</f>
        <v>5-2房貸專員業績統計作業</v>
      </c>
    </row>
    <row r="356" spans="3:49" ht="14.25" customHeight="1" x14ac:dyDescent="0.3">
      <c r="C356" s="293" t="s">
        <v>102</v>
      </c>
      <c r="D356" s="503" t="s">
        <v>2955</v>
      </c>
      <c r="E356" s="292" t="s">
        <v>1052</v>
      </c>
      <c r="F356" s="293" t="s">
        <v>1053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Q356" s="588" t="str">
        <f t="shared" si="34"/>
        <v/>
      </c>
      <c r="AR356" s="590" t="str">
        <f t="shared" si="35"/>
        <v>5-2</v>
      </c>
      <c r="AS356" s="592" t="str">
        <f t="shared" si="36"/>
        <v/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35" t="str">
        <f>IFERROR(VLOOKUP(功能_33[[#This Row],[流程]],工作表3!E:E,1,FALSE),"")</f>
        <v>5-2房貸專員業績統計作業</v>
      </c>
    </row>
    <row r="357" spans="3:49" ht="14.25" customHeight="1" x14ac:dyDescent="0.3">
      <c r="C357" s="293" t="s">
        <v>102</v>
      </c>
      <c r="D357" s="503" t="s">
        <v>2955</v>
      </c>
      <c r="E357" s="292" t="s">
        <v>1054</v>
      </c>
      <c r="F357" s="293" t="s">
        <v>1055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1035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35" t="str">
        <f>IFERROR(VLOOKUP(功能_33[[#This Row],[流程]],工作表3!E:E,1,FALSE),"")</f>
        <v>5-2房貸專員業績統計作業</v>
      </c>
    </row>
    <row r="358" spans="3:49" ht="14.25" customHeight="1" x14ac:dyDescent="0.3">
      <c r="C358" s="293" t="s">
        <v>103</v>
      </c>
      <c r="D358" s="503" t="s">
        <v>2945</v>
      </c>
      <c r="E358" s="292" t="s">
        <v>1056</v>
      </c>
      <c r="F358" s="293" t="s">
        <v>1057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6-7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35" t="str">
        <f>IFERROR(VLOOKUP(功能_33[[#This Row],[流程]],工作表3!E:E,1,FALSE),"")</f>
        <v>6-7其他基本資料維護</v>
      </c>
    </row>
    <row r="359" spans="3:49" ht="14.25" customHeight="1" x14ac:dyDescent="0.3">
      <c r="C359" s="293" t="s">
        <v>103</v>
      </c>
      <c r="D359" s="503" t="s">
        <v>2945</v>
      </c>
      <c r="E359" s="292" t="s">
        <v>1058</v>
      </c>
      <c r="F359" s="293" t="s">
        <v>1059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6-7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35" t="str">
        <f>IFERROR(VLOOKUP(功能_33[[#This Row],[流程]],工作表3!E:E,1,FALSE),"")</f>
        <v>6-7其他基本資料維護</v>
      </c>
    </row>
    <row r="360" spans="3:49" ht="14.25" customHeight="1" x14ac:dyDescent="0.3">
      <c r="C360" s="293" t="s">
        <v>103</v>
      </c>
      <c r="D360" s="503" t="s">
        <v>2945</v>
      </c>
      <c r="E360" s="292" t="s">
        <v>1060</v>
      </c>
      <c r="F360" s="293" t="s">
        <v>1061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Q360" s="588" t="str">
        <f t="shared" si="34"/>
        <v/>
      </c>
      <c r="AR360" s="590" t="str">
        <f t="shared" si="35"/>
        <v/>
      </c>
      <c r="AS360" s="592" t="str">
        <f t="shared" si="36"/>
        <v>6-7</v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35" t="str">
        <f>IFERROR(VLOOKUP(功能_33[[#This Row],[流程]],工作表3!E:E,1,FALSE),"")</f>
        <v>6-7其他基本資料維護</v>
      </c>
    </row>
    <row r="361" spans="3:49" ht="14.25" customHeight="1" x14ac:dyDescent="0.3">
      <c r="C361" s="293" t="s">
        <v>103</v>
      </c>
      <c r="D361" s="503" t="s">
        <v>2945</v>
      </c>
      <c r="E361" s="292" t="s">
        <v>1062</v>
      </c>
      <c r="F361" s="293" t="s">
        <v>1063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35" t="str">
        <f>IFERROR(VLOOKUP(功能_33[[#This Row],[流程]],工作表3!E:E,1,FALSE),"")</f>
        <v>6-7其他基本資料維護</v>
      </c>
    </row>
    <row r="362" spans="3:49" ht="14.25" customHeight="1" x14ac:dyDescent="0.3">
      <c r="C362" s="293" t="s">
        <v>103</v>
      </c>
      <c r="D362" s="503" t="s">
        <v>2945</v>
      </c>
      <c r="E362" s="292" t="s">
        <v>1064</v>
      </c>
      <c r="F362" s="293" t="s">
        <v>1065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Q362" s="588" t="str">
        <f t="shared" si="34"/>
        <v/>
      </c>
      <c r="AR362" s="590" t="str">
        <f t="shared" si="35"/>
        <v>6-7</v>
      </c>
      <c r="AS362" s="592" t="str">
        <f t="shared" si="36"/>
        <v/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35" t="str">
        <f>IFERROR(VLOOKUP(功能_33[[#This Row],[流程]],工作表3!E:E,1,FALSE),"")</f>
        <v>6-7其他基本資料維護</v>
      </c>
    </row>
    <row r="363" spans="3:49" ht="14.25" customHeight="1" x14ac:dyDescent="0.3">
      <c r="C363" s="293" t="s">
        <v>103</v>
      </c>
      <c r="D363" s="503" t="s">
        <v>2945</v>
      </c>
      <c r="E363" s="292" t="s">
        <v>1066</v>
      </c>
      <c r="F363" s="293" t="s">
        <v>1067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35" t="str">
        <f>IFERROR(VLOOKUP(功能_33[[#This Row],[流程]],工作表3!E:E,1,FALSE),"")</f>
        <v>6-7其他基本資料維護</v>
      </c>
    </row>
    <row r="364" spans="3:49" ht="14.25" customHeight="1" x14ac:dyDescent="0.3">
      <c r="C364" s="293" t="s">
        <v>103</v>
      </c>
      <c r="D364" s="503" t="s">
        <v>2945</v>
      </c>
      <c r="E364" s="292" t="s">
        <v>1068</v>
      </c>
      <c r="F364" s="293" t="s">
        <v>1069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35" t="str">
        <f>IFERROR(VLOOKUP(功能_33[[#This Row],[流程]],工作表3!E:E,1,FALSE),"")</f>
        <v>6-7其他基本資料維護</v>
      </c>
    </row>
    <row r="365" spans="3:49" ht="14.25" customHeight="1" x14ac:dyDescent="0.3">
      <c r="C365" s="293" t="s">
        <v>103</v>
      </c>
      <c r="D365" s="503" t="s">
        <v>2945</v>
      </c>
      <c r="E365" s="292" t="s">
        <v>1070</v>
      </c>
      <c r="F365" s="293" t="s">
        <v>1071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35" t="str">
        <f>IFERROR(VLOOKUP(功能_33[[#This Row],[流程]],工作表3!E:E,1,FALSE),"")</f>
        <v>6-7其他基本資料維護</v>
      </c>
    </row>
    <row r="366" spans="3:49" ht="14.25" customHeight="1" x14ac:dyDescent="0.3">
      <c r="C366" s="293" t="s">
        <v>103</v>
      </c>
      <c r="D366" s="503" t="s">
        <v>2943</v>
      </c>
      <c r="E366" s="292" t="s">
        <v>1072</v>
      </c>
      <c r="F366" s="293" t="s">
        <v>1073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Q366" s="588" t="str">
        <f t="shared" si="34"/>
        <v/>
      </c>
      <c r="AR366" s="590" t="str">
        <f t="shared" si="35"/>
        <v/>
      </c>
      <c r="AS366" s="592" t="str">
        <f t="shared" si="36"/>
        <v>6-5</v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35" t="str">
        <f>IFERROR(VLOOKUP(功能_33[[#This Row],[流程]],工作表3!E:E,1,FALSE),"")</f>
        <v>6-5系統變數維護</v>
      </c>
    </row>
    <row r="367" spans="3:49" ht="14.25" customHeight="1" x14ac:dyDescent="0.3">
      <c r="C367" s="293" t="s">
        <v>103</v>
      </c>
      <c r="D367" s="503" t="s">
        <v>2943</v>
      </c>
      <c r="E367" s="292" t="s">
        <v>1074</v>
      </c>
      <c r="F367" s="271" t="s">
        <v>1075</v>
      </c>
      <c r="G367" s="271" t="s">
        <v>1076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Q367" s="588" t="str">
        <f t="shared" si="34"/>
        <v/>
      </c>
      <c r="AR367" s="590" t="str">
        <f t="shared" si="35"/>
        <v>6-5</v>
      </c>
      <c r="AS367" s="592" t="str">
        <f t="shared" si="36"/>
        <v/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35" t="str">
        <f>IFERROR(VLOOKUP(功能_33[[#This Row],[流程]],工作表3!E:E,1,FALSE),"")</f>
        <v>6-5系統變數維護</v>
      </c>
    </row>
    <row r="368" spans="3:49" ht="14.25" customHeight="1" x14ac:dyDescent="0.3">
      <c r="C368" s="293" t="s">
        <v>103</v>
      </c>
      <c r="D368" s="503" t="s">
        <v>2943</v>
      </c>
      <c r="E368" s="292" t="s">
        <v>1077</v>
      </c>
      <c r="F368" s="271" t="s">
        <v>1078</v>
      </c>
      <c r="G368" s="271" t="s">
        <v>1079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Q368" s="588" t="str">
        <f t="shared" si="34"/>
        <v/>
      </c>
      <c r="AR368" s="590" t="str">
        <f t="shared" si="35"/>
        <v>6-5</v>
      </c>
      <c r="AS368" s="592" t="str">
        <f t="shared" si="36"/>
        <v/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35" t="str">
        <f>IFERROR(VLOOKUP(功能_33[[#This Row],[流程]],工作表3!E:E,1,FALSE),"")</f>
        <v>6-5系統變數維護</v>
      </c>
    </row>
    <row r="369" spans="1:49" ht="14.25" customHeight="1" x14ac:dyDescent="0.3">
      <c r="C369" s="293" t="s">
        <v>103</v>
      </c>
      <c r="D369" s="503" t="s">
        <v>2943</v>
      </c>
      <c r="E369" s="292" t="s">
        <v>1080</v>
      </c>
      <c r="F369" s="271" t="s">
        <v>1081</v>
      </c>
      <c r="G369" s="271" t="s">
        <v>1079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35" t="str">
        <f>IFERROR(VLOOKUP(功能_33[[#This Row],[流程]],工作表3!E:E,1,FALSE),"")</f>
        <v>6-5系統變數維護</v>
      </c>
    </row>
    <row r="370" spans="1:49" ht="14.25" customHeight="1" x14ac:dyDescent="0.3">
      <c r="C370" s="293" t="s">
        <v>103</v>
      </c>
      <c r="D370" s="503" t="s">
        <v>2943</v>
      </c>
      <c r="E370" s="292" t="s">
        <v>1082</v>
      </c>
      <c r="F370" s="271" t="s">
        <v>1083</v>
      </c>
      <c r="G370" s="271" t="s">
        <v>1079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35" t="str">
        <f>IFERROR(VLOOKUP(功能_33[[#This Row],[流程]],工作表3!E:E,1,FALSE),"")</f>
        <v>6-5系統變數維護</v>
      </c>
    </row>
    <row r="371" spans="1:49" ht="14.25" customHeight="1" x14ac:dyDescent="0.3">
      <c r="A371" s="631">
        <v>44547</v>
      </c>
      <c r="C371" s="293" t="s">
        <v>102</v>
      </c>
      <c r="D371" s="503" t="s">
        <v>2931</v>
      </c>
      <c r="E371" s="292" t="s">
        <v>1084</v>
      </c>
      <c r="F371" s="271" t="s">
        <v>1085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/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Q371" s="588" t="str">
        <f t="shared" si="34"/>
        <v/>
      </c>
      <c r="AR371" s="590" t="str">
        <f t="shared" si="35"/>
        <v/>
      </c>
      <c r="AS371" s="592" t="str">
        <f t="shared" si="36"/>
        <v/>
      </c>
      <c r="AT371" s="594" t="str">
        <f t="shared" si="37"/>
        <v>5-3</v>
      </c>
      <c r="AU371" s="596" t="str">
        <f t="shared" si="38"/>
        <v/>
      </c>
      <c r="AV371" s="598" t="str">
        <f t="shared" si="39"/>
        <v/>
      </c>
      <c r="AW371" s="635" t="str">
        <f>IFERROR(VLOOKUP(功能_33[[#This Row],[流程]],工作表3!E:E,1,FALSE),"")</f>
        <v/>
      </c>
    </row>
    <row r="372" spans="1:49" ht="14.25" customHeight="1" x14ac:dyDescent="0.3">
      <c r="A372" s="631">
        <v>44547</v>
      </c>
      <c r="C372" s="293" t="s">
        <v>102</v>
      </c>
      <c r="D372" s="503" t="s">
        <v>2931</v>
      </c>
      <c r="E372" s="292" t="s">
        <v>1086</v>
      </c>
      <c r="F372" s="271" t="s">
        <v>1087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/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Q372" s="588" t="str">
        <f t="shared" si="34"/>
        <v/>
      </c>
      <c r="AR372" s="590" t="str">
        <f t="shared" si="35"/>
        <v/>
      </c>
      <c r="AS372" s="592" t="str">
        <f t="shared" si="36"/>
        <v/>
      </c>
      <c r="AT372" s="594" t="str">
        <f t="shared" si="37"/>
        <v>5-3</v>
      </c>
      <c r="AU372" s="596" t="str">
        <f t="shared" si="38"/>
        <v/>
      </c>
      <c r="AV372" s="598" t="str">
        <f t="shared" si="39"/>
        <v/>
      </c>
      <c r="AW372" s="635" t="str">
        <f>IFERROR(VLOOKUP(功能_33[[#This Row],[流程]],工作表3!E:E,1,FALSE),"")</f>
        <v/>
      </c>
    </row>
    <row r="373" spans="1:49" ht="14.25" customHeight="1" x14ac:dyDescent="0.3">
      <c r="A373" s="631">
        <v>44547</v>
      </c>
      <c r="C373" s="293" t="s">
        <v>102</v>
      </c>
      <c r="D373" s="504" t="s">
        <v>2931</v>
      </c>
      <c r="E373" s="292" t="s">
        <v>1088</v>
      </c>
      <c r="F373" s="271" t="s">
        <v>1089</v>
      </c>
      <c r="G373" s="282" t="s">
        <v>1090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35" t="str">
        <f>IFERROR(VLOOKUP(功能_33[[#This Row],[流程]],工作表3!E:E,1,FALSE),"")</f>
        <v/>
      </c>
    </row>
    <row r="374" spans="1:49" ht="14.25" customHeight="1" x14ac:dyDescent="0.3">
      <c r="A374" s="631">
        <v>44547</v>
      </c>
      <c r="C374" s="293" t="s">
        <v>102</v>
      </c>
      <c r="D374" s="503" t="s">
        <v>2931</v>
      </c>
      <c r="E374" s="292" t="s">
        <v>1091</v>
      </c>
      <c r="F374" s="271" t="s">
        <v>1092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/>
      </c>
      <c r="AU374" s="596" t="str">
        <f t="shared" si="38"/>
        <v/>
      </c>
      <c r="AV374" s="598" t="str">
        <f t="shared" si="39"/>
        <v>5-3</v>
      </c>
      <c r="AW374" s="635" t="str">
        <f>IFERROR(VLOOKUP(功能_33[[#This Row],[流程]],工作表3!E:E,1,FALSE),"")</f>
        <v/>
      </c>
    </row>
    <row r="375" spans="1:49" ht="14.25" customHeight="1" x14ac:dyDescent="0.3">
      <c r="A375" s="631">
        <v>44547</v>
      </c>
      <c r="C375" s="293" t="s">
        <v>102</v>
      </c>
      <c r="D375" s="503" t="s">
        <v>2931</v>
      </c>
      <c r="E375" s="292" t="s">
        <v>1093</v>
      </c>
      <c r="F375" s="271" t="s">
        <v>1094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/>
      </c>
      <c r="AU375" s="596" t="str">
        <f t="shared" si="38"/>
        <v/>
      </c>
      <c r="AV375" s="598" t="str">
        <f t="shared" si="39"/>
        <v>5-3</v>
      </c>
      <c r="AW375" s="635" t="str">
        <f>IFERROR(VLOOKUP(功能_33[[#This Row],[流程]],工作表3!E:E,1,FALSE),"")</f>
        <v/>
      </c>
    </row>
    <row r="376" spans="1:49" ht="14.25" customHeight="1" x14ac:dyDescent="0.3">
      <c r="A376" s="631">
        <v>44547</v>
      </c>
      <c r="C376" s="293" t="s">
        <v>102</v>
      </c>
      <c r="D376" s="504" t="s">
        <v>2931</v>
      </c>
      <c r="E376" s="292" t="s">
        <v>1095</v>
      </c>
      <c r="F376" s="271" t="s">
        <v>1096</v>
      </c>
      <c r="G376" s="282" t="s">
        <v>1090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/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>5-3</v>
      </c>
      <c r="AU376" s="596" t="str">
        <f t="shared" si="38"/>
        <v/>
      </c>
      <c r="AV376" s="598" t="str">
        <f t="shared" si="39"/>
        <v/>
      </c>
      <c r="AW376" s="635" t="str">
        <f>IFERROR(VLOOKUP(功能_33[[#This Row],[流程]],工作表3!E:E,1,FALSE),"")</f>
        <v/>
      </c>
    </row>
    <row r="377" spans="1:49" ht="14.25" customHeight="1" x14ac:dyDescent="0.3">
      <c r="A377" s="631">
        <v>44547</v>
      </c>
      <c r="C377" s="293" t="s">
        <v>102</v>
      </c>
      <c r="D377" s="504" t="s">
        <v>2931</v>
      </c>
      <c r="E377" s="292" t="s">
        <v>1097</v>
      </c>
      <c r="F377" s="271" t="s">
        <v>1098</v>
      </c>
      <c r="G377" s="282" t="s">
        <v>1090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/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>5-3</v>
      </c>
      <c r="AU377" s="596" t="str">
        <f t="shared" si="38"/>
        <v/>
      </c>
      <c r="AV377" s="598" t="str">
        <f t="shared" si="39"/>
        <v/>
      </c>
      <c r="AW377" s="635" t="str">
        <f>IFERROR(VLOOKUP(功能_33[[#This Row],[流程]],工作表3!E:E,1,FALSE),"")</f>
        <v/>
      </c>
    </row>
    <row r="378" spans="1:49" ht="14.25" customHeight="1" x14ac:dyDescent="0.3">
      <c r="A378" s="631">
        <v>44547</v>
      </c>
      <c r="C378" s="293" t="s">
        <v>102</v>
      </c>
      <c r="D378" s="503" t="s">
        <v>2931</v>
      </c>
      <c r="E378" s="292" t="s">
        <v>1099</v>
      </c>
      <c r="F378" s="271" t="s">
        <v>1100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/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/>
      </c>
      <c r="AU378" s="596" t="str">
        <f t="shared" si="38"/>
        <v/>
      </c>
      <c r="AV378" s="598" t="str">
        <f t="shared" si="39"/>
        <v>5-3</v>
      </c>
      <c r="AW378" s="635" t="str">
        <f>IFERROR(VLOOKUP(功能_33[[#This Row],[流程]],工作表3!E:E,1,FALSE),"")</f>
        <v/>
      </c>
    </row>
    <row r="379" spans="1:49" ht="14.25" customHeight="1" x14ac:dyDescent="0.3">
      <c r="A379" s="631">
        <v>44547</v>
      </c>
      <c r="C379" s="293" t="s">
        <v>102</v>
      </c>
      <c r="D379" s="503" t="s">
        <v>2931</v>
      </c>
      <c r="E379" s="292" t="s">
        <v>1101</v>
      </c>
      <c r="F379" s="271" t="s">
        <v>1102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35" t="str">
        <f>IFERROR(VLOOKUP(功能_33[[#This Row],[流程]],工作表3!E:E,1,FALSE),"")</f>
        <v/>
      </c>
    </row>
    <row r="380" spans="1:49" ht="14.25" customHeight="1" x14ac:dyDescent="0.3">
      <c r="A380" s="631">
        <v>44547</v>
      </c>
      <c r="C380" s="293" t="s">
        <v>102</v>
      </c>
      <c r="D380" s="503" t="s">
        <v>2931</v>
      </c>
      <c r="E380" s="292" t="s">
        <v>1103</v>
      </c>
      <c r="F380" s="271" t="s">
        <v>1104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/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3062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>5-3</v>
      </c>
      <c r="AU380" s="596" t="str">
        <f t="shared" si="38"/>
        <v/>
      </c>
      <c r="AV380" s="598" t="str">
        <f t="shared" si="39"/>
        <v/>
      </c>
      <c r="AW380" s="635" t="str">
        <f>IFERROR(VLOOKUP(功能_33[[#This Row],[流程]],工作表3!E:E,1,FALSE),"")</f>
        <v/>
      </c>
    </row>
    <row r="381" spans="1:49" ht="14.25" customHeight="1" x14ac:dyDescent="0.3">
      <c r="A381" s="631">
        <v>44547</v>
      </c>
      <c r="C381" s="293" t="s">
        <v>102</v>
      </c>
      <c r="D381" s="503" t="s">
        <v>2931</v>
      </c>
      <c r="E381" s="292" t="s">
        <v>1105</v>
      </c>
      <c r="F381" s="271" t="s">
        <v>1106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/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3062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35" t="str">
        <f>IFERROR(VLOOKUP(功能_33[[#This Row],[流程]],工作表3!E:E,1,FALSE),"")</f>
        <v/>
      </c>
    </row>
    <row r="382" spans="1:49" ht="14.25" customHeight="1" x14ac:dyDescent="0.3">
      <c r="A382" s="631">
        <v>44547</v>
      </c>
      <c r="C382" s="293" t="s">
        <v>102</v>
      </c>
      <c r="D382" s="503" t="s">
        <v>2931</v>
      </c>
      <c r="E382" s="292" t="s">
        <v>1107</v>
      </c>
      <c r="F382" s="271" t="s">
        <v>1108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3062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35" t="str">
        <f>IFERROR(VLOOKUP(功能_33[[#This Row],[流程]],工作表3!E:E,1,FALSE),"")</f>
        <v/>
      </c>
    </row>
    <row r="383" spans="1:49" ht="14.25" customHeight="1" x14ac:dyDescent="0.3">
      <c r="A383" s="631">
        <v>44547</v>
      </c>
      <c r="C383" s="293" t="s">
        <v>102</v>
      </c>
      <c r="D383" s="503" t="s">
        <v>2931</v>
      </c>
      <c r="E383" s="292" t="s">
        <v>1109</v>
      </c>
      <c r="F383" s="271" t="s">
        <v>1110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/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35" t="str">
        <f>IFERROR(VLOOKUP(功能_33[[#This Row],[流程]],工作表3!E:E,1,FALSE),"")</f>
        <v/>
      </c>
    </row>
    <row r="384" spans="1:49" ht="14.25" customHeight="1" x14ac:dyDescent="0.3">
      <c r="A384" s="631">
        <v>44547</v>
      </c>
      <c r="C384" s="293" t="s">
        <v>102</v>
      </c>
      <c r="D384" s="503" t="s">
        <v>2931</v>
      </c>
      <c r="E384" s="292" t="s">
        <v>1111</v>
      </c>
      <c r="F384" s="271" t="s">
        <v>1112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/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35" t="str">
        <f>IFERROR(VLOOKUP(功能_33[[#This Row],[流程]],工作表3!E:E,1,FALSE),"")</f>
        <v/>
      </c>
    </row>
    <row r="385" spans="1:49" ht="14.25" customHeight="1" x14ac:dyDescent="0.3">
      <c r="A385" s="631">
        <v>44547</v>
      </c>
      <c r="C385" s="293" t="s">
        <v>102</v>
      </c>
      <c r="D385" s="503" t="s">
        <v>2931</v>
      </c>
      <c r="E385" s="292" t="s">
        <v>1113</v>
      </c>
      <c r="F385" s="271" t="s">
        <v>1114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35" t="str">
        <f>IFERROR(VLOOKUP(功能_33[[#This Row],[流程]],工作表3!E:E,1,FALSE),"")</f>
        <v/>
      </c>
    </row>
    <row r="386" spans="1:49" ht="14.25" customHeight="1" x14ac:dyDescent="0.3">
      <c r="C386" s="293" t="s">
        <v>102</v>
      </c>
      <c r="D386" s="503" t="s">
        <v>2955</v>
      </c>
      <c r="E386" s="292" t="s">
        <v>1118</v>
      </c>
      <c r="F386" s="271" t="s">
        <v>1119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2859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Q386" s="588" t="str">
        <f t="shared" ref="AQ386:AQ449" si="40">IF(COUNTA(AC386)=1,LEFT(D386,3),"")</f>
        <v/>
      </c>
      <c r="AR386" s="590" t="str">
        <f t="shared" ref="AR386:AR449" si="41">IF(AND(COUNTA(L386)=1,COUNTA(M386)=1,COUNTA(Y386)=1,COUNTA(AB386)=1,COUNTA(AC386)=0),LEFT(D386,3),"")</f>
        <v/>
      </c>
      <c r="AS386" s="592" t="str">
        <f t="shared" ref="AS386:AS449" si="42">IF(AND(COUNTA(L386)=1,COUNTA(M386)=1,COUNTA(Y386)=1,COUNTA(AB386)=0,COUNTA(AC386)=0),LEFT(D386,3),"")</f>
        <v>5-2</v>
      </c>
      <c r="AT386" s="594" t="str">
        <f t="shared" ref="AT386:AT449" si="43">IF(AND(COUNTA(M386)=0,COUNTA(Y386)=1),LEFT(D386,3),"")</f>
        <v/>
      </c>
      <c r="AU386" s="596" t="str">
        <f t="shared" ref="AU386:AU449" si="44">IF(AND(COUNTA(M386)=1,COUNTA(Y386)=0),LEFT(D386,3),"")</f>
        <v/>
      </c>
      <c r="AV386" s="598" t="str">
        <f t="shared" ref="AV386:AV449" si="45">IF(AND(COUNTA(M386)=0,COUNTA(Y386)=0),LEFT(D386,3),"")</f>
        <v/>
      </c>
      <c r="AW386" s="635" t="str">
        <f>IFERROR(VLOOKUP(功能_33[[#This Row],[流程]],工作表3!E:E,1,FALSE),"")</f>
        <v>5-2房貸專員業績統計作業</v>
      </c>
    </row>
    <row r="387" spans="1:49" ht="14.25" customHeight="1" x14ac:dyDescent="0.3">
      <c r="C387" s="293" t="s">
        <v>102</v>
      </c>
      <c r="D387" s="503" t="s">
        <v>2955</v>
      </c>
      <c r="E387" s="292" t="s">
        <v>1120</v>
      </c>
      <c r="F387" s="271" t="s">
        <v>1121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2859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Q387" s="588" t="str">
        <f t="shared" si="40"/>
        <v/>
      </c>
      <c r="AR387" s="590" t="str">
        <f t="shared" si="41"/>
        <v/>
      </c>
      <c r="AS387" s="592" t="str">
        <f t="shared" si="42"/>
        <v>5-2</v>
      </c>
      <c r="AT387" s="594" t="str">
        <f t="shared" si="43"/>
        <v/>
      </c>
      <c r="AU387" s="596" t="str">
        <f t="shared" si="44"/>
        <v/>
      </c>
      <c r="AV387" s="598" t="str">
        <f t="shared" si="45"/>
        <v/>
      </c>
      <c r="AW387" s="635" t="str">
        <f>IFERROR(VLOOKUP(功能_33[[#This Row],[流程]],工作表3!E:E,1,FALSE),"")</f>
        <v>5-2房貸專員業績統計作業</v>
      </c>
    </row>
    <row r="388" spans="1:49" ht="14.25" customHeight="1" x14ac:dyDescent="0.3">
      <c r="C388" s="293" t="s">
        <v>103</v>
      </c>
      <c r="D388" s="503" t="s">
        <v>2942</v>
      </c>
      <c r="E388" s="292" t="s">
        <v>1122</v>
      </c>
      <c r="F388" s="271" t="s">
        <v>1123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Q388" s="588" t="str">
        <f t="shared" si="40"/>
        <v/>
      </c>
      <c r="AR388" s="590" t="str">
        <f t="shared" si="41"/>
        <v/>
      </c>
      <c r="AS388" s="592" t="str">
        <f t="shared" si="42"/>
        <v>6-4</v>
      </c>
      <c r="AT388" s="594" t="str">
        <f t="shared" si="43"/>
        <v/>
      </c>
      <c r="AU388" s="596" t="str">
        <f t="shared" si="44"/>
        <v/>
      </c>
      <c r="AV388" s="598" t="str">
        <f t="shared" si="45"/>
        <v/>
      </c>
      <c r="AW388" s="635" t="str">
        <f>IFERROR(VLOOKUP(功能_33[[#This Row],[流程]],工作表3!E:E,1,FALSE),"")</f>
        <v/>
      </c>
    </row>
    <row r="389" spans="1:49" ht="14.25" customHeight="1" x14ac:dyDescent="0.3">
      <c r="C389" s="293" t="s">
        <v>103</v>
      </c>
      <c r="D389" s="503" t="s">
        <v>2942</v>
      </c>
      <c r="E389" s="292" t="s">
        <v>1124</v>
      </c>
      <c r="F389" s="271" t="s">
        <v>1125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Q389" s="588" t="str">
        <f t="shared" si="40"/>
        <v/>
      </c>
      <c r="AR389" s="590" t="str">
        <f t="shared" si="41"/>
        <v/>
      </c>
      <c r="AS389" s="592" t="str">
        <f t="shared" si="42"/>
        <v>6-4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35" t="str">
        <f>IFERROR(VLOOKUP(功能_33[[#This Row],[流程]],工作表3!E:E,1,FALSE),"")</f>
        <v/>
      </c>
    </row>
    <row r="390" spans="1:49" ht="14.25" customHeight="1" x14ac:dyDescent="0.3">
      <c r="C390" s="293" t="s">
        <v>103</v>
      </c>
      <c r="D390" s="503" t="s">
        <v>2942</v>
      </c>
      <c r="E390" s="292" t="s">
        <v>1130</v>
      </c>
      <c r="F390" s="271" t="s">
        <v>1131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3061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35" t="str">
        <f>IFERROR(VLOOKUP(功能_33[[#This Row],[流程]],工作表3!E:E,1,FALSE),"")</f>
        <v/>
      </c>
    </row>
    <row r="391" spans="1:49" ht="14.25" customHeight="1" x14ac:dyDescent="0.3">
      <c r="C391" s="293" t="s">
        <v>103</v>
      </c>
      <c r="D391" s="503" t="s">
        <v>2942</v>
      </c>
      <c r="E391" s="292" t="s">
        <v>1132</v>
      </c>
      <c r="F391" s="293" t="s">
        <v>1133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3061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35" t="str">
        <f>IFERROR(VLOOKUP(功能_33[[#This Row],[流程]],工作表3!E:E,1,FALSE),"")</f>
        <v/>
      </c>
    </row>
    <row r="392" spans="1:49" ht="14.25" customHeight="1" x14ac:dyDescent="0.3">
      <c r="C392" s="293" t="s">
        <v>103</v>
      </c>
      <c r="D392" s="503" t="s">
        <v>2945</v>
      </c>
      <c r="E392" s="292" t="s">
        <v>1136</v>
      </c>
      <c r="F392" s="293" t="s">
        <v>1137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3061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1138</v>
      </c>
      <c r="AM392" s="305" t="s">
        <v>1139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/>
      </c>
      <c r="AS392" s="592" t="str">
        <f t="shared" si="42"/>
        <v>6-7</v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35" t="str">
        <f>IFERROR(VLOOKUP(功能_33[[#This Row],[流程]],工作表3!E:E,1,FALSE),"")</f>
        <v>6-7其他基本資料維護</v>
      </c>
    </row>
    <row r="393" spans="1:49" ht="14.25" customHeight="1" x14ac:dyDescent="0.3">
      <c r="C393" s="293" t="s">
        <v>103</v>
      </c>
      <c r="D393" s="503" t="s">
        <v>2945</v>
      </c>
      <c r="E393" s="292" t="s">
        <v>1140</v>
      </c>
      <c r="F393" s="293" t="s">
        <v>1139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3061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1138</v>
      </c>
      <c r="AM393" s="305" t="s">
        <v>1139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/>
      </c>
      <c r="AS393" s="592" t="str">
        <f t="shared" si="42"/>
        <v>6-7</v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35" t="str">
        <f>IFERROR(VLOOKUP(功能_33[[#This Row],[流程]],工作表3!E:E,1,FALSE),"")</f>
        <v>6-7其他基本資料維護</v>
      </c>
    </row>
    <row r="394" spans="1:49" ht="14.25" customHeight="1" x14ac:dyDescent="0.3">
      <c r="C394" s="293" t="s">
        <v>103</v>
      </c>
      <c r="D394" s="503" t="s">
        <v>2942</v>
      </c>
      <c r="E394" s="292" t="s">
        <v>1141</v>
      </c>
      <c r="F394" s="293" t="s">
        <v>1142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Q394" s="588" t="str">
        <f t="shared" si="40"/>
        <v/>
      </c>
      <c r="AR394" s="590" t="str">
        <f t="shared" si="41"/>
        <v/>
      </c>
      <c r="AS394" s="592" t="str">
        <f t="shared" si="42"/>
        <v>6-4</v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35" t="str">
        <f>IFERROR(VLOOKUP(功能_33[[#This Row],[流程]],工作表3!E:E,1,FALSE),"")</f>
        <v/>
      </c>
    </row>
    <row r="395" spans="1:49" ht="14.25" customHeight="1" x14ac:dyDescent="0.3">
      <c r="C395" s="293" t="s">
        <v>103</v>
      </c>
      <c r="D395" s="503" t="s">
        <v>2942</v>
      </c>
      <c r="E395" s="292" t="s">
        <v>1143</v>
      </c>
      <c r="F395" s="293" t="s">
        <v>1144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Q395" s="588" t="str">
        <f t="shared" si="40"/>
        <v/>
      </c>
      <c r="AR395" s="590" t="str">
        <f t="shared" si="41"/>
        <v/>
      </c>
      <c r="AS395" s="592" t="str">
        <f t="shared" si="42"/>
        <v>6-4</v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35" t="str">
        <f>IFERROR(VLOOKUP(功能_33[[#This Row],[流程]],工作表3!E:E,1,FALSE),"")</f>
        <v/>
      </c>
    </row>
    <row r="396" spans="1:49" ht="14.25" customHeight="1" x14ac:dyDescent="0.3">
      <c r="C396" s="293" t="s">
        <v>103</v>
      </c>
      <c r="D396" s="503" t="s">
        <v>2939</v>
      </c>
      <c r="E396" s="292" t="s">
        <v>1145</v>
      </c>
      <c r="F396" s="293" t="s">
        <v>1146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3061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6-1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35" t="str">
        <f>IFERROR(VLOOKUP(功能_33[[#This Row],[流程]],工作表3!E:E,1,FALSE),"")</f>
        <v/>
      </c>
    </row>
    <row r="397" spans="1:49" ht="14.25" customHeight="1" x14ac:dyDescent="0.3">
      <c r="C397" s="293" t="s">
        <v>103</v>
      </c>
      <c r="D397" s="503" t="s">
        <v>2942</v>
      </c>
      <c r="E397" s="292" t="s">
        <v>1147</v>
      </c>
      <c r="F397" s="293" t="s">
        <v>1148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3061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35" t="str">
        <f>IFERROR(VLOOKUP(功能_33[[#This Row],[流程]],工作表3!E:E,1,FALSE),"")</f>
        <v/>
      </c>
    </row>
    <row r="398" spans="1:49" ht="14.25" customHeight="1" x14ac:dyDescent="0.3">
      <c r="C398" s="293" t="s">
        <v>103</v>
      </c>
      <c r="D398" s="503" t="s">
        <v>2942</v>
      </c>
      <c r="E398" s="292" t="s">
        <v>1149</v>
      </c>
      <c r="F398" s="293" t="s">
        <v>1150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>
        <v>44538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>6-4</v>
      </c>
      <c r="AT398" s="594" t="str">
        <f t="shared" si="43"/>
        <v/>
      </c>
      <c r="AU398" s="596" t="str">
        <f t="shared" si="44"/>
        <v/>
      </c>
      <c r="AV398" s="598" t="str">
        <f t="shared" si="45"/>
        <v/>
      </c>
      <c r="AW398" s="635" t="str">
        <f>IFERROR(VLOOKUP(功能_33[[#This Row],[流程]],工作表3!E:E,1,FALSE),"")</f>
        <v/>
      </c>
    </row>
    <row r="399" spans="1:49" ht="14.25" customHeight="1" x14ac:dyDescent="0.3">
      <c r="C399" s="293" t="s">
        <v>103</v>
      </c>
      <c r="D399" s="503" t="s">
        <v>2944</v>
      </c>
      <c r="E399" s="292" t="s">
        <v>1126</v>
      </c>
      <c r="F399" s="271" t="s">
        <v>1127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3061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/>
      </c>
      <c r="AS399" s="592" t="str">
        <f t="shared" si="42"/>
        <v>6-6</v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35" t="str">
        <f>IFERROR(VLOOKUP(功能_33[[#This Row],[流程]],工作表3!E:E,1,FALSE),"")</f>
        <v>6-6各類代碼檔維護</v>
      </c>
    </row>
    <row r="400" spans="1:49" ht="14.25" customHeight="1" x14ac:dyDescent="0.3">
      <c r="C400" s="293" t="s">
        <v>103</v>
      </c>
      <c r="D400" s="503" t="s">
        <v>2944</v>
      </c>
      <c r="E400" s="292" t="s">
        <v>1128</v>
      </c>
      <c r="F400" s="271" t="s">
        <v>1129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3061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  <c r="AQ400" s="588" t="str">
        <f t="shared" si="40"/>
        <v/>
      </c>
      <c r="AR400" s="590" t="str">
        <f t="shared" si="41"/>
        <v/>
      </c>
      <c r="AS400" s="592" t="str">
        <f t="shared" si="42"/>
        <v>6-6</v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35" t="str">
        <f>IFERROR(VLOOKUP(功能_33[[#This Row],[流程]],工作表3!E:E,1,FALSE),"")</f>
        <v>6-6各類代碼檔維護</v>
      </c>
    </row>
    <row r="401" spans="3:49" ht="14.25" customHeight="1" x14ac:dyDescent="0.3">
      <c r="C401" s="293" t="s">
        <v>103</v>
      </c>
      <c r="D401" s="293" t="s">
        <v>2939</v>
      </c>
      <c r="E401" s="292" t="s">
        <v>1134</v>
      </c>
      <c r="F401" s="293" t="s">
        <v>1135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3061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/>
      </c>
      <c r="AS401" s="592" t="str">
        <f t="shared" si="42"/>
        <v>6-1</v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35" t="str">
        <f>IFERROR(VLOOKUP(功能_33[[#This Row],[流程]],工作表3!E:E,1,FALSE),"")</f>
        <v/>
      </c>
    </row>
    <row r="402" spans="3:49" ht="14.25" customHeight="1" x14ac:dyDescent="0.3">
      <c r="C402" s="293" t="s">
        <v>105</v>
      </c>
      <c r="D402" s="293" t="s">
        <v>2956</v>
      </c>
      <c r="E402" s="292" t="s">
        <v>1151</v>
      </c>
      <c r="F402" s="293" t="s">
        <v>1152</v>
      </c>
      <c r="G402" s="293" t="s">
        <v>1153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  <c r="AQ402" s="588" t="str">
        <f t="shared" si="40"/>
        <v/>
      </c>
      <c r="AR402" s="590" t="str">
        <f t="shared" si="41"/>
        <v/>
      </c>
      <c r="AS402" s="592" t="str">
        <f t="shared" si="42"/>
        <v>8-3</v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35" t="str">
        <f>IFERROR(VLOOKUP(功能_33[[#This Row],[流程]],工作表3!E:E,1,FALSE),"")</f>
        <v/>
      </c>
    </row>
    <row r="403" spans="3:49" ht="14.25" customHeight="1" x14ac:dyDescent="0.3">
      <c r="C403" s="293" t="s">
        <v>105</v>
      </c>
      <c r="D403" s="293" t="s">
        <v>2956</v>
      </c>
      <c r="E403" s="292" t="s">
        <v>1154</v>
      </c>
      <c r="F403" s="293" t="s">
        <v>1155</v>
      </c>
      <c r="G403" s="293" t="s">
        <v>1153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  <c r="AQ403" s="588" t="str">
        <f t="shared" si="40"/>
        <v/>
      </c>
      <c r="AR403" s="590" t="str">
        <f t="shared" si="41"/>
        <v/>
      </c>
      <c r="AS403" s="592" t="str">
        <f t="shared" si="42"/>
        <v>8-3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35" t="str">
        <f>IFERROR(VLOOKUP(功能_33[[#This Row],[流程]],工作表3!E:E,1,FALSE),"")</f>
        <v/>
      </c>
    </row>
    <row r="404" spans="3:49" ht="14.25" customHeight="1" x14ac:dyDescent="0.3">
      <c r="C404" s="293" t="s">
        <v>105</v>
      </c>
      <c r="D404" s="293" t="s">
        <v>2956</v>
      </c>
      <c r="E404" s="292" t="s">
        <v>1156</v>
      </c>
      <c r="F404" s="293" t="s">
        <v>1157</v>
      </c>
      <c r="G404" s="293" t="s">
        <v>1153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35" t="str">
        <f>IFERROR(VLOOKUP(功能_33[[#This Row],[流程]],工作表3!E:E,1,FALSE),"")</f>
        <v/>
      </c>
    </row>
    <row r="405" spans="3:49" ht="14.25" customHeight="1" x14ac:dyDescent="0.3">
      <c r="C405" s="293" t="s">
        <v>105</v>
      </c>
      <c r="D405" s="293" t="s">
        <v>2956</v>
      </c>
      <c r="E405" s="292" t="s">
        <v>1158</v>
      </c>
      <c r="F405" s="293" t="s">
        <v>1159</v>
      </c>
      <c r="G405" s="293" t="s">
        <v>1153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35" t="str">
        <f>IFERROR(VLOOKUP(功能_33[[#This Row],[流程]],工作表3!E:E,1,FALSE),"")</f>
        <v/>
      </c>
    </row>
    <row r="406" spans="3:49" ht="14.25" customHeight="1" x14ac:dyDescent="0.3">
      <c r="C406" s="293" t="s">
        <v>105</v>
      </c>
      <c r="D406" s="293" t="s">
        <v>2956</v>
      </c>
      <c r="E406" s="292" t="s">
        <v>1160</v>
      </c>
      <c r="F406" s="293" t="s">
        <v>1161</v>
      </c>
      <c r="G406" s="293" t="s">
        <v>1153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35" t="str">
        <f>IFERROR(VLOOKUP(功能_33[[#This Row],[流程]],工作表3!E:E,1,FALSE),"")</f>
        <v/>
      </c>
    </row>
    <row r="407" spans="3:49" ht="14.25" customHeight="1" x14ac:dyDescent="0.3">
      <c r="C407" s="293" t="s">
        <v>105</v>
      </c>
      <c r="D407" s="293" t="s">
        <v>2956</v>
      </c>
      <c r="E407" s="292" t="s">
        <v>1162</v>
      </c>
      <c r="F407" s="293" t="s">
        <v>1163</v>
      </c>
      <c r="G407" s="293" t="s">
        <v>1153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35" t="str">
        <f>IFERROR(VLOOKUP(功能_33[[#This Row],[流程]],工作表3!E:E,1,FALSE),"")</f>
        <v/>
      </c>
    </row>
    <row r="408" spans="3:49" ht="14.25" customHeight="1" x14ac:dyDescent="0.3">
      <c r="C408" s="293" t="s">
        <v>105</v>
      </c>
      <c r="D408" s="293" t="s">
        <v>2956</v>
      </c>
      <c r="E408" s="292" t="s">
        <v>1164</v>
      </c>
      <c r="F408" s="293" t="s">
        <v>1165</v>
      </c>
      <c r="G408" s="293" t="s">
        <v>1153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35" t="str">
        <f>IFERROR(VLOOKUP(功能_33[[#This Row],[流程]],工作表3!E:E,1,FALSE),"")</f>
        <v/>
      </c>
    </row>
    <row r="409" spans="3:49" ht="14.25" customHeight="1" x14ac:dyDescent="0.3">
      <c r="C409" s="293" t="s">
        <v>105</v>
      </c>
      <c r="D409" s="293" t="s">
        <v>2956</v>
      </c>
      <c r="E409" s="292" t="s">
        <v>1166</v>
      </c>
      <c r="F409" s="293" t="s">
        <v>1167</v>
      </c>
      <c r="G409" s="293" t="s">
        <v>1153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35" t="str">
        <f>IFERROR(VLOOKUP(功能_33[[#This Row],[流程]],工作表3!E:E,1,FALSE),"")</f>
        <v/>
      </c>
    </row>
    <row r="410" spans="3:49" ht="14.25" customHeight="1" x14ac:dyDescent="0.3">
      <c r="C410" s="293" t="s">
        <v>105</v>
      </c>
      <c r="D410" s="293" t="s">
        <v>2956</v>
      </c>
      <c r="E410" s="292" t="s">
        <v>1168</v>
      </c>
      <c r="F410" s="293" t="s">
        <v>1169</v>
      </c>
      <c r="G410" s="293" t="s">
        <v>1153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35" t="str">
        <f>IFERROR(VLOOKUP(功能_33[[#This Row],[流程]],工作表3!E:E,1,FALSE),"")</f>
        <v/>
      </c>
    </row>
    <row r="411" spans="3:49" ht="14.25" customHeight="1" x14ac:dyDescent="0.3">
      <c r="C411" s="293" t="s">
        <v>105</v>
      </c>
      <c r="D411" s="293" t="s">
        <v>2956</v>
      </c>
      <c r="E411" s="292" t="s">
        <v>1170</v>
      </c>
      <c r="F411" s="293" t="s">
        <v>1171</v>
      </c>
      <c r="G411" s="293" t="s">
        <v>1153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35" t="str">
        <f>IFERROR(VLOOKUP(功能_33[[#This Row],[流程]],工作表3!E:E,1,FALSE),"")</f>
        <v/>
      </c>
    </row>
    <row r="412" spans="3:49" ht="14.25" customHeight="1" x14ac:dyDescent="0.3">
      <c r="C412" s="293" t="s">
        <v>105</v>
      </c>
      <c r="D412" s="293" t="s">
        <v>2956</v>
      </c>
      <c r="E412" s="292" t="s">
        <v>1172</v>
      </c>
      <c r="F412" s="293" t="s">
        <v>1173</v>
      </c>
      <c r="G412" s="293" t="s">
        <v>1153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35" t="str">
        <f>IFERROR(VLOOKUP(功能_33[[#This Row],[流程]],工作表3!E:E,1,FALSE),"")</f>
        <v/>
      </c>
    </row>
    <row r="413" spans="3:49" ht="14.25" customHeight="1" x14ac:dyDescent="0.3">
      <c r="C413" s="293" t="s">
        <v>105</v>
      </c>
      <c r="D413" s="293" t="s">
        <v>2956</v>
      </c>
      <c r="E413" s="292" t="s">
        <v>1174</v>
      </c>
      <c r="F413" s="293" t="s">
        <v>1175</v>
      </c>
      <c r="G413" s="293" t="s">
        <v>1153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35" t="str">
        <f>IFERROR(VLOOKUP(功能_33[[#This Row],[流程]],工作表3!E:E,1,FALSE),"")</f>
        <v/>
      </c>
    </row>
    <row r="414" spans="3:49" ht="14.25" customHeight="1" x14ac:dyDescent="0.3">
      <c r="C414" s="293" t="s">
        <v>105</v>
      </c>
      <c r="D414" s="293" t="s">
        <v>2956</v>
      </c>
      <c r="E414" s="292" t="s">
        <v>1176</v>
      </c>
      <c r="F414" s="293" t="s">
        <v>1177</v>
      </c>
      <c r="G414" s="293" t="s">
        <v>1153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35" t="str">
        <f>IFERROR(VLOOKUP(功能_33[[#This Row],[流程]],工作表3!E:E,1,FALSE),"")</f>
        <v/>
      </c>
    </row>
    <row r="415" spans="3:49" ht="14.25" customHeight="1" x14ac:dyDescent="0.3">
      <c r="C415" s="293" t="s">
        <v>105</v>
      </c>
      <c r="D415" s="293" t="s">
        <v>2956</v>
      </c>
      <c r="E415" s="292" t="s">
        <v>1178</v>
      </c>
      <c r="F415" s="293" t="s">
        <v>1179</v>
      </c>
      <c r="G415" s="293" t="s">
        <v>1153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35" t="str">
        <f>IFERROR(VLOOKUP(功能_33[[#This Row],[流程]],工作表3!E:E,1,FALSE),"")</f>
        <v/>
      </c>
    </row>
    <row r="416" spans="3:49" ht="14.25" customHeight="1" x14ac:dyDescent="0.3">
      <c r="C416" s="293" t="s">
        <v>105</v>
      </c>
      <c r="D416" s="293" t="s">
        <v>2956</v>
      </c>
      <c r="E416" s="292" t="s">
        <v>1180</v>
      </c>
      <c r="F416" s="293" t="s">
        <v>1181</v>
      </c>
      <c r="G416" s="293" t="s">
        <v>1153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35" t="str">
        <f>IFERROR(VLOOKUP(功能_33[[#This Row],[流程]],工作表3!E:E,1,FALSE),"")</f>
        <v/>
      </c>
    </row>
    <row r="417" spans="3:49" ht="14.25" customHeight="1" x14ac:dyDescent="0.3">
      <c r="C417" s="293" t="s">
        <v>105</v>
      </c>
      <c r="D417" s="293" t="s">
        <v>2956</v>
      </c>
      <c r="E417" s="292" t="s">
        <v>1182</v>
      </c>
      <c r="F417" s="293" t="s">
        <v>1183</v>
      </c>
      <c r="G417" s="293" t="s">
        <v>1153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35" t="str">
        <f>IFERROR(VLOOKUP(功能_33[[#This Row],[流程]],工作表3!E:E,1,FALSE),"")</f>
        <v/>
      </c>
    </row>
    <row r="418" spans="3:49" ht="14.25" customHeight="1" x14ac:dyDescent="0.3">
      <c r="C418" s="293" t="s">
        <v>105</v>
      </c>
      <c r="D418" s="293" t="s">
        <v>2956</v>
      </c>
      <c r="E418" s="292" t="s">
        <v>1184</v>
      </c>
      <c r="F418" s="293" t="s">
        <v>1185</v>
      </c>
      <c r="G418" s="293" t="s">
        <v>1153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35" t="str">
        <f>IFERROR(VLOOKUP(功能_33[[#This Row],[流程]],工作表3!E:E,1,FALSE),"")</f>
        <v/>
      </c>
    </row>
    <row r="419" spans="3:49" ht="14.25" customHeight="1" x14ac:dyDescent="0.3">
      <c r="C419" s="293" t="s">
        <v>105</v>
      </c>
      <c r="D419" s="293" t="s">
        <v>2956</v>
      </c>
      <c r="E419" s="292" t="s">
        <v>1186</v>
      </c>
      <c r="F419" s="293" t="s">
        <v>1187</v>
      </c>
      <c r="G419" s="293" t="s">
        <v>1153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35" t="str">
        <f>IFERROR(VLOOKUP(功能_33[[#This Row],[流程]],工作表3!E:E,1,FALSE),"")</f>
        <v/>
      </c>
    </row>
    <row r="420" spans="3:49" ht="14.25" customHeight="1" x14ac:dyDescent="0.3">
      <c r="C420" s="293" t="s">
        <v>105</v>
      </c>
      <c r="D420" s="293" t="s">
        <v>2956</v>
      </c>
      <c r="E420" s="292" t="s">
        <v>1188</v>
      </c>
      <c r="F420" s="293" t="s">
        <v>1189</v>
      </c>
      <c r="G420" s="293" t="s">
        <v>1153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35" t="str">
        <f>IFERROR(VLOOKUP(功能_33[[#This Row],[流程]],工作表3!E:E,1,FALSE),"")</f>
        <v/>
      </c>
    </row>
    <row r="421" spans="3:49" ht="14.25" customHeight="1" x14ac:dyDescent="0.3">
      <c r="C421" s="293" t="s">
        <v>105</v>
      </c>
      <c r="D421" s="293" t="s">
        <v>2956</v>
      </c>
      <c r="E421" s="292" t="s">
        <v>1190</v>
      </c>
      <c r="F421" s="293" t="s">
        <v>1191</v>
      </c>
      <c r="G421" s="293" t="s">
        <v>1153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35" t="str">
        <f>IFERROR(VLOOKUP(功能_33[[#This Row],[流程]],工作表3!E:E,1,FALSE),"")</f>
        <v/>
      </c>
    </row>
    <row r="422" spans="3:49" ht="14.25" customHeight="1" x14ac:dyDescent="0.3">
      <c r="C422" s="293" t="s">
        <v>105</v>
      </c>
      <c r="D422" s="293" t="s">
        <v>2956</v>
      </c>
      <c r="E422" s="292" t="s">
        <v>1192</v>
      </c>
      <c r="F422" s="293" t="s">
        <v>1193</v>
      </c>
      <c r="G422" s="293" t="s">
        <v>1153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35" t="str">
        <f>IFERROR(VLOOKUP(功能_33[[#This Row],[流程]],工作表3!E:E,1,FALSE),"")</f>
        <v/>
      </c>
    </row>
    <row r="423" spans="3:49" ht="14.25" customHeight="1" x14ac:dyDescent="0.3">
      <c r="C423" s="293" t="s">
        <v>105</v>
      </c>
      <c r="D423" s="293" t="s">
        <v>2956</v>
      </c>
      <c r="E423" s="292" t="s">
        <v>1194</v>
      </c>
      <c r="F423" s="293" t="s">
        <v>1195</v>
      </c>
      <c r="G423" s="293" t="s">
        <v>1153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35" t="str">
        <f>IFERROR(VLOOKUP(功能_33[[#This Row],[流程]],工作表3!E:E,1,FALSE),"")</f>
        <v/>
      </c>
    </row>
    <row r="424" spans="3:49" ht="14.25" customHeight="1" x14ac:dyDescent="0.3">
      <c r="C424" s="293" t="s">
        <v>105</v>
      </c>
      <c r="D424" s="293" t="s">
        <v>2956</v>
      </c>
      <c r="E424" s="292" t="s">
        <v>1196</v>
      </c>
      <c r="F424" s="293" t="s">
        <v>1197</v>
      </c>
      <c r="G424" s="293" t="s">
        <v>1153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35" t="str">
        <f>IFERROR(VLOOKUP(功能_33[[#This Row],[流程]],工作表3!E:E,1,FALSE),"")</f>
        <v/>
      </c>
    </row>
    <row r="425" spans="3:49" ht="14.25" customHeight="1" x14ac:dyDescent="0.3">
      <c r="C425" s="293" t="s">
        <v>105</v>
      </c>
      <c r="D425" s="293" t="s">
        <v>2956</v>
      </c>
      <c r="E425" s="292" t="s">
        <v>1198</v>
      </c>
      <c r="F425" s="293" t="s">
        <v>1199</v>
      </c>
      <c r="G425" s="293" t="s">
        <v>1153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35" t="str">
        <f>IFERROR(VLOOKUP(功能_33[[#This Row],[流程]],工作表3!E:E,1,FALSE),"")</f>
        <v/>
      </c>
    </row>
    <row r="426" spans="3:49" ht="14.25" customHeight="1" x14ac:dyDescent="0.3">
      <c r="C426" s="293" t="s">
        <v>105</v>
      </c>
      <c r="D426" s="293" t="s">
        <v>2956</v>
      </c>
      <c r="E426" s="292" t="s">
        <v>1200</v>
      </c>
      <c r="F426" s="293" t="s">
        <v>1201</v>
      </c>
      <c r="G426" s="293" t="s">
        <v>1153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35" t="str">
        <f>IFERROR(VLOOKUP(功能_33[[#This Row],[流程]],工作表3!E:E,1,FALSE),"")</f>
        <v/>
      </c>
    </row>
    <row r="427" spans="3:49" ht="14.25" customHeight="1" x14ac:dyDescent="0.3">
      <c r="C427" s="293" t="s">
        <v>105</v>
      </c>
      <c r="D427" s="293" t="s">
        <v>2956</v>
      </c>
      <c r="E427" s="292" t="s">
        <v>1202</v>
      </c>
      <c r="F427" s="293" t="s">
        <v>1203</v>
      </c>
      <c r="G427" s="293" t="s">
        <v>1153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35" t="str">
        <f>IFERROR(VLOOKUP(功能_33[[#This Row],[流程]],工作表3!E:E,1,FALSE),"")</f>
        <v/>
      </c>
    </row>
    <row r="428" spans="3:49" ht="14.25" customHeight="1" x14ac:dyDescent="0.3">
      <c r="C428" s="293" t="s">
        <v>105</v>
      </c>
      <c r="D428" s="293" t="s">
        <v>2956</v>
      </c>
      <c r="E428" s="292" t="s">
        <v>1204</v>
      </c>
      <c r="F428" s="293" t="s">
        <v>1205</v>
      </c>
      <c r="G428" s="293" t="s">
        <v>1153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35" t="str">
        <f>IFERROR(VLOOKUP(功能_33[[#This Row],[流程]],工作表3!E:E,1,FALSE),"")</f>
        <v/>
      </c>
    </row>
    <row r="429" spans="3:49" ht="14.25" customHeight="1" x14ac:dyDescent="0.3">
      <c r="C429" s="293" t="s">
        <v>105</v>
      </c>
      <c r="D429" s="293" t="s">
        <v>2956</v>
      </c>
      <c r="E429" s="292" t="s">
        <v>1206</v>
      </c>
      <c r="F429" s="293" t="s">
        <v>1207</v>
      </c>
      <c r="G429" s="293" t="s">
        <v>1153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35" t="str">
        <f>IFERROR(VLOOKUP(功能_33[[#This Row],[流程]],工作表3!E:E,1,FALSE),"")</f>
        <v/>
      </c>
    </row>
    <row r="430" spans="3:49" ht="14.25" customHeight="1" x14ac:dyDescent="0.3">
      <c r="C430" s="293" t="s">
        <v>105</v>
      </c>
      <c r="D430" s="293" t="s">
        <v>2956</v>
      </c>
      <c r="E430" s="292" t="s">
        <v>1208</v>
      </c>
      <c r="F430" s="293" t="s">
        <v>1209</v>
      </c>
      <c r="G430" s="293" t="s">
        <v>1153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35" t="str">
        <f>IFERROR(VLOOKUP(功能_33[[#This Row],[流程]],工作表3!E:E,1,FALSE),"")</f>
        <v/>
      </c>
    </row>
    <row r="431" spans="3:49" ht="14.25" customHeight="1" x14ac:dyDescent="0.3">
      <c r="C431" s="293" t="s">
        <v>105</v>
      </c>
      <c r="D431" s="293" t="s">
        <v>2956</v>
      </c>
      <c r="E431" s="292" t="s">
        <v>1210</v>
      </c>
      <c r="F431" s="293" t="s">
        <v>1211</v>
      </c>
      <c r="G431" s="293" t="s">
        <v>1153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35" t="str">
        <f>IFERROR(VLOOKUP(功能_33[[#This Row],[流程]],工作表3!E:E,1,FALSE),"")</f>
        <v/>
      </c>
    </row>
    <row r="432" spans="3:49" ht="14.25" customHeight="1" x14ac:dyDescent="0.3">
      <c r="C432" s="293" t="s">
        <v>105</v>
      </c>
      <c r="D432" s="293" t="s">
        <v>2956</v>
      </c>
      <c r="E432" s="292" t="s">
        <v>1212</v>
      </c>
      <c r="F432" s="293" t="s">
        <v>1213</v>
      </c>
      <c r="G432" s="293" t="s">
        <v>1153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35" t="str">
        <f>IFERROR(VLOOKUP(功能_33[[#This Row],[流程]],工作表3!E:E,1,FALSE),"")</f>
        <v/>
      </c>
    </row>
    <row r="433" spans="1:49" ht="14.25" customHeight="1" x14ac:dyDescent="0.3">
      <c r="C433" s="293" t="s">
        <v>105</v>
      </c>
      <c r="D433" s="293" t="s">
        <v>2956</v>
      </c>
      <c r="E433" s="292" t="s">
        <v>1214</v>
      </c>
      <c r="F433" s="293" t="s">
        <v>1215</v>
      </c>
      <c r="G433" s="293" t="s">
        <v>1153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35" t="str">
        <f>IFERROR(VLOOKUP(功能_33[[#This Row],[流程]],工作表3!E:E,1,FALSE),"")</f>
        <v/>
      </c>
    </row>
    <row r="434" spans="1:49" ht="15.65" customHeight="1" x14ac:dyDescent="0.3">
      <c r="C434" s="293" t="s">
        <v>105</v>
      </c>
      <c r="D434" s="293" t="s">
        <v>2956</v>
      </c>
      <c r="E434" s="292" t="s">
        <v>1216</v>
      </c>
      <c r="F434" s="293" t="s">
        <v>1217</v>
      </c>
      <c r="G434" s="293" t="s">
        <v>1153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35" t="str">
        <f>IFERROR(VLOOKUP(功能_33[[#This Row],[流程]],工作表3!E:E,1,FALSE),"")</f>
        <v/>
      </c>
    </row>
    <row r="435" spans="1:49" ht="14.25" customHeight="1" x14ac:dyDescent="0.3">
      <c r="C435" s="293" t="s">
        <v>105</v>
      </c>
      <c r="D435" s="293" t="s">
        <v>2956</v>
      </c>
      <c r="E435" s="292" t="s">
        <v>1218</v>
      </c>
      <c r="F435" s="293" t="s">
        <v>1219</v>
      </c>
      <c r="G435" s="293" t="s">
        <v>1153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35" t="str">
        <f>IFERROR(VLOOKUP(功能_33[[#This Row],[流程]],工作表3!E:E,1,FALSE),"")</f>
        <v/>
      </c>
    </row>
    <row r="436" spans="1:49" ht="14.25" customHeight="1" x14ac:dyDescent="0.3">
      <c r="C436" s="293" t="s">
        <v>105</v>
      </c>
      <c r="D436" s="293" t="s">
        <v>2956</v>
      </c>
      <c r="E436" s="292" t="s">
        <v>1220</v>
      </c>
      <c r="F436" s="293" t="s">
        <v>1221</v>
      </c>
      <c r="G436" s="293" t="s">
        <v>1153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35" t="str">
        <f>IFERROR(VLOOKUP(功能_33[[#This Row],[流程]],工作表3!E:E,1,FALSE),"")</f>
        <v/>
      </c>
    </row>
    <row r="437" spans="1:49" ht="14.25" customHeight="1" x14ac:dyDescent="0.3">
      <c r="C437" s="293" t="s">
        <v>105</v>
      </c>
      <c r="D437" s="293" t="s">
        <v>2956</v>
      </c>
      <c r="E437" s="292" t="s">
        <v>1222</v>
      </c>
      <c r="F437" s="293" t="s">
        <v>1223</v>
      </c>
      <c r="G437" s="293" t="s">
        <v>1153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35" t="str">
        <f>IFERROR(VLOOKUP(功能_33[[#This Row],[流程]],工作表3!E:E,1,FALSE),"")</f>
        <v/>
      </c>
    </row>
    <row r="438" spans="1:49" ht="14.25" customHeight="1" x14ac:dyDescent="0.3">
      <c r="C438" s="293" t="s">
        <v>105</v>
      </c>
      <c r="D438" s="293" t="s">
        <v>2956</v>
      </c>
      <c r="E438" s="292" t="s">
        <v>1224</v>
      </c>
      <c r="F438" s="293" t="s">
        <v>1225</v>
      </c>
      <c r="G438" s="293" t="s">
        <v>1153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35" t="str">
        <f>IFERROR(VLOOKUP(功能_33[[#This Row],[流程]],工作表3!E:E,1,FALSE),"")</f>
        <v/>
      </c>
    </row>
    <row r="439" spans="1:49" ht="14.25" customHeight="1" x14ac:dyDescent="0.3">
      <c r="C439" s="293" t="s">
        <v>105</v>
      </c>
      <c r="D439" s="293" t="s">
        <v>2956</v>
      </c>
      <c r="E439" s="292" t="s">
        <v>1226</v>
      </c>
      <c r="F439" s="293" t="s">
        <v>1227</v>
      </c>
      <c r="G439" s="293" t="s">
        <v>1153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35" t="str">
        <f>IFERROR(VLOOKUP(功能_33[[#This Row],[流程]],工作表3!E:E,1,FALSE),"")</f>
        <v/>
      </c>
    </row>
    <row r="440" spans="1:49" ht="14.25" customHeight="1" x14ac:dyDescent="0.3">
      <c r="A440" s="631">
        <v>44539</v>
      </c>
      <c r="C440" s="293" t="s">
        <v>105</v>
      </c>
      <c r="D440" s="293" t="s">
        <v>2956</v>
      </c>
      <c r="E440" s="292" t="s">
        <v>1228</v>
      </c>
      <c r="F440" s="293" t="s">
        <v>1229</v>
      </c>
      <c r="G440" s="293" t="s">
        <v>1153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/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2859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Q440" s="588" t="str">
        <f t="shared" si="40"/>
        <v/>
      </c>
      <c r="AR440" s="590" t="str">
        <f t="shared" si="41"/>
        <v/>
      </c>
      <c r="AS440" s="592" t="str">
        <f t="shared" si="42"/>
        <v/>
      </c>
      <c r="AT440" s="594" t="str">
        <f t="shared" si="43"/>
        <v/>
      </c>
      <c r="AU440" s="596" t="str">
        <f t="shared" si="44"/>
        <v/>
      </c>
      <c r="AV440" s="598" t="str">
        <f t="shared" si="45"/>
        <v>8-3</v>
      </c>
      <c r="AW440" s="635" t="str">
        <f>IFERROR(VLOOKUP(功能_33[[#This Row],[流程]],工作表3!E:E,1,FALSE),"")</f>
        <v/>
      </c>
    </row>
    <row r="441" spans="1:49" ht="14.25" customHeight="1" x14ac:dyDescent="0.3">
      <c r="A441" s="631">
        <v>44539</v>
      </c>
      <c r="C441" s="293" t="s">
        <v>105</v>
      </c>
      <c r="D441" s="293" t="s">
        <v>2956</v>
      </c>
      <c r="E441" s="292" t="s">
        <v>1230</v>
      </c>
      <c r="F441" s="293" t="s">
        <v>1231</v>
      </c>
      <c r="G441" s="293" t="s">
        <v>1153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/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2859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Q441" s="588" t="str">
        <f t="shared" si="40"/>
        <v/>
      </c>
      <c r="AR441" s="590" t="str">
        <f t="shared" si="41"/>
        <v/>
      </c>
      <c r="AS441" s="592" t="str">
        <f t="shared" si="42"/>
        <v/>
      </c>
      <c r="AT441" s="594" t="str">
        <f t="shared" si="43"/>
        <v/>
      </c>
      <c r="AU441" s="596" t="str">
        <f t="shared" si="44"/>
        <v/>
      </c>
      <c r="AV441" s="598" t="str">
        <f t="shared" si="45"/>
        <v>8-3</v>
      </c>
      <c r="AW441" s="635" t="str">
        <f>IFERROR(VLOOKUP(功能_33[[#This Row],[流程]],工作表3!E:E,1,FALSE),"")</f>
        <v/>
      </c>
    </row>
    <row r="442" spans="1:49" ht="14.25" customHeight="1" x14ac:dyDescent="0.3">
      <c r="A442" s="631">
        <v>44539</v>
      </c>
      <c r="C442" s="293" t="s">
        <v>105</v>
      </c>
      <c r="D442" s="293" t="s">
        <v>2956</v>
      </c>
      <c r="E442" s="292" t="s">
        <v>1232</v>
      </c>
      <c r="F442" s="293" t="s">
        <v>1233</v>
      </c>
      <c r="G442" s="293" t="s">
        <v>1153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2859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35" t="str">
        <f>IFERROR(VLOOKUP(功能_33[[#This Row],[流程]],工作表3!E:E,1,FALSE),"")</f>
        <v/>
      </c>
    </row>
    <row r="443" spans="1:49" ht="14.25" customHeight="1" x14ac:dyDescent="0.3">
      <c r="A443" s="631">
        <v>44539</v>
      </c>
      <c r="C443" s="293" t="s">
        <v>105</v>
      </c>
      <c r="D443" s="293" t="s">
        <v>2956</v>
      </c>
      <c r="E443" s="292" t="s">
        <v>1234</v>
      </c>
      <c r="F443" s="293" t="s">
        <v>1235</v>
      </c>
      <c r="G443" s="293" t="s">
        <v>1153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2859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35" t="str">
        <f>IFERROR(VLOOKUP(功能_33[[#This Row],[流程]],工作表3!E:E,1,FALSE),"")</f>
        <v/>
      </c>
    </row>
    <row r="444" spans="1:49" ht="14.25" customHeight="1" x14ac:dyDescent="0.3">
      <c r="A444" s="631">
        <v>44539</v>
      </c>
      <c r="C444" s="293" t="s">
        <v>105</v>
      </c>
      <c r="D444" s="293" t="s">
        <v>2956</v>
      </c>
      <c r="E444" s="292" t="s">
        <v>1236</v>
      </c>
      <c r="F444" s="293" t="s">
        <v>1237</v>
      </c>
      <c r="G444" s="293" t="s">
        <v>1153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2859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35" t="str">
        <f>IFERROR(VLOOKUP(功能_33[[#This Row],[流程]],工作表3!E:E,1,FALSE),"")</f>
        <v/>
      </c>
    </row>
    <row r="445" spans="1:49" ht="14.25" customHeight="1" x14ac:dyDescent="0.3">
      <c r="A445" s="631">
        <v>44539</v>
      </c>
      <c r="C445" s="293" t="s">
        <v>105</v>
      </c>
      <c r="D445" s="293" t="s">
        <v>2956</v>
      </c>
      <c r="E445" s="292" t="s">
        <v>1238</v>
      </c>
      <c r="F445" s="293" t="s">
        <v>1239</v>
      </c>
      <c r="G445" s="293" t="s">
        <v>1153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2859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35" t="str">
        <f>IFERROR(VLOOKUP(功能_33[[#This Row],[流程]],工作表3!E:E,1,FALSE),"")</f>
        <v/>
      </c>
    </row>
    <row r="446" spans="1:49" ht="14.25" customHeight="1" x14ac:dyDescent="0.3">
      <c r="A446" s="631">
        <v>44539</v>
      </c>
      <c r="C446" s="293" t="s">
        <v>105</v>
      </c>
      <c r="D446" s="293" t="s">
        <v>2956</v>
      </c>
      <c r="E446" s="292" t="s">
        <v>1240</v>
      </c>
      <c r="F446" s="293" t="s">
        <v>1241</v>
      </c>
      <c r="G446" s="293" t="s">
        <v>1153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2859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35" t="str">
        <f>IFERROR(VLOOKUP(功能_33[[#This Row],[流程]],工作表3!E:E,1,FALSE),"")</f>
        <v/>
      </c>
    </row>
    <row r="447" spans="1:49" ht="14.25" customHeight="1" x14ac:dyDescent="0.3">
      <c r="A447" s="631">
        <v>44539</v>
      </c>
      <c r="C447" s="293" t="s">
        <v>105</v>
      </c>
      <c r="D447" s="293" t="s">
        <v>2956</v>
      </c>
      <c r="E447" s="292" t="s">
        <v>1242</v>
      </c>
      <c r="F447" s="293" t="s">
        <v>1243</v>
      </c>
      <c r="G447" s="293" t="s">
        <v>1153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2859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35" t="str">
        <f>IFERROR(VLOOKUP(功能_33[[#This Row],[流程]],工作表3!E:E,1,FALSE),"")</f>
        <v/>
      </c>
    </row>
    <row r="448" spans="1:49" ht="14.25" customHeight="1" x14ac:dyDescent="0.3">
      <c r="A448" s="631">
        <v>44539</v>
      </c>
      <c r="C448" s="293" t="s">
        <v>105</v>
      </c>
      <c r="D448" s="293" t="s">
        <v>2956</v>
      </c>
      <c r="E448" s="292" t="s">
        <v>1244</v>
      </c>
      <c r="F448" s="293" t="s">
        <v>1245</v>
      </c>
      <c r="G448" s="293" t="s">
        <v>1153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2859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35" t="str">
        <f>IFERROR(VLOOKUP(功能_33[[#This Row],[流程]],工作表3!E:E,1,FALSE),"")</f>
        <v/>
      </c>
    </row>
    <row r="449" spans="1:49" ht="14.25" customHeight="1" x14ac:dyDescent="0.3">
      <c r="A449" s="631">
        <v>44539</v>
      </c>
      <c r="C449" s="293" t="s">
        <v>105</v>
      </c>
      <c r="D449" s="293" t="s">
        <v>2956</v>
      </c>
      <c r="E449" s="292" t="s">
        <v>1246</v>
      </c>
      <c r="F449" s="293" t="s">
        <v>1247</v>
      </c>
      <c r="G449" s="293" t="s">
        <v>1153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2859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35" t="str">
        <f>IFERROR(VLOOKUP(功能_33[[#This Row],[流程]],工作表3!E:E,1,FALSE),"")</f>
        <v/>
      </c>
    </row>
    <row r="450" spans="1:49" ht="14.25" customHeight="1" x14ac:dyDescent="0.3">
      <c r="A450" s="631">
        <v>44539</v>
      </c>
      <c r="C450" s="293" t="s">
        <v>105</v>
      </c>
      <c r="D450" s="293" t="s">
        <v>2956</v>
      </c>
      <c r="E450" s="292" t="s">
        <v>1248</v>
      </c>
      <c r="F450" s="293" t="s">
        <v>1249</v>
      </c>
      <c r="G450" s="293" t="s">
        <v>1153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2859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ref="AQ450:AQ513" si="46">IF(COUNTA(AC450)=1,LEFT(D450,3),"")</f>
        <v/>
      </c>
      <c r="AR450" s="590" t="str">
        <f t="shared" ref="AR450:AR513" si="47">IF(AND(COUNTA(L450)=1,COUNTA(M450)=1,COUNTA(Y450)=1,COUNTA(AB450)=1,COUNTA(AC450)=0),LEFT(D450,3),"")</f>
        <v/>
      </c>
      <c r="AS450" s="592" t="str">
        <f t="shared" ref="AS450:AS513" si="48">IF(AND(COUNTA(L450)=1,COUNTA(M450)=1,COUNTA(Y450)=1,COUNTA(AB450)=0,COUNTA(AC450)=0),LEFT(D450,3),"")</f>
        <v/>
      </c>
      <c r="AT450" s="594" t="str">
        <f t="shared" ref="AT450:AT513" si="49">IF(AND(COUNTA(M450)=0,COUNTA(Y450)=1),LEFT(D450,3),"")</f>
        <v/>
      </c>
      <c r="AU450" s="596" t="str">
        <f t="shared" ref="AU450:AU513" si="50">IF(AND(COUNTA(M450)=1,COUNTA(Y450)=0),LEFT(D450,3),"")</f>
        <v/>
      </c>
      <c r="AV450" s="598" t="str">
        <f t="shared" ref="AV450:AV513" si="51">IF(AND(COUNTA(M450)=0,COUNTA(Y450)=0),LEFT(D450,3),"")</f>
        <v>8-3</v>
      </c>
      <c r="AW450" s="635" t="str">
        <f>IFERROR(VLOOKUP(功能_33[[#This Row],[流程]],工作表3!E:E,1,FALSE),"")</f>
        <v/>
      </c>
    </row>
    <row r="451" spans="1:49" ht="14.25" customHeight="1" x14ac:dyDescent="0.3">
      <c r="A451" s="631">
        <v>44539</v>
      </c>
      <c r="C451" s="293" t="s">
        <v>105</v>
      </c>
      <c r="D451" s="293" t="s">
        <v>2956</v>
      </c>
      <c r="E451" s="292" t="s">
        <v>1250</v>
      </c>
      <c r="F451" s="293" t="s">
        <v>1251</v>
      </c>
      <c r="G451" s="293" t="s">
        <v>1153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2859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6"/>
        <v/>
      </c>
      <c r="AR451" s="590" t="str">
        <f t="shared" si="47"/>
        <v/>
      </c>
      <c r="AS451" s="592" t="str">
        <f t="shared" si="48"/>
        <v/>
      </c>
      <c r="AT451" s="594" t="str">
        <f t="shared" si="49"/>
        <v/>
      </c>
      <c r="AU451" s="596" t="str">
        <f t="shared" si="50"/>
        <v/>
      </c>
      <c r="AV451" s="598" t="str">
        <f t="shared" si="51"/>
        <v>8-3</v>
      </c>
      <c r="AW451" s="635" t="str">
        <f>IFERROR(VLOOKUP(功能_33[[#This Row],[流程]],工作表3!E:E,1,FALSE),"")</f>
        <v/>
      </c>
    </row>
    <row r="452" spans="1:49" ht="14.25" customHeight="1" x14ac:dyDescent="0.3">
      <c r="A452" s="631">
        <v>44539</v>
      </c>
      <c r="C452" s="293" t="s">
        <v>105</v>
      </c>
      <c r="D452" s="293" t="s">
        <v>2956</v>
      </c>
      <c r="E452" s="292" t="s">
        <v>1252</v>
      </c>
      <c r="F452" s="293" t="s">
        <v>1253</v>
      </c>
      <c r="G452" s="293" t="s">
        <v>1153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2859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si="46"/>
        <v/>
      </c>
      <c r="AR452" s="590" t="str">
        <f t="shared" si="47"/>
        <v/>
      </c>
      <c r="AS452" s="592" t="str">
        <f t="shared" si="48"/>
        <v/>
      </c>
      <c r="AT452" s="594" t="str">
        <f t="shared" si="49"/>
        <v/>
      </c>
      <c r="AU452" s="596" t="str">
        <f t="shared" si="50"/>
        <v/>
      </c>
      <c r="AV452" s="598" t="str">
        <f t="shared" si="51"/>
        <v>8-3</v>
      </c>
      <c r="AW452" s="635" t="str">
        <f>IFERROR(VLOOKUP(功能_33[[#This Row],[流程]],工作表3!E:E,1,FALSE),"")</f>
        <v/>
      </c>
    </row>
    <row r="453" spans="1:49" ht="14.25" customHeight="1" x14ac:dyDescent="0.3">
      <c r="A453" s="631">
        <v>44539</v>
      </c>
      <c r="C453" s="293" t="s">
        <v>105</v>
      </c>
      <c r="D453" s="293" t="s">
        <v>2956</v>
      </c>
      <c r="E453" s="292" t="s">
        <v>1254</v>
      </c>
      <c r="F453" s="293" t="s">
        <v>1255</v>
      </c>
      <c r="G453" s="293" t="s">
        <v>1153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2859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35" t="str">
        <f>IFERROR(VLOOKUP(功能_33[[#This Row],[流程]],工作表3!E:E,1,FALSE),"")</f>
        <v/>
      </c>
    </row>
    <row r="454" spans="1:49" ht="14.25" customHeight="1" x14ac:dyDescent="0.3">
      <c r="A454" s="631">
        <v>44539</v>
      </c>
      <c r="C454" s="293" t="s">
        <v>105</v>
      </c>
      <c r="D454" s="293" t="s">
        <v>2956</v>
      </c>
      <c r="E454" s="292" t="s">
        <v>1256</v>
      </c>
      <c r="F454" s="293" t="s">
        <v>1257</v>
      </c>
      <c r="G454" s="293" t="s">
        <v>1153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2859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35" t="str">
        <f>IFERROR(VLOOKUP(功能_33[[#This Row],[流程]],工作表3!E:E,1,FALSE),"")</f>
        <v/>
      </c>
    </row>
    <row r="455" spans="1:49" ht="14.25" customHeight="1" x14ac:dyDescent="0.3">
      <c r="A455" s="631">
        <v>44539</v>
      </c>
      <c r="C455" s="293" t="s">
        <v>105</v>
      </c>
      <c r="D455" s="293" t="s">
        <v>2956</v>
      </c>
      <c r="E455" s="292" t="s">
        <v>1258</v>
      </c>
      <c r="F455" s="293" t="s">
        <v>1259</v>
      </c>
      <c r="G455" s="293" t="s">
        <v>1153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2859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35" t="str">
        <f>IFERROR(VLOOKUP(功能_33[[#This Row],[流程]],工作表3!E:E,1,FALSE),"")</f>
        <v/>
      </c>
    </row>
    <row r="456" spans="1:49" ht="14.25" customHeight="1" x14ac:dyDescent="0.3">
      <c r="A456" s="631">
        <v>44539</v>
      </c>
      <c r="C456" s="293" t="s">
        <v>105</v>
      </c>
      <c r="D456" s="293" t="s">
        <v>2956</v>
      </c>
      <c r="E456" s="292" t="s">
        <v>1260</v>
      </c>
      <c r="F456" s="293" t="s">
        <v>1261</v>
      </c>
      <c r="G456" s="293" t="s">
        <v>1153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2859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35" t="str">
        <f>IFERROR(VLOOKUP(功能_33[[#This Row],[流程]],工作表3!E:E,1,FALSE),"")</f>
        <v/>
      </c>
    </row>
    <row r="457" spans="1:49" ht="14.25" customHeight="1" x14ac:dyDescent="0.3">
      <c r="A457" s="631">
        <v>44539</v>
      </c>
      <c r="C457" s="293" t="s">
        <v>105</v>
      </c>
      <c r="D457" s="293" t="s">
        <v>2956</v>
      </c>
      <c r="E457" s="292" t="s">
        <v>1262</v>
      </c>
      <c r="F457" s="293" t="s">
        <v>1263</v>
      </c>
      <c r="G457" s="293" t="s">
        <v>1153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2859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35" t="str">
        <f>IFERROR(VLOOKUP(功能_33[[#This Row],[流程]],工作表3!E:E,1,FALSE),"")</f>
        <v/>
      </c>
    </row>
    <row r="458" spans="1:49" ht="14.25" customHeight="1" x14ac:dyDescent="0.3">
      <c r="A458" s="631">
        <v>44539</v>
      </c>
      <c r="C458" s="293" t="s">
        <v>105</v>
      </c>
      <c r="D458" s="293" t="s">
        <v>2956</v>
      </c>
      <c r="E458" s="292" t="s">
        <v>1264</v>
      </c>
      <c r="F458" s="293" t="s">
        <v>1265</v>
      </c>
      <c r="G458" s="293" t="s">
        <v>1153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2859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35" t="str">
        <f>IFERROR(VLOOKUP(功能_33[[#This Row],[流程]],工作表3!E:E,1,FALSE),"")</f>
        <v/>
      </c>
    </row>
    <row r="459" spans="1:49" ht="14.25" customHeight="1" x14ac:dyDescent="0.3">
      <c r="A459" s="631">
        <v>44539</v>
      </c>
      <c r="C459" s="293" t="s">
        <v>105</v>
      </c>
      <c r="D459" s="293" t="s">
        <v>2956</v>
      </c>
      <c r="E459" s="292" t="s">
        <v>1266</v>
      </c>
      <c r="F459" s="293" t="s">
        <v>1267</v>
      </c>
      <c r="G459" s="293" t="s">
        <v>1153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2859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35" t="str">
        <f>IFERROR(VLOOKUP(功能_33[[#This Row],[流程]],工作表3!E:E,1,FALSE),"")</f>
        <v/>
      </c>
    </row>
    <row r="460" spans="1:49" ht="14.25" customHeight="1" x14ac:dyDescent="0.3">
      <c r="A460" s="631">
        <v>44539</v>
      </c>
      <c r="C460" s="293" t="s">
        <v>105</v>
      </c>
      <c r="D460" s="293" t="s">
        <v>2956</v>
      </c>
      <c r="E460" s="292" t="s">
        <v>1268</v>
      </c>
      <c r="F460" s="293" t="s">
        <v>1269</v>
      </c>
      <c r="G460" s="293" t="s">
        <v>1153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2859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35" t="str">
        <f>IFERROR(VLOOKUP(功能_33[[#This Row],[流程]],工作表3!E:E,1,FALSE),"")</f>
        <v/>
      </c>
    </row>
    <row r="461" spans="1:49" ht="14.25" customHeight="1" x14ac:dyDescent="0.3">
      <c r="A461" s="631">
        <v>44539</v>
      </c>
      <c r="C461" s="293" t="s">
        <v>105</v>
      </c>
      <c r="D461" s="293" t="s">
        <v>2956</v>
      </c>
      <c r="E461" s="292" t="s">
        <v>1270</v>
      </c>
      <c r="F461" s="293" t="s">
        <v>1271</v>
      </c>
      <c r="G461" s="293" t="s">
        <v>1153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2859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35" t="str">
        <f>IFERROR(VLOOKUP(功能_33[[#This Row],[流程]],工作表3!E:E,1,FALSE),"")</f>
        <v/>
      </c>
    </row>
    <row r="462" spans="1:49" ht="14.25" customHeight="1" x14ac:dyDescent="0.3">
      <c r="A462" s="631">
        <v>44539</v>
      </c>
      <c r="C462" s="293" t="s">
        <v>105</v>
      </c>
      <c r="D462" s="293" t="s">
        <v>2956</v>
      </c>
      <c r="E462" s="292" t="s">
        <v>1272</v>
      </c>
      <c r="F462" s="293" t="s">
        <v>1273</v>
      </c>
      <c r="G462" s="293" t="s">
        <v>1153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2859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35" t="str">
        <f>IFERROR(VLOOKUP(功能_33[[#This Row],[流程]],工作表3!E:E,1,FALSE),"")</f>
        <v/>
      </c>
    </row>
    <row r="463" spans="1:49" ht="14.25" customHeight="1" x14ac:dyDescent="0.3">
      <c r="A463" s="631">
        <v>44539</v>
      </c>
      <c r="C463" s="293" t="s">
        <v>105</v>
      </c>
      <c r="D463" s="293" t="s">
        <v>2956</v>
      </c>
      <c r="E463" s="292" t="s">
        <v>1274</v>
      </c>
      <c r="F463" s="293" t="s">
        <v>1275</v>
      </c>
      <c r="G463" s="293" t="s">
        <v>1153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2859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35" t="str">
        <f>IFERROR(VLOOKUP(功能_33[[#This Row],[流程]],工作表3!E:E,1,FALSE),"")</f>
        <v/>
      </c>
    </row>
    <row r="464" spans="1:49" ht="14.25" customHeight="1" x14ac:dyDescent="0.3">
      <c r="A464" s="631">
        <v>44539</v>
      </c>
      <c r="C464" s="293" t="s">
        <v>105</v>
      </c>
      <c r="D464" s="293" t="s">
        <v>2956</v>
      </c>
      <c r="E464" s="292" t="s">
        <v>1276</v>
      </c>
      <c r="F464" s="293" t="s">
        <v>1277</v>
      </c>
      <c r="G464" s="293" t="s">
        <v>1153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2859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35" t="str">
        <f>IFERROR(VLOOKUP(功能_33[[#This Row],[流程]],工作表3!E:E,1,FALSE),"")</f>
        <v/>
      </c>
    </row>
    <row r="465" spans="1:49" ht="14.25" customHeight="1" x14ac:dyDescent="0.3">
      <c r="A465" s="631">
        <v>44539</v>
      </c>
      <c r="C465" s="293" t="s">
        <v>105</v>
      </c>
      <c r="D465" s="293" t="s">
        <v>2956</v>
      </c>
      <c r="E465" s="292" t="s">
        <v>1278</v>
      </c>
      <c r="F465" s="293" t="s">
        <v>1279</v>
      </c>
      <c r="G465" s="293" t="s">
        <v>1153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2859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35" t="str">
        <f>IFERROR(VLOOKUP(功能_33[[#This Row],[流程]],工作表3!E:E,1,FALSE),"")</f>
        <v/>
      </c>
    </row>
    <row r="466" spans="1:49" ht="14.25" customHeight="1" x14ac:dyDescent="0.3">
      <c r="A466" s="631">
        <v>44539</v>
      </c>
      <c r="C466" s="293" t="s">
        <v>105</v>
      </c>
      <c r="D466" s="293" t="s">
        <v>2956</v>
      </c>
      <c r="E466" s="292" t="s">
        <v>1280</v>
      </c>
      <c r="F466" s="293" t="s">
        <v>1281</v>
      </c>
      <c r="G466" s="293" t="s">
        <v>1153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2859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35" t="str">
        <f>IFERROR(VLOOKUP(功能_33[[#This Row],[流程]],工作表3!E:E,1,FALSE),"")</f>
        <v/>
      </c>
    </row>
    <row r="467" spans="1:49" ht="14.25" customHeight="1" x14ac:dyDescent="0.3">
      <c r="A467" s="631">
        <v>44539</v>
      </c>
      <c r="C467" s="293" t="s">
        <v>105</v>
      </c>
      <c r="D467" s="293" t="s">
        <v>2956</v>
      </c>
      <c r="E467" s="292" t="s">
        <v>1282</v>
      </c>
      <c r="F467" s="293" t="s">
        <v>1283</v>
      </c>
      <c r="G467" s="293" t="s">
        <v>1153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2859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35" t="str">
        <f>IFERROR(VLOOKUP(功能_33[[#This Row],[流程]],工作表3!E:E,1,FALSE),"")</f>
        <v/>
      </c>
    </row>
    <row r="468" spans="1:49" ht="14.25" customHeight="1" x14ac:dyDescent="0.3">
      <c r="A468" s="631">
        <v>44539</v>
      </c>
      <c r="C468" s="293" t="s">
        <v>105</v>
      </c>
      <c r="D468" s="293" t="s">
        <v>2956</v>
      </c>
      <c r="E468" s="292" t="s">
        <v>1284</v>
      </c>
      <c r="F468" s="293" t="s">
        <v>1285</v>
      </c>
      <c r="G468" s="293" t="s">
        <v>1153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2859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35" t="str">
        <f>IFERROR(VLOOKUP(功能_33[[#This Row],[流程]],工作表3!E:E,1,FALSE),"")</f>
        <v/>
      </c>
    </row>
    <row r="469" spans="1:49" ht="14.25" customHeight="1" x14ac:dyDescent="0.3">
      <c r="A469" s="631">
        <v>44539</v>
      </c>
      <c r="C469" s="293" t="s">
        <v>105</v>
      </c>
      <c r="D469" s="293" t="s">
        <v>2956</v>
      </c>
      <c r="E469" s="292" t="s">
        <v>1286</v>
      </c>
      <c r="F469" s="293" t="s">
        <v>1287</v>
      </c>
      <c r="G469" s="293" t="s">
        <v>1153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2859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35" t="str">
        <f>IFERROR(VLOOKUP(功能_33[[#This Row],[流程]],工作表3!E:E,1,FALSE),"")</f>
        <v/>
      </c>
    </row>
    <row r="470" spans="1:49" ht="14.25" customHeight="1" x14ac:dyDescent="0.3">
      <c r="A470" s="631">
        <v>44539</v>
      </c>
      <c r="C470" s="293" t="s">
        <v>105</v>
      </c>
      <c r="D470" s="293" t="s">
        <v>2956</v>
      </c>
      <c r="E470" s="292" t="s">
        <v>1288</v>
      </c>
      <c r="F470" s="293" t="s">
        <v>1289</v>
      </c>
      <c r="G470" s="293" t="s">
        <v>1153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2859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35" t="str">
        <f>IFERROR(VLOOKUP(功能_33[[#This Row],[流程]],工作表3!E:E,1,FALSE),"")</f>
        <v/>
      </c>
    </row>
    <row r="471" spans="1:49" ht="14.25" customHeight="1" x14ac:dyDescent="0.3">
      <c r="A471" s="631">
        <v>44539</v>
      </c>
      <c r="C471" s="293" t="s">
        <v>105</v>
      </c>
      <c r="D471" s="293" t="s">
        <v>2956</v>
      </c>
      <c r="E471" s="292" t="s">
        <v>1290</v>
      </c>
      <c r="F471" s="293" t="s">
        <v>1291</v>
      </c>
      <c r="G471" s="293" t="s">
        <v>1153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2859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35" t="str">
        <f>IFERROR(VLOOKUP(功能_33[[#This Row],[流程]],工作表3!E:E,1,FALSE),"")</f>
        <v/>
      </c>
    </row>
    <row r="472" spans="1:49" ht="14.25" customHeight="1" x14ac:dyDescent="0.3">
      <c r="A472" s="631">
        <v>44539</v>
      </c>
      <c r="C472" s="293" t="s">
        <v>105</v>
      </c>
      <c r="D472" s="293" t="s">
        <v>2956</v>
      </c>
      <c r="E472" s="292" t="s">
        <v>1292</v>
      </c>
      <c r="F472" s="293" t="s">
        <v>1293</v>
      </c>
      <c r="G472" s="293" t="s">
        <v>1153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2859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35" t="str">
        <f>IFERROR(VLOOKUP(功能_33[[#This Row],[流程]],工作表3!E:E,1,FALSE),"")</f>
        <v/>
      </c>
    </row>
    <row r="473" spans="1:49" ht="14.25" customHeight="1" x14ac:dyDescent="0.3">
      <c r="A473" s="631">
        <v>44539</v>
      </c>
      <c r="C473" s="293" t="s">
        <v>105</v>
      </c>
      <c r="D473" s="293" t="s">
        <v>2956</v>
      </c>
      <c r="E473" s="292" t="s">
        <v>1294</v>
      </c>
      <c r="F473" s="293" t="s">
        <v>1295</v>
      </c>
      <c r="G473" s="293" t="s">
        <v>1153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2859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35" t="str">
        <f>IFERROR(VLOOKUP(功能_33[[#This Row],[流程]],工作表3!E:E,1,FALSE),"")</f>
        <v/>
      </c>
    </row>
    <row r="474" spans="1:49" ht="14.25" customHeight="1" x14ac:dyDescent="0.3">
      <c r="A474" s="631">
        <v>44539</v>
      </c>
      <c r="C474" s="293" t="s">
        <v>105</v>
      </c>
      <c r="D474" s="293" t="s">
        <v>2956</v>
      </c>
      <c r="E474" s="292" t="s">
        <v>1296</v>
      </c>
      <c r="F474" s="293" t="s">
        <v>1297</v>
      </c>
      <c r="G474" s="293" t="s">
        <v>1153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2859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35" t="str">
        <f>IFERROR(VLOOKUP(功能_33[[#This Row],[流程]],工作表3!E:E,1,FALSE),"")</f>
        <v/>
      </c>
    </row>
    <row r="475" spans="1:49" ht="14.25" customHeight="1" x14ac:dyDescent="0.3">
      <c r="A475" s="631">
        <v>44539</v>
      </c>
      <c r="C475" s="293" t="s">
        <v>105</v>
      </c>
      <c r="D475" s="293" t="s">
        <v>2956</v>
      </c>
      <c r="E475" s="292" t="s">
        <v>1298</v>
      </c>
      <c r="F475" s="293" t="s">
        <v>1299</v>
      </c>
      <c r="G475" s="293" t="s">
        <v>1153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2859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35" t="str">
        <f>IFERROR(VLOOKUP(功能_33[[#This Row],[流程]],工作表3!E:E,1,FALSE),"")</f>
        <v/>
      </c>
    </row>
    <row r="476" spans="1:49" ht="14.25" customHeight="1" x14ac:dyDescent="0.3">
      <c r="A476" s="631">
        <v>44539</v>
      </c>
      <c r="C476" s="293" t="s">
        <v>105</v>
      </c>
      <c r="D476" s="293" t="s">
        <v>2956</v>
      </c>
      <c r="E476" s="292" t="s">
        <v>1300</v>
      </c>
      <c r="F476" s="293" t="s">
        <v>1301</v>
      </c>
      <c r="G476" s="293" t="s">
        <v>1153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2859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35" t="str">
        <f>IFERROR(VLOOKUP(功能_33[[#This Row],[流程]],工作表3!E:E,1,FALSE),"")</f>
        <v/>
      </c>
    </row>
    <row r="477" spans="1:49" ht="14.25" customHeight="1" x14ac:dyDescent="0.3">
      <c r="C477" s="293" t="s">
        <v>105</v>
      </c>
      <c r="D477" s="293" t="s">
        <v>2956</v>
      </c>
      <c r="E477" s="292" t="s">
        <v>1302</v>
      </c>
      <c r="F477" s="293" t="s">
        <v>1303</v>
      </c>
      <c r="G477" s="293" t="s">
        <v>1153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  <c r="AQ477" s="588" t="str">
        <f t="shared" si="46"/>
        <v/>
      </c>
      <c r="AR477" s="590" t="str">
        <f t="shared" si="47"/>
        <v/>
      </c>
      <c r="AS477" s="592" t="str">
        <f t="shared" si="48"/>
        <v>8-3</v>
      </c>
      <c r="AT477" s="594" t="str">
        <f t="shared" si="49"/>
        <v/>
      </c>
      <c r="AU477" s="596" t="str">
        <f t="shared" si="50"/>
        <v/>
      </c>
      <c r="AV477" s="598" t="str">
        <f t="shared" si="51"/>
        <v/>
      </c>
      <c r="AW477" s="635" t="str">
        <f>IFERROR(VLOOKUP(功能_33[[#This Row],[流程]],工作表3!E:E,1,FALSE),"")</f>
        <v/>
      </c>
    </row>
    <row r="478" spans="1:49" ht="14.25" customHeight="1" x14ac:dyDescent="0.3">
      <c r="C478" s="293" t="s">
        <v>105</v>
      </c>
      <c r="D478" s="293" t="s">
        <v>2956</v>
      </c>
      <c r="E478" s="292" t="s">
        <v>1304</v>
      </c>
      <c r="F478" s="293" t="s">
        <v>1305</v>
      </c>
      <c r="G478" s="293" t="s">
        <v>1153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  <c r="AQ478" s="588" t="str">
        <f t="shared" si="46"/>
        <v/>
      </c>
      <c r="AR478" s="590" t="str">
        <f t="shared" si="47"/>
        <v/>
      </c>
      <c r="AS478" s="592" t="str">
        <f t="shared" si="48"/>
        <v>8-3</v>
      </c>
      <c r="AT478" s="594" t="str">
        <f t="shared" si="49"/>
        <v/>
      </c>
      <c r="AU478" s="596" t="str">
        <f t="shared" si="50"/>
        <v/>
      </c>
      <c r="AV478" s="598" t="str">
        <f t="shared" si="51"/>
        <v/>
      </c>
      <c r="AW478" s="635" t="str">
        <f>IFERROR(VLOOKUP(功能_33[[#This Row],[流程]],工作表3!E:E,1,FALSE),"")</f>
        <v/>
      </c>
    </row>
    <row r="479" spans="1:49" ht="14.25" customHeight="1" x14ac:dyDescent="0.3">
      <c r="C479" s="293" t="s">
        <v>105</v>
      </c>
      <c r="D479" s="293" t="s">
        <v>2956</v>
      </c>
      <c r="E479" s="292" t="s">
        <v>1306</v>
      </c>
      <c r="F479" s="293" t="s">
        <v>1307</v>
      </c>
      <c r="G479" s="293" t="s">
        <v>1153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35" t="str">
        <f>IFERROR(VLOOKUP(功能_33[[#This Row],[流程]],工作表3!E:E,1,FALSE),"")</f>
        <v/>
      </c>
    </row>
    <row r="480" spans="1:49" ht="14.25" customHeight="1" x14ac:dyDescent="0.3">
      <c r="C480" s="293" t="s">
        <v>105</v>
      </c>
      <c r="D480" s="293" t="s">
        <v>2956</v>
      </c>
      <c r="E480" s="292" t="s">
        <v>1308</v>
      </c>
      <c r="F480" s="293" t="s">
        <v>1309</v>
      </c>
      <c r="G480" s="293" t="s">
        <v>1153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35" t="str">
        <f>IFERROR(VLOOKUP(功能_33[[#This Row],[流程]],工作表3!E:E,1,FALSE),"")</f>
        <v/>
      </c>
    </row>
    <row r="481" spans="3:49" ht="14.25" customHeight="1" x14ac:dyDescent="0.3">
      <c r="C481" s="293" t="s">
        <v>105</v>
      </c>
      <c r="D481" s="293" t="s">
        <v>2956</v>
      </c>
      <c r="E481" s="292" t="s">
        <v>1310</v>
      </c>
      <c r="F481" s="293" t="s">
        <v>1311</v>
      </c>
      <c r="G481" s="293" t="s">
        <v>1153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35" t="str">
        <f>IFERROR(VLOOKUP(功能_33[[#This Row],[流程]],工作表3!E:E,1,FALSE),"")</f>
        <v/>
      </c>
    </row>
    <row r="482" spans="3:49" ht="14.25" customHeight="1" x14ac:dyDescent="0.3">
      <c r="C482" s="293" t="s">
        <v>105</v>
      </c>
      <c r="D482" s="293" t="s">
        <v>2956</v>
      </c>
      <c r="E482" s="292" t="s">
        <v>1312</v>
      </c>
      <c r="F482" s="293" t="s">
        <v>1313</v>
      </c>
      <c r="G482" s="293" t="s">
        <v>1153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35" t="str">
        <f>IFERROR(VLOOKUP(功能_33[[#This Row],[流程]],工作表3!E:E,1,FALSE),"")</f>
        <v/>
      </c>
    </row>
    <row r="483" spans="3:49" ht="14.25" customHeight="1" x14ac:dyDescent="0.3">
      <c r="C483" s="293" t="s">
        <v>105</v>
      </c>
      <c r="D483" s="293" t="s">
        <v>2956</v>
      </c>
      <c r="E483" s="292" t="s">
        <v>1314</v>
      </c>
      <c r="F483" s="293" t="s">
        <v>1315</v>
      </c>
      <c r="G483" s="293" t="s">
        <v>1153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35" t="str">
        <f>IFERROR(VLOOKUP(功能_33[[#This Row],[流程]],工作表3!E:E,1,FALSE),"")</f>
        <v/>
      </c>
    </row>
    <row r="484" spans="3:49" ht="14.25" customHeight="1" x14ac:dyDescent="0.3">
      <c r="C484" s="293" t="s">
        <v>105</v>
      </c>
      <c r="D484" s="293" t="s">
        <v>2956</v>
      </c>
      <c r="E484" s="292" t="s">
        <v>1316</v>
      </c>
      <c r="F484" s="293" t="s">
        <v>1317</v>
      </c>
      <c r="G484" s="293" t="s">
        <v>1153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35" t="str">
        <f>IFERROR(VLOOKUP(功能_33[[#This Row],[流程]],工作表3!E:E,1,FALSE),"")</f>
        <v/>
      </c>
    </row>
    <row r="485" spans="3:49" ht="14.25" customHeight="1" x14ac:dyDescent="0.3">
      <c r="C485" s="293" t="s">
        <v>105</v>
      </c>
      <c r="D485" s="293" t="s">
        <v>2956</v>
      </c>
      <c r="E485" s="292" t="s">
        <v>1318</v>
      </c>
      <c r="F485" s="293" t="s">
        <v>1319</v>
      </c>
      <c r="G485" s="293" t="s">
        <v>1153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35" t="str">
        <f>IFERROR(VLOOKUP(功能_33[[#This Row],[流程]],工作表3!E:E,1,FALSE),"")</f>
        <v/>
      </c>
    </row>
    <row r="486" spans="3:49" ht="14.25" customHeight="1" x14ac:dyDescent="0.3">
      <c r="C486" s="293" t="s">
        <v>105</v>
      </c>
      <c r="D486" s="293" t="s">
        <v>2956</v>
      </c>
      <c r="E486" s="292" t="s">
        <v>1320</v>
      </c>
      <c r="F486" s="293" t="s">
        <v>1321</v>
      </c>
      <c r="G486" s="293" t="s">
        <v>1153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35" t="str">
        <f>IFERROR(VLOOKUP(功能_33[[#This Row],[流程]],工作表3!E:E,1,FALSE),"")</f>
        <v/>
      </c>
    </row>
    <row r="487" spans="3:49" ht="14.25" customHeight="1" x14ac:dyDescent="0.3">
      <c r="C487" s="293" t="s">
        <v>105</v>
      </c>
      <c r="D487" s="293" t="s">
        <v>2956</v>
      </c>
      <c r="E487" s="292" t="s">
        <v>1322</v>
      </c>
      <c r="F487" s="293" t="s">
        <v>1323</v>
      </c>
      <c r="G487" s="293" t="s">
        <v>1153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35" t="str">
        <f>IFERROR(VLOOKUP(功能_33[[#This Row],[流程]],工作表3!E:E,1,FALSE),"")</f>
        <v/>
      </c>
    </row>
    <row r="488" spans="3:49" ht="14.25" customHeight="1" x14ac:dyDescent="0.3">
      <c r="C488" s="293" t="s">
        <v>105</v>
      </c>
      <c r="D488" s="293" t="s">
        <v>2956</v>
      </c>
      <c r="E488" s="292" t="s">
        <v>1324</v>
      </c>
      <c r="F488" s="293" t="s">
        <v>1325</v>
      </c>
      <c r="G488" s="293" t="s">
        <v>1153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35" t="str">
        <f>IFERROR(VLOOKUP(功能_33[[#This Row],[流程]],工作表3!E:E,1,FALSE),"")</f>
        <v/>
      </c>
    </row>
    <row r="489" spans="3:49" ht="14.25" customHeight="1" x14ac:dyDescent="0.3">
      <c r="C489" s="293" t="s">
        <v>105</v>
      </c>
      <c r="D489" s="293" t="s">
        <v>2956</v>
      </c>
      <c r="E489" s="292" t="s">
        <v>1326</v>
      </c>
      <c r="F489" s="293" t="s">
        <v>1327</v>
      </c>
      <c r="G489" s="293" t="s">
        <v>1153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35" t="str">
        <f>IFERROR(VLOOKUP(功能_33[[#This Row],[流程]],工作表3!E:E,1,FALSE),"")</f>
        <v/>
      </c>
    </row>
    <row r="490" spans="3:49" ht="14.25" customHeight="1" x14ac:dyDescent="0.3">
      <c r="C490" s="293" t="s">
        <v>105</v>
      </c>
      <c r="D490" s="293" t="s">
        <v>2956</v>
      </c>
      <c r="E490" s="292" t="s">
        <v>1328</v>
      </c>
      <c r="F490" s="293" t="s">
        <v>1329</v>
      </c>
      <c r="G490" s="293" t="s">
        <v>1153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35" t="str">
        <f>IFERROR(VLOOKUP(功能_33[[#This Row],[流程]],工作表3!E:E,1,FALSE),"")</f>
        <v/>
      </c>
    </row>
    <row r="491" spans="3:49" ht="14.25" customHeight="1" x14ac:dyDescent="0.3">
      <c r="C491" s="293" t="s">
        <v>105</v>
      </c>
      <c r="D491" s="293" t="s">
        <v>2956</v>
      </c>
      <c r="E491" s="292" t="s">
        <v>1330</v>
      </c>
      <c r="F491" s="293" t="s">
        <v>1331</v>
      </c>
      <c r="G491" s="293" t="s">
        <v>1153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35" t="str">
        <f>IFERROR(VLOOKUP(功能_33[[#This Row],[流程]],工作表3!E:E,1,FALSE),"")</f>
        <v/>
      </c>
    </row>
    <row r="492" spans="3:49" ht="14.25" customHeight="1" x14ac:dyDescent="0.3">
      <c r="C492" s="293" t="s">
        <v>105</v>
      </c>
      <c r="D492" s="293" t="s">
        <v>2956</v>
      </c>
      <c r="E492" s="292" t="s">
        <v>1332</v>
      </c>
      <c r="F492" s="293" t="s">
        <v>1333</v>
      </c>
      <c r="G492" s="293" t="s">
        <v>1153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35" t="str">
        <f>IFERROR(VLOOKUP(功能_33[[#This Row],[流程]],工作表3!E:E,1,FALSE),"")</f>
        <v/>
      </c>
    </row>
    <row r="493" spans="3:49" ht="14.25" customHeight="1" x14ac:dyDescent="0.3">
      <c r="C493" s="293" t="s">
        <v>105</v>
      </c>
      <c r="D493" s="293" t="s">
        <v>2956</v>
      </c>
      <c r="E493" s="292" t="s">
        <v>1334</v>
      </c>
      <c r="F493" s="293" t="s">
        <v>1335</v>
      </c>
      <c r="G493" s="293" t="s">
        <v>1153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35" t="str">
        <f>IFERROR(VLOOKUP(功能_33[[#This Row],[流程]],工作表3!E:E,1,FALSE),"")</f>
        <v/>
      </c>
    </row>
    <row r="494" spans="3:49" ht="14.25" customHeight="1" x14ac:dyDescent="0.3">
      <c r="C494" s="293" t="s">
        <v>105</v>
      </c>
      <c r="D494" s="293" t="s">
        <v>2956</v>
      </c>
      <c r="E494" s="292" t="s">
        <v>1336</v>
      </c>
      <c r="F494" s="293" t="s">
        <v>1337</v>
      </c>
      <c r="G494" s="293" t="s">
        <v>1153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35" t="str">
        <f>IFERROR(VLOOKUP(功能_33[[#This Row],[流程]],工作表3!E:E,1,FALSE),"")</f>
        <v/>
      </c>
    </row>
    <row r="495" spans="3:49" ht="14.25" customHeight="1" x14ac:dyDescent="0.3">
      <c r="C495" s="293" t="s">
        <v>105</v>
      </c>
      <c r="D495" s="293" t="s">
        <v>2956</v>
      </c>
      <c r="E495" s="292" t="s">
        <v>1338</v>
      </c>
      <c r="F495" s="293" t="s">
        <v>1339</v>
      </c>
      <c r="G495" s="293" t="s">
        <v>1153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35" t="str">
        <f>IFERROR(VLOOKUP(功能_33[[#This Row],[流程]],工作表3!E:E,1,FALSE),"")</f>
        <v/>
      </c>
    </row>
    <row r="496" spans="3:49" ht="14.25" customHeight="1" x14ac:dyDescent="0.3">
      <c r="C496" s="293" t="s">
        <v>105</v>
      </c>
      <c r="D496" s="293" t="s">
        <v>2956</v>
      </c>
      <c r="E496" s="292" t="s">
        <v>1340</v>
      </c>
      <c r="F496" s="293" t="s">
        <v>1341</v>
      </c>
      <c r="G496" s="293" t="s">
        <v>1153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35" t="str">
        <f>IFERROR(VLOOKUP(功能_33[[#This Row],[流程]],工作表3!E:E,1,FALSE),"")</f>
        <v/>
      </c>
    </row>
    <row r="497" spans="3:49" ht="14.25" customHeight="1" x14ac:dyDescent="0.3">
      <c r="C497" s="293" t="s">
        <v>105</v>
      </c>
      <c r="D497" s="293" t="s">
        <v>2956</v>
      </c>
      <c r="E497" s="292" t="s">
        <v>1342</v>
      </c>
      <c r="F497" s="293" t="s">
        <v>1343</v>
      </c>
      <c r="G497" s="293" t="s">
        <v>1153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35" t="str">
        <f>IFERROR(VLOOKUP(功能_33[[#This Row],[流程]],工作表3!E:E,1,FALSE),"")</f>
        <v/>
      </c>
    </row>
    <row r="498" spans="3:49" ht="14.25" customHeight="1" x14ac:dyDescent="0.3">
      <c r="C498" s="293" t="s">
        <v>105</v>
      </c>
      <c r="D498" s="293" t="s">
        <v>2956</v>
      </c>
      <c r="E498" s="292" t="s">
        <v>1344</v>
      </c>
      <c r="F498" s="293" t="s">
        <v>1345</v>
      </c>
      <c r="G498" s="293" t="s">
        <v>1153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35" t="str">
        <f>IFERROR(VLOOKUP(功能_33[[#This Row],[流程]],工作表3!E:E,1,FALSE),"")</f>
        <v/>
      </c>
    </row>
    <row r="499" spans="3:49" ht="14.25" customHeight="1" x14ac:dyDescent="0.3">
      <c r="C499" s="293" t="s">
        <v>105</v>
      </c>
      <c r="D499" s="293" t="s">
        <v>2956</v>
      </c>
      <c r="E499" s="292" t="s">
        <v>1346</v>
      </c>
      <c r="F499" s="293" t="s">
        <v>1347</v>
      </c>
      <c r="G499" s="293" t="s">
        <v>1153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35" t="str">
        <f>IFERROR(VLOOKUP(功能_33[[#This Row],[流程]],工作表3!E:E,1,FALSE),"")</f>
        <v/>
      </c>
    </row>
    <row r="500" spans="3:49" ht="14.25" customHeight="1" x14ac:dyDescent="0.3">
      <c r="C500" s="293" t="s">
        <v>105</v>
      </c>
      <c r="D500" s="293" t="s">
        <v>2956</v>
      </c>
      <c r="E500" s="292" t="s">
        <v>1348</v>
      </c>
      <c r="F500" s="293" t="s">
        <v>1349</v>
      </c>
      <c r="G500" s="293" t="s">
        <v>1153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35" t="str">
        <f>IFERROR(VLOOKUP(功能_33[[#This Row],[流程]],工作表3!E:E,1,FALSE),"")</f>
        <v/>
      </c>
    </row>
    <row r="501" spans="3:49" ht="14.25" customHeight="1" x14ac:dyDescent="0.3">
      <c r="C501" s="293" t="s">
        <v>105</v>
      </c>
      <c r="D501" s="293" t="s">
        <v>2956</v>
      </c>
      <c r="E501" s="292" t="s">
        <v>1350</v>
      </c>
      <c r="F501" s="293" t="s">
        <v>1351</v>
      </c>
      <c r="G501" s="293" t="s">
        <v>1153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35" t="str">
        <f>IFERROR(VLOOKUP(功能_33[[#This Row],[流程]],工作表3!E:E,1,FALSE),"")</f>
        <v/>
      </c>
    </row>
    <row r="502" spans="3:49" ht="14.25" customHeight="1" x14ac:dyDescent="0.3">
      <c r="C502" s="293" t="s">
        <v>105</v>
      </c>
      <c r="D502" s="293" t="s">
        <v>2956</v>
      </c>
      <c r="E502" s="292" t="s">
        <v>1352</v>
      </c>
      <c r="F502" s="293" t="s">
        <v>1353</v>
      </c>
      <c r="G502" s="293" t="s">
        <v>1153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35" t="str">
        <f>IFERROR(VLOOKUP(功能_33[[#This Row],[流程]],工作表3!E:E,1,FALSE),"")</f>
        <v/>
      </c>
    </row>
    <row r="503" spans="3:49" ht="14.25" customHeight="1" x14ac:dyDescent="0.3">
      <c r="C503" s="293" t="s">
        <v>105</v>
      </c>
      <c r="D503" s="293" t="s">
        <v>2956</v>
      </c>
      <c r="E503" s="292" t="s">
        <v>1354</v>
      </c>
      <c r="F503" s="293" t="s">
        <v>1355</v>
      </c>
      <c r="G503" s="293" t="s">
        <v>1153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35" t="str">
        <f>IFERROR(VLOOKUP(功能_33[[#This Row],[流程]],工作表3!E:E,1,FALSE),"")</f>
        <v/>
      </c>
    </row>
    <row r="504" spans="3:49" ht="14.25" customHeight="1" x14ac:dyDescent="0.3">
      <c r="C504" s="293" t="s">
        <v>105</v>
      </c>
      <c r="D504" s="293" t="s">
        <v>2956</v>
      </c>
      <c r="E504" s="292" t="s">
        <v>1356</v>
      </c>
      <c r="F504" s="293" t="s">
        <v>1357</v>
      </c>
      <c r="G504" s="293" t="s">
        <v>1153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35" t="str">
        <f>IFERROR(VLOOKUP(功能_33[[#This Row],[流程]],工作表3!E:E,1,FALSE),"")</f>
        <v/>
      </c>
    </row>
    <row r="505" spans="3:49" ht="14.25" customHeight="1" x14ac:dyDescent="0.3">
      <c r="C505" s="293" t="s">
        <v>105</v>
      </c>
      <c r="D505" s="293" t="s">
        <v>2956</v>
      </c>
      <c r="E505" s="292" t="s">
        <v>1358</v>
      </c>
      <c r="F505" s="293" t="s">
        <v>1359</v>
      </c>
      <c r="G505" s="293" t="s">
        <v>1153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35" t="str">
        <f>IFERROR(VLOOKUP(功能_33[[#This Row],[流程]],工作表3!E:E,1,FALSE),"")</f>
        <v/>
      </c>
    </row>
    <row r="506" spans="3:49" ht="14.25" customHeight="1" x14ac:dyDescent="0.3">
      <c r="C506" s="293" t="s">
        <v>105</v>
      </c>
      <c r="D506" s="293" t="s">
        <v>2956</v>
      </c>
      <c r="E506" s="292" t="s">
        <v>1360</v>
      </c>
      <c r="F506" s="293" t="s">
        <v>1361</v>
      </c>
      <c r="G506" s="293" t="s">
        <v>1153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35" t="str">
        <f>IFERROR(VLOOKUP(功能_33[[#This Row],[流程]],工作表3!E:E,1,FALSE),"")</f>
        <v/>
      </c>
    </row>
    <row r="507" spans="3:49" ht="14.25" customHeight="1" x14ac:dyDescent="0.3">
      <c r="C507" s="293" t="s">
        <v>105</v>
      </c>
      <c r="D507" s="293" t="s">
        <v>2956</v>
      </c>
      <c r="E507" s="292" t="s">
        <v>1362</v>
      </c>
      <c r="F507" s="293" t="s">
        <v>1363</v>
      </c>
      <c r="G507" s="293" t="s">
        <v>1153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35" t="str">
        <f>IFERROR(VLOOKUP(功能_33[[#This Row],[流程]],工作表3!E:E,1,FALSE),"")</f>
        <v/>
      </c>
    </row>
    <row r="508" spans="3:49" ht="14.25" customHeight="1" x14ac:dyDescent="0.3">
      <c r="C508" s="293" t="s">
        <v>105</v>
      </c>
      <c r="D508" s="293" t="s">
        <v>2956</v>
      </c>
      <c r="E508" s="292" t="s">
        <v>1364</v>
      </c>
      <c r="F508" s="293" t="s">
        <v>1365</v>
      </c>
      <c r="G508" s="293" t="s">
        <v>1153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35" t="str">
        <f>IFERROR(VLOOKUP(功能_33[[#This Row],[流程]],工作表3!E:E,1,FALSE),"")</f>
        <v/>
      </c>
    </row>
    <row r="509" spans="3:49" ht="14.25" customHeight="1" x14ac:dyDescent="0.3">
      <c r="C509" s="293" t="s">
        <v>105</v>
      </c>
      <c r="D509" s="293" t="s">
        <v>2956</v>
      </c>
      <c r="E509" s="292" t="s">
        <v>1366</v>
      </c>
      <c r="F509" s="293" t="s">
        <v>1367</v>
      </c>
      <c r="G509" s="293" t="s">
        <v>1153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35" t="str">
        <f>IFERROR(VLOOKUP(功能_33[[#This Row],[流程]],工作表3!E:E,1,FALSE),"")</f>
        <v/>
      </c>
    </row>
    <row r="510" spans="3:49" ht="14.25" customHeight="1" x14ac:dyDescent="0.3">
      <c r="C510" s="293" t="s">
        <v>105</v>
      </c>
      <c r="D510" s="293" t="s">
        <v>2956</v>
      </c>
      <c r="E510" s="292" t="s">
        <v>1368</v>
      </c>
      <c r="F510" s="293" t="s">
        <v>1369</v>
      </c>
      <c r="G510" s="293" t="s">
        <v>1153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35" t="str">
        <f>IFERROR(VLOOKUP(功能_33[[#This Row],[流程]],工作表3!E:E,1,FALSE),"")</f>
        <v/>
      </c>
    </row>
    <row r="511" spans="3:49" ht="14.25" customHeight="1" x14ac:dyDescent="0.3">
      <c r="C511" s="293" t="s">
        <v>105</v>
      </c>
      <c r="D511" s="293" t="s">
        <v>2956</v>
      </c>
      <c r="E511" s="292" t="s">
        <v>1370</v>
      </c>
      <c r="F511" s="293" t="s">
        <v>1371</v>
      </c>
      <c r="G511" s="293" t="s">
        <v>1153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35" t="str">
        <f>IFERROR(VLOOKUP(功能_33[[#This Row],[流程]],工作表3!E:E,1,FALSE),"")</f>
        <v/>
      </c>
    </row>
    <row r="512" spans="3:49" ht="14.25" customHeight="1" x14ac:dyDescent="0.3">
      <c r="C512" s="293" t="s">
        <v>105</v>
      </c>
      <c r="D512" s="293" t="s">
        <v>2956</v>
      </c>
      <c r="E512" s="292" t="s">
        <v>1372</v>
      </c>
      <c r="F512" s="293" t="s">
        <v>1373</v>
      </c>
      <c r="G512" s="293" t="s">
        <v>1153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35" t="str">
        <f>IFERROR(VLOOKUP(功能_33[[#This Row],[流程]],工作表3!E:E,1,FALSE),"")</f>
        <v/>
      </c>
    </row>
    <row r="513" spans="1:49" ht="14.25" customHeight="1" x14ac:dyDescent="0.3">
      <c r="C513" s="293" t="s">
        <v>105</v>
      </c>
      <c r="D513" s="293" t="s">
        <v>2956</v>
      </c>
      <c r="E513" s="292" t="s">
        <v>1374</v>
      </c>
      <c r="F513" s="293" t="s">
        <v>1375</v>
      </c>
      <c r="G513" s="293" t="s">
        <v>1153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35" t="str">
        <f>IFERROR(VLOOKUP(功能_33[[#This Row],[流程]],工作表3!E:E,1,FALSE),"")</f>
        <v/>
      </c>
    </row>
    <row r="514" spans="1:49" ht="14.25" customHeight="1" x14ac:dyDescent="0.3">
      <c r="C514" s="293" t="s">
        <v>105</v>
      </c>
      <c r="D514" s="293" t="s">
        <v>2957</v>
      </c>
      <c r="E514" s="292" t="s">
        <v>1376</v>
      </c>
      <c r="F514" s="293" t="s">
        <v>1377</v>
      </c>
      <c r="G514" s="293" t="s">
        <v>1378</v>
      </c>
      <c r="H514" s="292" t="s">
        <v>145</v>
      </c>
      <c r="I514" s="292" t="s">
        <v>146</v>
      </c>
      <c r="J514" s="299" t="s">
        <v>1379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3062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  <c r="AQ514" s="588" t="str">
        <f t="shared" ref="AQ514:AQ537" si="52">IF(COUNTA(AC514)=1,LEFT(D514,3),"")</f>
        <v/>
      </c>
      <c r="AR514" s="590" t="str">
        <f t="shared" ref="AR514:AR537" si="53">IF(AND(COUNTA(L514)=1,COUNTA(M514)=1,COUNTA(Y514)=1,COUNTA(AB514)=1,COUNTA(AC514)=0),LEFT(D514,3),"")</f>
        <v/>
      </c>
      <c r="AS514" s="592" t="str">
        <f t="shared" ref="AS514:AS537" si="54">IF(AND(COUNTA(L514)=1,COUNTA(M514)=1,COUNTA(Y514)=1,COUNTA(AB514)=0,COUNTA(AC514)=0),LEFT(D514,3),"")</f>
        <v>8-5</v>
      </c>
      <c r="AT514" s="594" t="str">
        <f t="shared" ref="AT514:AT537" si="55">IF(AND(COUNTA(M514)=0,COUNTA(Y514)=1),LEFT(D514,3),"")</f>
        <v/>
      </c>
      <c r="AU514" s="596" t="str">
        <f t="shared" ref="AU514:AU537" si="56">IF(AND(COUNTA(M514)=1,COUNTA(Y514)=0),LEFT(D514,3),"")</f>
        <v/>
      </c>
      <c r="AV514" s="598" t="str">
        <f t="shared" ref="AV514:AV537" si="57">IF(AND(COUNTA(M514)=0,COUNTA(Y514)=0),LEFT(D514,3),"")</f>
        <v/>
      </c>
      <c r="AW514" s="635" t="str">
        <f>IFERROR(VLOOKUP(功能_33[[#This Row],[流程]],工作表3!E:E,1,FALSE),"")</f>
        <v>8-5聯徵產品報送</v>
      </c>
    </row>
    <row r="515" spans="1:49" ht="14.25" customHeight="1" x14ac:dyDescent="0.3">
      <c r="C515" s="293" t="s">
        <v>105</v>
      </c>
      <c r="D515" s="293" t="s">
        <v>2957</v>
      </c>
      <c r="E515" s="292" t="s">
        <v>1380</v>
      </c>
      <c r="F515" s="293" t="s">
        <v>1381</v>
      </c>
      <c r="G515" s="293" t="s">
        <v>1378</v>
      </c>
      <c r="H515" s="292" t="s">
        <v>145</v>
      </c>
      <c r="I515" s="292" t="s">
        <v>146</v>
      </c>
      <c r="J515" s="299" t="s">
        <v>1379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3062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  <c r="AQ515" s="588" t="str">
        <f t="shared" si="52"/>
        <v/>
      </c>
      <c r="AR515" s="590" t="str">
        <f t="shared" si="53"/>
        <v/>
      </c>
      <c r="AS515" s="592" t="str">
        <f t="shared" si="54"/>
        <v>8-5</v>
      </c>
      <c r="AT515" s="594" t="str">
        <f t="shared" si="55"/>
        <v/>
      </c>
      <c r="AU515" s="596" t="str">
        <f t="shared" si="56"/>
        <v/>
      </c>
      <c r="AV515" s="598" t="str">
        <f t="shared" si="57"/>
        <v/>
      </c>
      <c r="AW515" s="635" t="str">
        <f>IFERROR(VLOOKUP(功能_33[[#This Row],[流程]],工作表3!E:E,1,FALSE),"")</f>
        <v>8-5聯徵產品報送</v>
      </c>
    </row>
    <row r="516" spans="1:49" ht="14.25" customHeight="1" x14ac:dyDescent="0.3">
      <c r="C516" s="293" t="s">
        <v>105</v>
      </c>
      <c r="D516" s="293" t="s">
        <v>2957</v>
      </c>
      <c r="E516" s="292" t="s">
        <v>1382</v>
      </c>
      <c r="F516" s="293" t="s">
        <v>1383</v>
      </c>
      <c r="G516" s="293" t="s">
        <v>1378</v>
      </c>
      <c r="H516" s="292" t="s">
        <v>145</v>
      </c>
      <c r="I516" s="292" t="s">
        <v>146</v>
      </c>
      <c r="J516" s="299" t="s">
        <v>1379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3062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si="52"/>
        <v/>
      </c>
      <c r="AR516" s="590" t="str">
        <f t="shared" si="53"/>
        <v/>
      </c>
      <c r="AS516" s="592" t="str">
        <f t="shared" si="54"/>
        <v>8-5</v>
      </c>
      <c r="AT516" s="594" t="str">
        <f t="shared" si="55"/>
        <v/>
      </c>
      <c r="AU516" s="596" t="str">
        <f t="shared" si="56"/>
        <v/>
      </c>
      <c r="AV516" s="598" t="str">
        <f t="shared" si="57"/>
        <v/>
      </c>
      <c r="AW516" s="635" t="str">
        <f>IFERROR(VLOOKUP(功能_33[[#This Row],[流程]],工作表3!E:E,1,FALSE),"")</f>
        <v>8-5聯徵產品報送</v>
      </c>
    </row>
    <row r="517" spans="1:49" ht="13.5" customHeight="1" x14ac:dyDescent="0.3">
      <c r="C517" s="293" t="s">
        <v>105</v>
      </c>
      <c r="D517" s="293" t="s">
        <v>2949</v>
      </c>
      <c r="E517" s="292" t="s">
        <v>1384</v>
      </c>
      <c r="F517" s="293" t="s">
        <v>1385</v>
      </c>
      <c r="G517" s="293" t="s">
        <v>1386</v>
      </c>
      <c r="H517" s="292" t="s">
        <v>494</v>
      </c>
      <c r="I517" s="292" t="s">
        <v>494</v>
      </c>
      <c r="J517" s="299" t="s">
        <v>1379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8-4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35" t="str">
        <f>IFERROR(VLOOKUP(功能_33[[#This Row],[流程]],工作表3!E:E,1,FALSE),"")</f>
        <v>8-4JCIC放款報送</v>
      </c>
    </row>
    <row r="518" spans="1:49" ht="13.5" customHeight="1" x14ac:dyDescent="0.3">
      <c r="C518" s="293" t="s">
        <v>105</v>
      </c>
      <c r="D518" s="293" t="s">
        <v>2949</v>
      </c>
      <c r="E518" s="292" t="s">
        <v>1387</v>
      </c>
      <c r="F518" s="293" t="s">
        <v>1388</v>
      </c>
      <c r="G518" s="220" t="s">
        <v>2861</v>
      </c>
      <c r="H518" s="292" t="s">
        <v>494</v>
      </c>
      <c r="I518" s="292" t="s">
        <v>494</v>
      </c>
      <c r="J518" s="299" t="s">
        <v>1379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8-4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35" t="str">
        <f>IFERROR(VLOOKUP(功能_33[[#This Row],[流程]],工作表3!E:E,1,FALSE),"")</f>
        <v>8-4JCIC放款報送</v>
      </c>
    </row>
    <row r="519" spans="1:49" ht="27" x14ac:dyDescent="0.3">
      <c r="C519" s="293" t="s">
        <v>104</v>
      </c>
      <c r="D519" s="281" t="s">
        <v>2950</v>
      </c>
      <c r="E519" s="292" t="s">
        <v>1389</v>
      </c>
      <c r="F519" s="293" t="s">
        <v>1390</v>
      </c>
      <c r="G519" s="293" t="s">
        <v>1391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3062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2862</v>
      </c>
      <c r="AM519" s="293" t="s">
        <v>2863</v>
      </c>
      <c r="AN519" s="293" t="e">
        <f>VLOOKUP(功能_33[[#This Row],[功能代號]],需二審tmp!A:A,1,FALSE)</f>
        <v>#N/A</v>
      </c>
      <c r="AQ519" s="588" t="str">
        <f t="shared" si="52"/>
        <v/>
      </c>
      <c r="AR519" s="590" t="str">
        <f t="shared" si="53"/>
        <v/>
      </c>
      <c r="AS519" s="592" t="str">
        <f t="shared" si="54"/>
        <v>7-2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35" t="str">
        <f>IFERROR(VLOOKUP(功能_33[[#This Row],[流程]],工作表3!E:E,1,FALSE),"")</f>
        <v/>
      </c>
    </row>
    <row r="520" spans="1:49" ht="27" x14ac:dyDescent="0.3">
      <c r="C520" s="293" t="s">
        <v>104</v>
      </c>
      <c r="D520" s="281" t="s">
        <v>2950</v>
      </c>
      <c r="E520" s="292" t="s">
        <v>1392</v>
      </c>
      <c r="F520" s="293" t="s">
        <v>1393</v>
      </c>
      <c r="G520" s="293" t="s">
        <v>1391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2859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2862</v>
      </c>
      <c r="AM520" s="293" t="s">
        <v>2863</v>
      </c>
      <c r="AN520" s="293" t="str">
        <f>VLOOKUP(功能_33[[#This Row],[功能代號]],需二審tmp!A:A,1,FALSE)</f>
        <v>L7202</v>
      </c>
      <c r="AQ520" s="588" t="str">
        <f t="shared" si="52"/>
        <v/>
      </c>
      <c r="AR520" s="590" t="str">
        <f t="shared" si="53"/>
        <v/>
      </c>
      <c r="AS520" s="592" t="str">
        <f t="shared" si="54"/>
        <v>7-2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35" t="str">
        <f>IFERROR(VLOOKUP(功能_33[[#This Row],[流程]],工作表3!E:E,1,FALSE),"")</f>
        <v/>
      </c>
    </row>
    <row r="521" spans="1:49" ht="27" x14ac:dyDescent="0.3">
      <c r="C521" s="293" t="s">
        <v>104</v>
      </c>
      <c r="D521" s="281" t="s">
        <v>2950</v>
      </c>
      <c r="E521" s="292" t="s">
        <v>1394</v>
      </c>
      <c r="F521" s="293" t="s">
        <v>1395</v>
      </c>
      <c r="G521" s="293" t="s">
        <v>1391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3062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2864</v>
      </c>
      <c r="AM521" s="293" t="s">
        <v>2865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35" t="str">
        <f>IFERROR(VLOOKUP(功能_33[[#This Row],[流程]],工作表3!E:E,1,FALSE),"")</f>
        <v/>
      </c>
    </row>
    <row r="522" spans="1:49" ht="27" x14ac:dyDescent="0.3">
      <c r="C522" s="293" t="s">
        <v>104</v>
      </c>
      <c r="D522" s="281" t="s">
        <v>2950</v>
      </c>
      <c r="E522" s="292" t="s">
        <v>1396</v>
      </c>
      <c r="F522" s="293" t="s">
        <v>1397</v>
      </c>
      <c r="G522" s="293" t="s">
        <v>1391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2859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2864</v>
      </c>
      <c r="AM522" s="293" t="s">
        <v>2865</v>
      </c>
      <c r="AN522" s="293" t="str">
        <f>VLOOKUP(功能_33[[#This Row],[功能代號]],需二審tmp!A:A,1,FALSE)</f>
        <v>L7210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35" t="str">
        <f>IFERROR(VLOOKUP(功能_33[[#This Row],[流程]],工作表3!E:E,1,FALSE),"")</f>
        <v/>
      </c>
    </row>
    <row r="523" spans="1:49" ht="27" x14ac:dyDescent="0.3">
      <c r="C523" s="293" t="s">
        <v>104</v>
      </c>
      <c r="D523" s="281" t="s">
        <v>2950</v>
      </c>
      <c r="E523" s="292" t="s">
        <v>1398</v>
      </c>
      <c r="F523" s="293" t="s">
        <v>1399</v>
      </c>
      <c r="G523" s="293" t="s">
        <v>1391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2859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2866</v>
      </c>
      <c r="AM523" s="293" t="s">
        <v>2867</v>
      </c>
      <c r="AN523" s="293" t="str">
        <f>VLOOKUP(功能_33[[#This Row],[功能代號]],需二審tmp!A:A,1,FALSE)</f>
        <v>L7904</v>
      </c>
      <c r="AO523" s="357">
        <v>44533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35" t="str">
        <f>IFERROR(VLOOKUP(功能_33[[#This Row],[流程]],工作表3!E:E,1,FALSE),"")</f>
        <v/>
      </c>
    </row>
    <row r="524" spans="1:49" ht="27" x14ac:dyDescent="0.3">
      <c r="C524" s="293" t="s">
        <v>104</v>
      </c>
      <c r="D524" s="281" t="s">
        <v>2950</v>
      </c>
      <c r="E524" s="292" t="s">
        <v>1400</v>
      </c>
      <c r="F524" s="293" t="s">
        <v>1401</v>
      </c>
      <c r="G524" s="293" t="s">
        <v>1391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2859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2866</v>
      </c>
      <c r="AM524" s="293" t="s">
        <v>2867</v>
      </c>
      <c r="AN524" s="293" t="str">
        <f>VLOOKUP(功能_33[[#This Row],[功能代號]],需二審tmp!A:A,1,FALSE)</f>
        <v>L7204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35" t="str">
        <f>IFERROR(VLOOKUP(功能_33[[#This Row],[流程]],工作表3!E:E,1,FALSE),"")</f>
        <v/>
      </c>
    </row>
    <row r="525" spans="1:49" ht="27" x14ac:dyDescent="0.3">
      <c r="C525" s="293" t="s">
        <v>104</v>
      </c>
      <c r="D525" s="281" t="s">
        <v>2950</v>
      </c>
      <c r="E525" s="292" t="s">
        <v>1402</v>
      </c>
      <c r="F525" s="293" t="s">
        <v>1403</v>
      </c>
      <c r="G525" s="293" t="s">
        <v>1391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2859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2868</v>
      </c>
      <c r="AM525" s="293" t="s">
        <v>2869</v>
      </c>
      <c r="AN525" s="293" t="str">
        <f>VLOOKUP(功能_33[[#This Row],[功能代號]],需二審tmp!A:A,1,FALSE)</f>
        <v>L7203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35" t="str">
        <f>IFERROR(VLOOKUP(功能_33[[#This Row],[流程]],工作表3!E:E,1,FALSE),"")</f>
        <v/>
      </c>
    </row>
    <row r="526" spans="1:49" ht="81" x14ac:dyDescent="0.3">
      <c r="C526" s="293" t="s">
        <v>104</v>
      </c>
      <c r="D526" s="281" t="s">
        <v>2950</v>
      </c>
      <c r="E526" s="292" t="s">
        <v>1404</v>
      </c>
      <c r="F526" s="293" t="s">
        <v>1405</v>
      </c>
      <c r="G526" s="293" t="s">
        <v>1391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2859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2870</v>
      </c>
      <c r="AM526" s="220" t="s">
        <v>2871</v>
      </c>
      <c r="AN526" s="293" t="str">
        <f>VLOOKUP(功能_33[[#This Row],[功能代號]],需二審tmp!A:A,1,FALSE)</f>
        <v>L7901</v>
      </c>
      <c r="AO526" s="357">
        <v>44533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35" t="str">
        <f>IFERROR(VLOOKUP(功能_33[[#This Row],[流程]],工作表3!E:E,1,FALSE),"")</f>
        <v/>
      </c>
    </row>
    <row r="527" spans="1:49" ht="94.5" x14ac:dyDescent="0.3">
      <c r="A527" s="631">
        <v>44561</v>
      </c>
      <c r="C527" s="293" t="s">
        <v>104</v>
      </c>
      <c r="D527" s="281" t="s">
        <v>2950</v>
      </c>
      <c r="E527" s="292" t="s">
        <v>1406</v>
      </c>
      <c r="F527" s="293" t="s">
        <v>1407</v>
      </c>
      <c r="G527" s="293" t="s">
        <v>1391</v>
      </c>
      <c r="H527" s="292" t="s">
        <v>494</v>
      </c>
      <c r="I527" s="292" t="s">
        <v>494</v>
      </c>
      <c r="J527" s="299"/>
      <c r="K527" s="300">
        <v>44530</v>
      </c>
      <c r="L527" s="221" t="s">
        <v>2878</v>
      </c>
      <c r="M527" s="300"/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2859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2872</v>
      </c>
      <c r="AM527" s="220" t="s">
        <v>2873</v>
      </c>
      <c r="AN527" s="293" t="str">
        <f>VLOOKUP(功能_33[[#This Row],[功能代號]],需二審tmp!A:A,1,FALSE)</f>
        <v>L7902</v>
      </c>
      <c r="AQ527" s="588" t="str">
        <f t="shared" si="52"/>
        <v/>
      </c>
      <c r="AR527" s="590" t="str">
        <f t="shared" si="53"/>
        <v/>
      </c>
      <c r="AS527" s="592" t="str">
        <f t="shared" si="54"/>
        <v/>
      </c>
      <c r="AT527" s="594" t="str">
        <f t="shared" si="55"/>
        <v/>
      </c>
      <c r="AU527" s="596" t="str">
        <f t="shared" si="56"/>
        <v/>
      </c>
      <c r="AV527" s="598" t="str">
        <f t="shared" si="57"/>
        <v>7-2</v>
      </c>
      <c r="AW527" s="635" t="str">
        <f>IFERROR(VLOOKUP(功能_33[[#This Row],[流程]],工作表3!E:E,1,FALSE),"")</f>
        <v/>
      </c>
    </row>
    <row r="528" spans="1:49" ht="13.5" customHeight="1" x14ac:dyDescent="0.3">
      <c r="C528" s="293" t="s">
        <v>104</v>
      </c>
      <c r="D528" s="281" t="s">
        <v>2975</v>
      </c>
      <c r="E528" s="292" t="s">
        <v>1408</v>
      </c>
      <c r="F528" s="282" t="s">
        <v>1409</v>
      </c>
      <c r="G528" s="293" t="s">
        <v>1410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7-1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35" t="str">
        <f>IFERROR(VLOOKUP(功能_33[[#This Row],[流程]],工作表3!E:E,1,FALSE),"")</f>
        <v>7-1E-Loan</v>
      </c>
    </row>
    <row r="529" spans="1:49" ht="13.5" customHeight="1" x14ac:dyDescent="0.3">
      <c r="A529" s="631">
        <v>44547</v>
      </c>
      <c r="C529" s="293" t="s">
        <v>2978</v>
      </c>
      <c r="D529" s="293" t="s">
        <v>3072</v>
      </c>
      <c r="E529" s="292" t="s">
        <v>1411</v>
      </c>
      <c r="F529" s="282" t="s">
        <v>1412</v>
      </c>
      <c r="G529" s="282" t="s">
        <v>1413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/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3062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LC.</v>
      </c>
      <c r="AW529" s="635" t="str">
        <f>IFERROR(VLOOKUP(功能_33[[#This Row],[流程]],工作表3!E:E,1,FALSE),"")</f>
        <v/>
      </c>
    </row>
    <row r="530" spans="1:49" ht="13.5" customHeight="1" x14ac:dyDescent="0.3">
      <c r="A530" s="631">
        <v>44547</v>
      </c>
      <c r="C530" s="293" t="s">
        <v>2978</v>
      </c>
      <c r="D530" s="293" t="s">
        <v>3072</v>
      </c>
      <c r="E530" s="292" t="s">
        <v>1414</v>
      </c>
      <c r="F530" s="282" t="s">
        <v>1415</v>
      </c>
      <c r="G530" s="282" t="s">
        <v>1416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/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3062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Q530" s="588" t="str">
        <f t="shared" si="52"/>
        <v/>
      </c>
      <c r="AR530" s="590" t="str">
        <f t="shared" si="53"/>
        <v/>
      </c>
      <c r="AS530" s="592" t="str">
        <f t="shared" si="54"/>
        <v/>
      </c>
      <c r="AT530" s="594" t="str">
        <f t="shared" si="55"/>
        <v/>
      </c>
      <c r="AU530" s="596" t="str">
        <f t="shared" si="56"/>
        <v/>
      </c>
      <c r="AV530" s="598" t="str">
        <f t="shared" si="57"/>
        <v>LC.</v>
      </c>
      <c r="AW530" s="635" t="str">
        <f>IFERROR(VLOOKUP(功能_33[[#This Row],[流程]],工作表3!E:E,1,FALSE),"")</f>
        <v/>
      </c>
    </row>
    <row r="531" spans="1:49" ht="13.5" x14ac:dyDescent="0.3">
      <c r="A531" s="631">
        <v>44547</v>
      </c>
      <c r="C531" s="293" t="s">
        <v>2978</v>
      </c>
      <c r="D531" s="293" t="s">
        <v>3072</v>
      </c>
      <c r="E531" s="292" t="s">
        <v>1417</v>
      </c>
      <c r="F531" s="282" t="s">
        <v>1418</v>
      </c>
      <c r="G531" s="282" t="s">
        <v>1419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2859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35" t="str">
        <f>IFERROR(VLOOKUP(功能_33[[#This Row],[流程]],工作表3!E:E,1,FALSE),"")</f>
        <v/>
      </c>
    </row>
    <row r="532" spans="1:49" ht="13.5" customHeight="1" x14ac:dyDescent="0.3">
      <c r="A532" s="631">
        <v>44547</v>
      </c>
      <c r="C532" s="293" t="s">
        <v>2978</v>
      </c>
      <c r="D532" s="293" t="s">
        <v>3072</v>
      </c>
      <c r="E532" s="292" t="s">
        <v>1420</v>
      </c>
      <c r="F532" s="282" t="s">
        <v>1421</v>
      </c>
      <c r="G532" s="282" t="s">
        <v>1416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3062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35" t="str">
        <f>IFERROR(VLOOKUP(功能_33[[#This Row],[流程]],工作表3!E:E,1,FALSE),"")</f>
        <v/>
      </c>
    </row>
    <row r="533" spans="1:49" ht="13.5" customHeight="1" x14ac:dyDescent="0.3">
      <c r="A533" s="631">
        <v>44547</v>
      </c>
      <c r="C533" s="293" t="s">
        <v>2978</v>
      </c>
      <c r="D533" s="293" t="s">
        <v>3072</v>
      </c>
      <c r="E533" s="292" t="s">
        <v>1422</v>
      </c>
      <c r="F533" s="282" t="s">
        <v>1423</v>
      </c>
      <c r="G533" s="282" t="s">
        <v>1416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3062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35" t="str">
        <f>IFERROR(VLOOKUP(功能_33[[#This Row],[流程]],工作表3!E:E,1,FALSE),"")</f>
        <v/>
      </c>
    </row>
    <row r="534" spans="1:49" ht="13.5" customHeight="1" x14ac:dyDescent="0.3">
      <c r="A534" s="631">
        <v>44547</v>
      </c>
      <c r="C534" s="293" t="s">
        <v>2978</v>
      </c>
      <c r="D534" s="293" t="s">
        <v>3072</v>
      </c>
      <c r="E534" s="292" t="s">
        <v>1424</v>
      </c>
      <c r="F534" s="282" t="s">
        <v>1425</v>
      </c>
      <c r="G534" s="282" t="s">
        <v>1413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2859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35" t="str">
        <f>IFERROR(VLOOKUP(功能_33[[#This Row],[流程]],工作表3!E:E,1,FALSE),"")</f>
        <v/>
      </c>
    </row>
    <row r="535" spans="1:49" ht="13.5" customHeight="1" x14ac:dyDescent="0.3">
      <c r="A535" s="631">
        <v>44547</v>
      </c>
      <c r="C535" s="293" t="s">
        <v>2978</v>
      </c>
      <c r="D535" s="293" t="s">
        <v>3072</v>
      </c>
      <c r="E535" s="292" t="s">
        <v>1426</v>
      </c>
      <c r="F535" s="282" t="s">
        <v>1427</v>
      </c>
      <c r="G535" s="282" t="s">
        <v>1413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3062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35" t="str">
        <f>IFERROR(VLOOKUP(功能_33[[#This Row],[流程]],工作表3!E:E,1,FALSE),"")</f>
        <v/>
      </c>
    </row>
    <row r="536" spans="1:49" ht="13.5" customHeight="1" x14ac:dyDescent="0.3">
      <c r="A536" s="631">
        <v>44547</v>
      </c>
      <c r="C536" s="293" t="s">
        <v>2978</v>
      </c>
      <c r="D536" s="293" t="s">
        <v>3072</v>
      </c>
      <c r="E536" s="292" t="s">
        <v>1428</v>
      </c>
      <c r="F536" s="282" t="s">
        <v>1429</v>
      </c>
      <c r="G536" s="282" t="s">
        <v>1413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2859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>LC.</v>
      </c>
      <c r="AV536" s="598" t="str">
        <f t="shared" si="57"/>
        <v/>
      </c>
      <c r="AW536" s="635" t="str">
        <f>IFERROR(VLOOKUP(功能_33[[#This Row],[流程]],工作表3!E:E,1,FALSE),"")</f>
        <v/>
      </c>
    </row>
    <row r="537" spans="1:49" ht="13.5" customHeight="1" x14ac:dyDescent="0.3">
      <c r="A537" s="631">
        <v>44547</v>
      </c>
      <c r="C537" s="293" t="s">
        <v>2978</v>
      </c>
      <c r="D537" s="293" t="s">
        <v>3072</v>
      </c>
      <c r="E537" s="292" t="s">
        <v>1430</v>
      </c>
      <c r="F537" s="282" t="s">
        <v>1431</v>
      </c>
      <c r="G537" s="282" t="s">
        <v>1413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3062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35" t="str">
        <f>IFERROR(VLOOKUP(功能_33[[#This Row],[流程]],工作表3!E:E,1,FALSE),"")</f>
        <v/>
      </c>
    </row>
    <row r="538" spans="1:49" s="518" customFormat="1" x14ac:dyDescent="0.3">
      <c r="A538" s="632"/>
      <c r="C538" s="519"/>
      <c r="D538" s="520"/>
      <c r="F538" s="521"/>
      <c r="G538" s="521"/>
      <c r="I538" s="521"/>
      <c r="J538" s="522"/>
      <c r="K538" s="519"/>
      <c r="L538" s="523"/>
      <c r="M538" s="519"/>
      <c r="P538" s="524"/>
      <c r="Q538" s="519"/>
      <c r="R538" s="519"/>
      <c r="S538" s="519"/>
      <c r="T538" s="523"/>
      <c r="U538" s="519"/>
      <c r="Y538" s="519"/>
      <c r="Z538" s="519"/>
      <c r="AE538" s="525"/>
      <c r="AF538" s="526"/>
      <c r="AH538" s="521"/>
      <c r="AI538" s="521"/>
      <c r="AJ538" s="521"/>
      <c r="AK538" s="527"/>
      <c r="AL538" s="519"/>
      <c r="AO538" s="517"/>
      <c r="AP538" s="517"/>
    </row>
    <row r="539" spans="1:49" x14ac:dyDescent="0.3">
      <c r="AQ539" s="503">
        <f>COUNTIF(AQ2:AQ537,"&gt;&lt;")</f>
        <v>78</v>
      </c>
      <c r="AR539" s="503">
        <f t="shared" ref="AR539:AV539" si="58">COUNTIF(AR2:AR537,"&gt;&lt;")</f>
        <v>187</v>
      </c>
      <c r="AS539" s="503">
        <f t="shared" si="58"/>
        <v>197</v>
      </c>
      <c r="AT539" s="503">
        <f t="shared" si="58"/>
        <v>18</v>
      </c>
      <c r="AU539" s="503">
        <f t="shared" si="58"/>
        <v>1</v>
      </c>
      <c r="AV539" s="503">
        <f t="shared" si="58"/>
        <v>55</v>
      </c>
      <c r="AW539" s="293">
        <f>SUM(AQ539:AV539)</f>
        <v>536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topLeftCell="A19" workbookViewId="0">
      <selection activeCell="G37" sqref="G37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1432</v>
      </c>
      <c r="R1" s="166" t="s">
        <v>1433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1434</v>
      </c>
      <c r="F2" s="1" t="s">
        <v>1435</v>
      </c>
      <c r="G2" s="44" t="s">
        <v>1436</v>
      </c>
      <c r="H2" s="136" t="s">
        <v>1437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1434</v>
      </c>
      <c r="F3" s="1" t="s">
        <v>1439</v>
      </c>
      <c r="G3" s="44" t="s">
        <v>1436</v>
      </c>
      <c r="H3" s="136" t="s">
        <v>1440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1442</v>
      </c>
      <c r="G4" s="136" t="s">
        <v>1443</v>
      </c>
      <c r="H4" s="136" t="s">
        <v>1444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1445</v>
      </c>
      <c r="D5" s="136" t="s">
        <v>100</v>
      </c>
      <c r="E5" s="136"/>
      <c r="F5" s="1" t="s">
        <v>1446</v>
      </c>
      <c r="G5" s="44" t="s">
        <v>1447</v>
      </c>
      <c r="H5" s="136" t="s">
        <v>1448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1450</v>
      </c>
      <c r="G6" s="293" t="s">
        <v>1451</v>
      </c>
      <c r="H6" s="136" t="s">
        <v>1452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1453</v>
      </c>
      <c r="G7" s="293" t="s">
        <v>1454</v>
      </c>
      <c r="H7" s="136" t="s">
        <v>1452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1455</v>
      </c>
      <c r="G8" s="293" t="s">
        <v>1456</v>
      </c>
      <c r="H8" s="293" t="s">
        <v>1457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1458</v>
      </c>
      <c r="G9" s="293" t="s">
        <v>1459</v>
      </c>
      <c r="H9" s="293" t="s">
        <v>1460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1461</v>
      </c>
      <c r="G10" s="293" t="s">
        <v>1462</v>
      </c>
      <c r="H10" s="293" t="s">
        <v>1457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1463</v>
      </c>
      <c r="G11" s="293" t="s">
        <v>1464</v>
      </c>
      <c r="H11" s="293" t="s">
        <v>1457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1465</v>
      </c>
      <c r="G12" s="293" t="s">
        <v>1466</v>
      </c>
      <c r="H12" s="293" t="s">
        <v>1467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1468</v>
      </c>
      <c r="G13" s="293" t="s">
        <v>1469</v>
      </c>
      <c r="H13" s="293" t="s">
        <v>1467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1470</v>
      </c>
      <c r="G14" s="293" t="s">
        <v>1471</v>
      </c>
      <c r="H14" s="365" t="s">
        <v>1472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1473</v>
      </c>
      <c r="G15" s="293" t="s">
        <v>1474</v>
      </c>
      <c r="H15" s="166" t="s">
        <v>1475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1476</v>
      </c>
      <c r="G16" s="293" t="s">
        <v>1477</v>
      </c>
      <c r="H16" s="293" t="s">
        <v>1478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1479</v>
      </c>
      <c r="G17" s="293" t="s">
        <v>1480</v>
      </c>
      <c r="H17" s="293" t="s">
        <v>1478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1481</v>
      </c>
      <c r="D18" s="293" t="s">
        <v>102</v>
      </c>
      <c r="E18" s="293"/>
      <c r="F18" s="292" t="s">
        <v>1482</v>
      </c>
      <c r="G18" s="293" t="s">
        <v>1483</v>
      </c>
      <c r="H18" s="293" t="s">
        <v>1484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1485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2931</v>
      </c>
      <c r="D19" s="293" t="s">
        <v>102</v>
      </c>
      <c r="E19" s="293"/>
      <c r="F19" s="267" t="s">
        <v>1115</v>
      </c>
      <c r="G19" s="271" t="s">
        <v>1116</v>
      </c>
      <c r="H19" s="293" t="s">
        <v>1117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2932</v>
      </c>
      <c r="O19" s="292" t="s">
        <v>12</v>
      </c>
      <c r="P19" s="292" t="s">
        <v>549</v>
      </c>
      <c r="Q19" s="271"/>
      <c r="R19" s="293" t="s">
        <v>1485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1486</v>
      </c>
      <c r="G20" s="293" t="s">
        <v>1487</v>
      </c>
      <c r="H20" s="293" t="s">
        <v>1488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1030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1489</v>
      </c>
      <c r="AN20" s="305" t="s">
        <v>1490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1491</v>
      </c>
      <c r="G21" s="293" t="s">
        <v>1492</v>
      </c>
      <c r="H21" s="293" t="s">
        <v>1488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1035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1489</v>
      </c>
      <c r="AN21" s="305" t="s">
        <v>1490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1493</v>
      </c>
      <c r="G22" s="293" t="s">
        <v>1494</v>
      </c>
      <c r="H22" s="293" t="s">
        <v>1495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16" t="s">
        <v>1496</v>
      </c>
      <c r="B1" s="616" t="s">
        <v>1497</v>
      </c>
      <c r="C1" s="619" t="s">
        <v>1498</v>
      </c>
      <c r="D1" s="619" t="s">
        <v>1499</v>
      </c>
      <c r="E1" s="616" t="s">
        <v>1500</v>
      </c>
      <c r="F1" s="621" t="s">
        <v>1501</v>
      </c>
      <c r="G1" s="621" t="s">
        <v>1502</v>
      </c>
      <c r="H1" s="275" t="s">
        <v>118</v>
      </c>
      <c r="I1" s="616" t="s">
        <v>1503</v>
      </c>
      <c r="J1" s="616" t="s">
        <v>1504</v>
      </c>
      <c r="K1" s="622"/>
      <c r="L1" s="622"/>
      <c r="M1" s="622"/>
      <c r="N1" s="623"/>
      <c r="O1" s="275"/>
      <c r="P1" s="616" t="s">
        <v>1505</v>
      </c>
    </row>
    <row r="2" spans="1:16" x14ac:dyDescent="0.3">
      <c r="A2" s="617"/>
      <c r="B2" s="617"/>
      <c r="C2" s="617"/>
      <c r="D2" s="617"/>
      <c r="E2" s="617"/>
      <c r="F2" s="617"/>
      <c r="G2" s="617"/>
      <c r="H2" s="277" t="s">
        <v>1502</v>
      </c>
      <c r="I2" s="617"/>
      <c r="J2" s="620" t="s">
        <v>1506</v>
      </c>
      <c r="K2" s="620" t="s">
        <v>1507</v>
      </c>
      <c r="L2" s="624" t="s">
        <v>1508</v>
      </c>
      <c r="M2" s="625"/>
      <c r="N2" s="625"/>
      <c r="O2" s="626"/>
      <c r="P2" s="617"/>
    </row>
    <row r="3" spans="1:16" x14ac:dyDescent="0.3">
      <c r="A3" s="618"/>
      <c r="B3" s="618"/>
      <c r="C3" s="618"/>
      <c r="D3" s="618"/>
      <c r="E3" s="618"/>
      <c r="F3" s="618"/>
      <c r="G3" s="618"/>
      <c r="H3" s="276"/>
      <c r="I3" s="618"/>
      <c r="J3" s="618"/>
      <c r="K3" s="618"/>
      <c r="L3" s="315" t="s">
        <v>1509</v>
      </c>
      <c r="M3" s="161" t="s">
        <v>1510</v>
      </c>
      <c r="N3" s="161" t="s">
        <v>1511</v>
      </c>
      <c r="O3" s="162" t="s">
        <v>1512</v>
      </c>
      <c r="P3" s="618"/>
    </row>
    <row r="4" spans="1:16" ht="33" customHeight="1" x14ac:dyDescent="0.3">
      <c r="A4" s="316" t="s">
        <v>1028</v>
      </c>
      <c r="B4" s="69" t="str">
        <f>VLOOKUP(A4,URS確認!$E:$F,2,FALSE)</f>
        <v>放款業績工作月查詢</v>
      </c>
      <c r="C4" s="316">
        <v>1</v>
      </c>
      <c r="D4" s="74" t="s">
        <v>1513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1514</v>
      </c>
      <c r="P4" s="70"/>
    </row>
    <row r="5" spans="1:16" x14ac:dyDescent="0.3">
      <c r="A5" s="316" t="s">
        <v>1028</v>
      </c>
      <c r="B5" s="69" t="str">
        <f>VLOOKUP(A5,URS確認!$E:$F,2,FALSE)</f>
        <v>放款業績工作月查詢</v>
      </c>
      <c r="C5" s="316">
        <v>2</v>
      </c>
      <c r="D5" s="74" t="s">
        <v>1515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1514</v>
      </c>
      <c r="P5" s="70"/>
    </row>
    <row r="6" spans="1:16" x14ac:dyDescent="0.3">
      <c r="A6" s="316" t="s">
        <v>1028</v>
      </c>
      <c r="B6" s="69" t="str">
        <f>VLOOKUP(A6,URS確認!$E:$F,2,FALSE)</f>
        <v>放款業績工作月查詢</v>
      </c>
      <c r="C6" s="316">
        <v>3</v>
      </c>
      <c r="D6" s="74" t="s">
        <v>1516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1514</v>
      </c>
      <c r="P6" s="70"/>
    </row>
    <row r="7" spans="1:16" x14ac:dyDescent="0.3">
      <c r="A7" s="316" t="s">
        <v>1033</v>
      </c>
      <c r="B7" s="69" t="str">
        <f>VLOOKUP(A7,URS確認!$E:$F,2,FALSE)</f>
        <v>放款業績工作月維護</v>
      </c>
      <c r="C7" s="316">
        <v>1</v>
      </c>
      <c r="D7" s="74" t="s">
        <v>1517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1514</v>
      </c>
      <c r="P7" s="70"/>
    </row>
    <row r="8" spans="1:16" x14ac:dyDescent="0.3">
      <c r="A8" s="316" t="s">
        <v>1036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1514</v>
      </c>
      <c r="P8" s="70"/>
    </row>
    <row r="9" spans="1:16" x14ac:dyDescent="0.3">
      <c r="A9" s="316" t="s">
        <v>1036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1519</v>
      </c>
      <c r="E9" s="70">
        <v>44396</v>
      </c>
      <c r="F9" s="108" t="s">
        <v>1520</v>
      </c>
      <c r="G9" s="70"/>
      <c r="H9" s="70"/>
      <c r="I9" s="70" t="s">
        <v>145</v>
      </c>
      <c r="M9" s="316" t="s">
        <v>1521</v>
      </c>
      <c r="P9" s="70" t="s">
        <v>1522</v>
      </c>
    </row>
    <row r="10" spans="1:16" x14ac:dyDescent="0.3">
      <c r="A10" s="316" t="s">
        <v>1038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1514</v>
      </c>
      <c r="P10" s="70"/>
    </row>
    <row r="11" spans="1:16" x14ac:dyDescent="0.3">
      <c r="A11" s="316" t="s">
        <v>1040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1514</v>
      </c>
      <c r="P11" s="70"/>
    </row>
    <row r="12" spans="1:16" ht="33" customHeight="1" x14ac:dyDescent="0.3">
      <c r="A12" s="316" t="s">
        <v>1040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1514</v>
      </c>
      <c r="P12" s="70"/>
    </row>
    <row r="13" spans="1:16" x14ac:dyDescent="0.3">
      <c r="A13" s="316" t="s">
        <v>1040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1514</v>
      </c>
      <c r="P13" s="70"/>
    </row>
    <row r="14" spans="1:16" x14ac:dyDescent="0.3">
      <c r="A14" s="316" t="s">
        <v>1040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1514</v>
      </c>
      <c r="P14" s="70"/>
    </row>
    <row r="15" spans="1:16" x14ac:dyDescent="0.3">
      <c r="A15" s="316" t="s">
        <v>1048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1514</v>
      </c>
      <c r="P15" s="70"/>
    </row>
    <row r="16" spans="1:16" ht="82.5" customHeight="1" x14ac:dyDescent="0.3">
      <c r="A16" s="316" t="s">
        <v>1048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1529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1530</v>
      </c>
      <c r="P16" s="70" t="s">
        <v>1522</v>
      </c>
    </row>
    <row r="17" spans="1:16" ht="33" customHeight="1" x14ac:dyDescent="0.3">
      <c r="A17" s="316" t="s">
        <v>1048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1514</v>
      </c>
      <c r="P17" s="70"/>
    </row>
    <row r="18" spans="1:16" x14ac:dyDescent="0.3">
      <c r="A18" s="316" t="s">
        <v>1048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1514</v>
      </c>
      <c r="P18" s="70"/>
    </row>
    <row r="19" spans="1:16" x14ac:dyDescent="0.3">
      <c r="A19" s="316" t="s">
        <v>1042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2912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1514</v>
      </c>
      <c r="P19" s="71"/>
    </row>
    <row r="20" spans="1:16" x14ac:dyDescent="0.3">
      <c r="A20" s="411" t="s">
        <v>1042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2913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1044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1514</v>
      </c>
      <c r="P21" s="71"/>
    </row>
    <row r="22" spans="1:16" ht="115.5" customHeight="1" x14ac:dyDescent="0.3">
      <c r="A22" s="316" t="s">
        <v>1050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1514</v>
      </c>
      <c r="P22" s="71"/>
    </row>
    <row r="23" spans="1:16" ht="66" customHeight="1" x14ac:dyDescent="0.3">
      <c r="A23" s="316" t="s">
        <v>1050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1514</v>
      </c>
      <c r="P23" s="71"/>
    </row>
    <row r="24" spans="1:16" x14ac:dyDescent="0.3">
      <c r="A24" s="316" t="s">
        <v>1050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1537</v>
      </c>
      <c r="P24" s="71"/>
    </row>
    <row r="25" spans="1:16" x14ac:dyDescent="0.3">
      <c r="A25" s="316" t="s">
        <v>1054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1537</v>
      </c>
      <c r="P25" s="71"/>
    </row>
    <row r="26" spans="1:16" ht="66" customHeight="1" x14ac:dyDescent="0.3">
      <c r="A26" s="316" t="s">
        <v>1066</v>
      </c>
      <c r="B26" s="69" t="str">
        <f>VLOOKUP(A26,URS確認!$E:$F,2,FALSE)</f>
        <v>介紹人加碼獎勵津貼標準設定</v>
      </c>
      <c r="C26" s="316">
        <v>1</v>
      </c>
      <c r="D26" s="74" t="s">
        <v>1539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1514</v>
      </c>
      <c r="P26" s="71"/>
    </row>
    <row r="27" spans="1:16" ht="33" customHeight="1" x14ac:dyDescent="0.3">
      <c r="A27" s="316" t="s">
        <v>1066</v>
      </c>
      <c r="B27" s="69" t="str">
        <f>VLOOKUP(A27,URS確認!$E:$F,2,FALSE)</f>
        <v>介紹人加碼獎勵津貼標準設定</v>
      </c>
      <c r="C27" s="316">
        <v>2</v>
      </c>
      <c r="D27" s="74" t="s">
        <v>1540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1514</v>
      </c>
      <c r="P27" s="71" t="s">
        <v>1541</v>
      </c>
    </row>
    <row r="28" spans="1:16" x14ac:dyDescent="0.3">
      <c r="A28" s="316" t="s">
        <v>1066</v>
      </c>
      <c r="B28" s="69" t="str">
        <f>VLOOKUP(A28,URS確認!$E:$F,2,FALSE)</f>
        <v>介紹人加碼獎勵津貼標準設定</v>
      </c>
      <c r="C28" s="316">
        <v>3</v>
      </c>
      <c r="D28" s="74" t="s">
        <v>1542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1514</v>
      </c>
      <c r="P28" s="71"/>
    </row>
    <row r="29" spans="1:16" x14ac:dyDescent="0.3">
      <c r="A29" s="316" t="s">
        <v>1070</v>
      </c>
      <c r="B29" s="69" t="str">
        <f>VLOOKUP(A29,URS確認!$E:$F,2,FALSE)</f>
        <v>協辦獎勵津貼標準設定</v>
      </c>
      <c r="C29" s="316">
        <v>1</v>
      </c>
      <c r="D29" s="74" t="s">
        <v>1542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1514</v>
      </c>
      <c r="P29" s="71"/>
    </row>
    <row r="30" spans="1:16" ht="34" customHeight="1" x14ac:dyDescent="0.3">
      <c r="A30" s="316" t="s">
        <v>1070</v>
      </c>
      <c r="B30" s="69" t="str">
        <f>VLOOKUP(A30,URS確認!$E:$F,2,FALSE)</f>
        <v>協辦獎勵津貼標準設定</v>
      </c>
      <c r="C30" s="316">
        <v>2</v>
      </c>
      <c r="D30" s="74" t="s">
        <v>1543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1514</v>
      </c>
      <c r="P30" s="71"/>
    </row>
    <row r="31" spans="1:16" x14ac:dyDescent="0.3">
      <c r="A31" s="316" t="s">
        <v>1070</v>
      </c>
      <c r="B31" s="69" t="str">
        <f>VLOOKUP(A31,URS確認!$E:$F,2,FALSE)</f>
        <v>協辦獎勵津貼標準設定</v>
      </c>
      <c r="C31" s="316">
        <v>3</v>
      </c>
      <c r="D31" s="74" t="s">
        <v>1544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1514</v>
      </c>
      <c r="P31" s="71"/>
    </row>
    <row r="32" spans="1:16" x14ac:dyDescent="0.3">
      <c r="A32" s="316" t="s">
        <v>1072</v>
      </c>
      <c r="B32" s="69" t="str">
        <f>VLOOKUP(A32,URS確認!$E:$F,2,FALSE)</f>
        <v>系統變數及系統值設定</v>
      </c>
      <c r="C32" s="316">
        <v>1</v>
      </c>
      <c r="D32" s="74" t="s">
        <v>1545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1514</v>
      </c>
      <c r="P32" s="71"/>
    </row>
    <row r="33" spans="1:16" ht="49.5" customHeight="1" x14ac:dyDescent="0.3">
      <c r="A33" s="316" t="s">
        <v>1072</v>
      </c>
      <c r="B33" s="69" t="str">
        <f>VLOOKUP(A33,URS確認!$E:$F,2,FALSE)</f>
        <v>系統變數及系統值設定</v>
      </c>
      <c r="C33" s="316">
        <v>2</v>
      </c>
      <c r="D33" s="74" t="s">
        <v>1546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1514</v>
      </c>
      <c r="P33" s="71"/>
    </row>
    <row r="34" spans="1:16" ht="49.5" customHeight="1" x14ac:dyDescent="0.3">
      <c r="A34" s="316" t="s">
        <v>1072</v>
      </c>
      <c r="B34" s="69" t="str">
        <f>VLOOKUP(A34,URS確認!$E:$F,2,FALSE)</f>
        <v>系統變數及系統值設定</v>
      </c>
      <c r="C34" s="316">
        <v>3</v>
      </c>
      <c r="D34" s="74" t="s">
        <v>1547</v>
      </c>
      <c r="E34" s="71">
        <v>44397</v>
      </c>
      <c r="F34" s="71">
        <v>44592</v>
      </c>
      <c r="H34" s="71"/>
      <c r="I34" s="70" t="s">
        <v>145</v>
      </c>
      <c r="M34" s="316" t="s">
        <v>1530</v>
      </c>
      <c r="P34" s="71" t="s">
        <v>1522</v>
      </c>
    </row>
    <row r="35" spans="1:16" s="163" customFormat="1" ht="33" customHeight="1" x14ac:dyDescent="0.3">
      <c r="A35" s="72" t="s">
        <v>1058</v>
      </c>
      <c r="B35" s="69" t="str">
        <f>VLOOKUP(A35,URS確認!$E:$F,2,FALSE)</f>
        <v>業績件數及金額核算標準設定查詢</v>
      </c>
      <c r="C35" s="72">
        <v>1</v>
      </c>
      <c r="D35" s="75" t="s">
        <v>1548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1514</v>
      </c>
      <c r="O35" s="72"/>
      <c r="P35" s="73" t="s">
        <v>1522</v>
      </c>
    </row>
    <row r="36" spans="1:16" x14ac:dyDescent="0.3">
      <c r="A36" s="316" t="s">
        <v>1060</v>
      </c>
      <c r="B36" s="69" t="str">
        <f>VLOOKUP(A36,URS確認!$E:$F,2,FALSE)</f>
        <v>業績件數及金額核算標準設定</v>
      </c>
      <c r="C36" s="316">
        <v>1</v>
      </c>
      <c r="D36" s="74" t="s">
        <v>1549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1514</v>
      </c>
      <c r="P36" s="71"/>
    </row>
    <row r="37" spans="1:16" ht="33" customHeight="1" x14ac:dyDescent="0.3">
      <c r="A37" s="316" t="s">
        <v>1060</v>
      </c>
      <c r="B37" s="69" t="str">
        <f>VLOOKUP(A37,URS確認!$E:$F,2,FALSE)</f>
        <v>業績件數及金額核算標準設定</v>
      </c>
      <c r="C37" s="316">
        <v>2</v>
      </c>
      <c r="D37" s="74" t="s">
        <v>1550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1530</v>
      </c>
      <c r="P37" s="71" t="s">
        <v>1551</v>
      </c>
    </row>
    <row r="38" spans="1:16" s="163" customFormat="1" ht="33" customHeight="1" x14ac:dyDescent="0.3">
      <c r="A38" s="72" t="s">
        <v>1060</v>
      </c>
      <c r="B38" s="69" t="str">
        <f>VLOOKUP(A38,URS確認!$E:$F,2,FALSE)</f>
        <v>業績件數及金額核算標準設定</v>
      </c>
      <c r="C38" s="72">
        <v>3</v>
      </c>
      <c r="D38" s="75" t="s">
        <v>1552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1060</v>
      </c>
      <c r="B39" s="69" t="str">
        <f>VLOOKUP(A39,URS確認!$E:$F,2,FALSE)</f>
        <v>業績件數及金額核算標準設定</v>
      </c>
      <c r="C39" s="72">
        <v>4</v>
      </c>
      <c r="D39" s="75" t="s">
        <v>1553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1530</v>
      </c>
      <c r="N39" s="72"/>
      <c r="O39" s="72"/>
      <c r="P39" s="76"/>
    </row>
    <row r="40" spans="1:16" ht="33" customHeight="1" x14ac:dyDescent="0.3">
      <c r="A40" s="316" t="s">
        <v>1062</v>
      </c>
      <c r="B40" s="69" t="str">
        <f>VLOOKUP(A40,URS確認!$E:$F,2,FALSE)</f>
        <v>業績件數及金額核算標準設定(整月)</v>
      </c>
      <c r="C40" s="316">
        <v>1</v>
      </c>
      <c r="D40" s="74" t="s">
        <v>1554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1530</v>
      </c>
      <c r="P40" s="71" t="s">
        <v>1522</v>
      </c>
    </row>
    <row r="41" spans="1:16" x14ac:dyDescent="0.3">
      <c r="A41" s="316" t="s">
        <v>1099</v>
      </c>
      <c r="B41" s="69" t="str">
        <f>VLOOKUP(A41,URS確認!$E:$F,2,FALSE)</f>
        <v>工作日業績結算</v>
      </c>
      <c r="C41" s="316">
        <v>1</v>
      </c>
      <c r="D41" s="74" t="s">
        <v>1555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1514</v>
      </c>
      <c r="P41" s="71"/>
    </row>
    <row r="42" spans="1:16" ht="30.65" customHeight="1" x14ac:dyDescent="0.3">
      <c r="A42" s="316" t="s">
        <v>1099</v>
      </c>
      <c r="B42" s="69" t="str">
        <f>VLOOKUP(A42,URS確認!$E:$F,2,FALSE)</f>
        <v>工作日業績結算</v>
      </c>
      <c r="C42" s="316">
        <v>2</v>
      </c>
      <c r="D42" s="74" t="s">
        <v>1556</v>
      </c>
      <c r="E42" s="71">
        <v>44398</v>
      </c>
      <c r="F42" s="71" t="s">
        <v>1557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1514</v>
      </c>
      <c r="P43" s="71"/>
    </row>
    <row r="44" spans="1:16" x14ac:dyDescent="0.3">
      <c r="A44" s="316" t="s">
        <v>1465</v>
      </c>
      <c r="B44" s="69" t="e">
        <f>VLOOKUP(A44,URS確認!$E:$F,2,FALSE)</f>
        <v>#N/A</v>
      </c>
      <c r="C44" s="316">
        <v>1</v>
      </c>
      <c r="D44" s="74" t="s">
        <v>1559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1514</v>
      </c>
      <c r="P44" s="71"/>
    </row>
    <row r="45" spans="1:16" ht="34" customHeight="1" x14ac:dyDescent="0.3">
      <c r="A45" s="72" t="s">
        <v>1465</v>
      </c>
      <c r="B45" s="69" t="e">
        <f>VLOOKUP(A45,URS確認!$E:$F,2,FALSE)</f>
        <v>#N/A</v>
      </c>
      <c r="C45" s="72">
        <v>2</v>
      </c>
      <c r="D45" s="75" t="s">
        <v>1560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1530</v>
      </c>
      <c r="P45" s="71"/>
    </row>
    <row r="46" spans="1:16" x14ac:dyDescent="0.3">
      <c r="A46" s="316" t="s">
        <v>1468</v>
      </c>
      <c r="B46" s="69" t="e">
        <f>VLOOKUP(A46,URS確認!$E:$F,2,FALSE)</f>
        <v>#N/A</v>
      </c>
      <c r="C46" s="316">
        <v>1</v>
      </c>
      <c r="D46" s="74" t="s">
        <v>1561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1514</v>
      </c>
      <c r="P46" s="71"/>
    </row>
    <row r="47" spans="1:16" ht="34" customHeight="1" x14ac:dyDescent="0.3">
      <c r="A47" s="72" t="s">
        <v>1468</v>
      </c>
      <c r="B47" s="69" t="e">
        <f>VLOOKUP(A47,URS確認!$E:$F,2,FALSE)</f>
        <v>#N/A</v>
      </c>
      <c r="C47" s="72">
        <v>2</v>
      </c>
      <c r="D47" s="75" t="s">
        <v>1562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1530</v>
      </c>
      <c r="P47" s="71"/>
    </row>
    <row r="48" spans="1:16" x14ac:dyDescent="0.3">
      <c r="A48" s="316" t="s">
        <v>1563</v>
      </c>
      <c r="B48" s="69" t="s">
        <v>1564</v>
      </c>
      <c r="C48" s="316">
        <v>1</v>
      </c>
      <c r="D48" s="74" t="s">
        <v>1565</v>
      </c>
      <c r="E48" s="71">
        <v>44398</v>
      </c>
      <c r="F48" s="71">
        <v>44399</v>
      </c>
      <c r="G48" s="71">
        <v>44399</v>
      </c>
      <c r="H48" s="71"/>
      <c r="I48" s="70" t="s">
        <v>1566</v>
      </c>
      <c r="J48" s="316" t="s">
        <v>1514</v>
      </c>
      <c r="P48" s="71"/>
    </row>
    <row r="49" spans="1:16" x14ac:dyDescent="0.3">
      <c r="A49" s="316" t="s">
        <v>1567</v>
      </c>
      <c r="B49" s="69" t="s">
        <v>1568</v>
      </c>
      <c r="C49" s="316">
        <v>1</v>
      </c>
      <c r="D49" s="74" t="s">
        <v>1565</v>
      </c>
      <c r="E49" s="71">
        <v>44398</v>
      </c>
      <c r="F49" s="71">
        <v>44399</v>
      </c>
      <c r="G49" s="71">
        <v>44399</v>
      </c>
      <c r="H49" s="71"/>
      <c r="I49" s="70" t="s">
        <v>1566</v>
      </c>
      <c r="J49" s="316" t="s">
        <v>1514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1514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1514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1514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1514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1514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1514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1514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1514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1514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1514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1514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1530</v>
      </c>
      <c r="P61" s="71" t="s">
        <v>1522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1514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1530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1583</v>
      </c>
      <c r="M64" s="316" t="s">
        <v>1537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1514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1514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1514</v>
      </c>
      <c r="P67" s="71" t="s">
        <v>1587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1514</v>
      </c>
      <c r="P68" s="71" t="s">
        <v>1587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1514</v>
      </c>
      <c r="P69" s="71" t="s">
        <v>1587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1583</v>
      </c>
      <c r="M70" s="316" t="s">
        <v>1530</v>
      </c>
      <c r="P70" s="71" t="s">
        <v>1587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1583</v>
      </c>
      <c r="N71" s="316" t="s">
        <v>1514</v>
      </c>
      <c r="P71" s="71" t="s">
        <v>1587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1514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1514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1514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1514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1566</v>
      </c>
      <c r="J76" s="316" t="s">
        <v>1514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1514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1514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1537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1514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1514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1514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1514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1514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1514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1530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1514</v>
      </c>
      <c r="L87" s="316" t="s">
        <v>1514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1514</v>
      </c>
      <c r="L88" s="316" t="s">
        <v>1514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1514</v>
      </c>
      <c r="L89" s="316" t="s">
        <v>1514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1514</v>
      </c>
      <c r="L90" s="316" t="s">
        <v>1514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1514</v>
      </c>
      <c r="L91" s="316" t="s">
        <v>1514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1514</v>
      </c>
      <c r="L92" s="316" t="s">
        <v>1514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1514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1514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1521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1530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1530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1514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1514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1514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1530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1514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1514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1514</v>
      </c>
      <c r="P104" s="71"/>
    </row>
    <row r="105" spans="1:16" ht="33" customHeight="1" x14ac:dyDescent="0.3">
      <c r="A105" s="316" t="s">
        <v>1439</v>
      </c>
      <c r="B105" s="69" t="e">
        <f>VLOOKUP(A105,URS確認!$E:$F,2,FALSE)</f>
        <v>#N/A</v>
      </c>
      <c r="C105" s="316">
        <v>1</v>
      </c>
      <c r="D105" s="74" t="s">
        <v>1616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1514</v>
      </c>
      <c r="P105" s="71"/>
    </row>
    <row r="106" spans="1:16" ht="33" customHeight="1" x14ac:dyDescent="0.3">
      <c r="A106" s="316" t="s">
        <v>1439</v>
      </c>
      <c r="B106" s="69" t="e">
        <f>VLOOKUP(A106,URS確認!$E:$F,2,FALSE)</f>
        <v>#N/A</v>
      </c>
      <c r="C106" s="316">
        <v>2</v>
      </c>
      <c r="D106" s="74" t="s">
        <v>1617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1514</v>
      </c>
      <c r="P106" s="71"/>
    </row>
    <row r="107" spans="1:16" ht="33" customHeight="1" x14ac:dyDescent="0.3">
      <c r="A107" s="316" t="s">
        <v>1439</v>
      </c>
      <c r="B107" s="69" t="e">
        <f>VLOOKUP(A107,URS確認!$E:$F,2,FALSE)</f>
        <v>#N/A</v>
      </c>
      <c r="C107" s="316">
        <v>3</v>
      </c>
      <c r="D107" s="74" t="s">
        <v>1618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1514</v>
      </c>
      <c r="P107" s="71"/>
    </row>
    <row r="108" spans="1:16" x14ac:dyDescent="0.3">
      <c r="A108" s="316" t="s">
        <v>1619</v>
      </c>
      <c r="B108" s="69" t="s">
        <v>1620</v>
      </c>
      <c r="C108" s="316">
        <v>1</v>
      </c>
      <c r="D108" s="74" t="s">
        <v>1621</v>
      </c>
      <c r="E108" s="71">
        <v>44403</v>
      </c>
      <c r="F108" s="71">
        <v>44439</v>
      </c>
      <c r="G108" s="71">
        <v>44440</v>
      </c>
      <c r="I108" s="70" t="s">
        <v>1566</v>
      </c>
      <c r="L108" s="316" t="s">
        <v>1514</v>
      </c>
      <c r="P108" s="71"/>
    </row>
    <row r="109" spans="1:16" x14ac:dyDescent="0.3">
      <c r="A109" s="316" t="s">
        <v>1619</v>
      </c>
      <c r="B109" s="69" t="s">
        <v>1620</v>
      </c>
      <c r="C109" s="316">
        <v>2</v>
      </c>
      <c r="D109" s="74" t="s">
        <v>1622</v>
      </c>
      <c r="E109" s="71">
        <v>44403</v>
      </c>
      <c r="F109" s="71">
        <v>44439</v>
      </c>
      <c r="G109" s="71">
        <v>44440</v>
      </c>
      <c r="I109" s="70" t="s">
        <v>1566</v>
      </c>
      <c r="L109" s="316" t="s">
        <v>1514</v>
      </c>
      <c r="P109" s="71"/>
    </row>
    <row r="110" spans="1:16" x14ac:dyDescent="0.3">
      <c r="A110" s="316" t="s">
        <v>1619</v>
      </c>
      <c r="B110" s="69" t="s">
        <v>1620</v>
      </c>
      <c r="C110" s="316">
        <v>3</v>
      </c>
      <c r="D110" s="74" t="s">
        <v>1623</v>
      </c>
      <c r="E110" s="71">
        <v>44403</v>
      </c>
      <c r="F110" s="71">
        <v>44439</v>
      </c>
      <c r="G110" s="71">
        <v>44440</v>
      </c>
      <c r="I110" s="70" t="s">
        <v>1566</v>
      </c>
      <c r="L110" s="316" t="s">
        <v>1514</v>
      </c>
      <c r="P110" s="71"/>
    </row>
    <row r="111" spans="1:16" x14ac:dyDescent="0.3">
      <c r="A111" s="316" t="s">
        <v>1619</v>
      </c>
      <c r="B111" s="69" t="s">
        <v>1620</v>
      </c>
      <c r="C111" s="316">
        <v>4</v>
      </c>
      <c r="D111" s="74" t="s">
        <v>1624</v>
      </c>
      <c r="E111" s="71">
        <v>44403</v>
      </c>
      <c r="F111" s="71">
        <v>44439</v>
      </c>
      <c r="G111" s="71">
        <v>44440</v>
      </c>
      <c r="I111" s="70" t="s">
        <v>1566</v>
      </c>
      <c r="L111" s="316" t="s">
        <v>1514</v>
      </c>
      <c r="P111" s="71"/>
    </row>
    <row r="112" spans="1:16" ht="33" customHeight="1" x14ac:dyDescent="0.3">
      <c r="A112" s="316" t="s">
        <v>1619</v>
      </c>
      <c r="B112" s="69" t="s">
        <v>1620</v>
      </c>
      <c r="C112" s="316">
        <v>5</v>
      </c>
      <c r="D112" s="74" t="s">
        <v>1625</v>
      </c>
      <c r="E112" s="71">
        <v>44403</v>
      </c>
      <c r="F112" s="113" t="s">
        <v>1557</v>
      </c>
      <c r="G112" s="71">
        <v>44440</v>
      </c>
      <c r="I112" s="70" t="s">
        <v>1566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1530</v>
      </c>
      <c r="P113" s="71" t="s">
        <v>1627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1514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1514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1514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1530</v>
      </c>
      <c r="P117" s="71" t="s">
        <v>1522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1530</v>
      </c>
      <c r="P118" s="71" t="s">
        <v>1522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1530</v>
      </c>
      <c r="P119" s="71" t="s">
        <v>1634</v>
      </c>
      <c r="Q119" s="69" t="s">
        <v>1635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1514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1514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1530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1514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1530</v>
      </c>
      <c r="P124" s="71" t="s">
        <v>1522</v>
      </c>
      <c r="Q124" s="69" t="s">
        <v>1640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1530</v>
      </c>
      <c r="P125" s="71" t="s">
        <v>1522</v>
      </c>
      <c r="Q125" s="69" t="s">
        <v>1640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1530</v>
      </c>
      <c r="P126" s="71" t="s">
        <v>1522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1643</v>
      </c>
      <c r="E127" s="71">
        <v>44403</v>
      </c>
      <c r="F127" s="71" t="s">
        <v>1557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1644</v>
      </c>
      <c r="E128" s="71">
        <v>44403</v>
      </c>
      <c r="F128" s="71" t="s">
        <v>1557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1645</v>
      </c>
      <c r="E129" s="71">
        <v>44403</v>
      </c>
      <c r="F129" s="71" t="s">
        <v>1557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1627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1514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1514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1514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1514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1514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1530</v>
      </c>
      <c r="P135" s="71" t="s">
        <v>1522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1514</v>
      </c>
      <c r="P136" s="71" t="s">
        <v>1634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1514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1514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1530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1656</v>
      </c>
      <c r="E140" s="71">
        <v>44403</v>
      </c>
      <c r="F140" s="71" t="s">
        <v>1557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1657</v>
      </c>
      <c r="E141" s="71">
        <v>44403</v>
      </c>
      <c r="F141" s="71" t="s">
        <v>1557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1514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1530</v>
      </c>
      <c r="P143" s="71" t="s">
        <v>1627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1514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1514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1514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1514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1514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1530</v>
      </c>
      <c r="P149" s="70" t="s">
        <v>1551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1514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1667</v>
      </c>
      <c r="E151" s="71">
        <v>44404</v>
      </c>
      <c r="F151" s="73" t="s">
        <v>1668</v>
      </c>
      <c r="G151" s="73" t="s">
        <v>1668</v>
      </c>
      <c r="H151" s="73" t="s">
        <v>1668</v>
      </c>
      <c r="I151" s="70" t="s">
        <v>202</v>
      </c>
      <c r="N151" s="316" t="s">
        <v>1514</v>
      </c>
      <c r="P151" s="71" t="s">
        <v>1551</v>
      </c>
    </row>
    <row r="152" spans="1:16" x14ac:dyDescent="0.3">
      <c r="A152" s="316" t="s">
        <v>1428</v>
      </c>
      <c r="B152" s="69" t="s">
        <v>1429</v>
      </c>
      <c r="C152" s="316">
        <v>1</v>
      </c>
      <c r="D152" s="74" t="s">
        <v>1669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1514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1514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1514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1530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1514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1514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1514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1514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1514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1530</v>
      </c>
      <c r="P161" s="71" t="s">
        <v>1627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1514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1514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1514</v>
      </c>
      <c r="P164" s="71" t="s">
        <v>1522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1514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1514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1514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1530</v>
      </c>
      <c r="P168" s="71" t="s">
        <v>1634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1530</v>
      </c>
      <c r="P169" s="71" t="s">
        <v>1627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1530</v>
      </c>
      <c r="P170" s="71" t="s">
        <v>1627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1514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1514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1690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1530</v>
      </c>
      <c r="P173" s="316" t="s">
        <v>1522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1691</v>
      </c>
      <c r="E174" s="71">
        <v>44431</v>
      </c>
      <c r="F174" s="316"/>
      <c r="G174" s="316"/>
      <c r="I174" s="126" t="s">
        <v>1692</v>
      </c>
      <c r="O174" s="316" t="s">
        <v>1514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1693</v>
      </c>
      <c r="E175" s="71">
        <v>44431</v>
      </c>
      <c r="F175" s="316"/>
      <c r="G175" s="316"/>
      <c r="I175" s="126" t="s">
        <v>1692</v>
      </c>
      <c r="O175" s="316" t="s">
        <v>1514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1694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1530</v>
      </c>
    </row>
    <row r="177" spans="1:13" ht="49.5" customHeight="1" x14ac:dyDescent="0.3">
      <c r="B177" s="74" t="s">
        <v>1695</v>
      </c>
      <c r="C177" s="316">
        <v>1</v>
      </c>
      <c r="D177" s="74" t="s">
        <v>1696</v>
      </c>
      <c r="E177" s="71">
        <v>44432</v>
      </c>
      <c r="F177" s="71">
        <v>44620</v>
      </c>
      <c r="G177" s="316"/>
      <c r="I177" s="316" t="s">
        <v>145</v>
      </c>
      <c r="M177" s="316" t="s">
        <v>1530</v>
      </c>
    </row>
    <row r="178" spans="1:13" ht="49.5" customHeight="1" x14ac:dyDescent="0.3">
      <c r="B178" s="74" t="s">
        <v>1695</v>
      </c>
      <c r="C178" s="316">
        <v>2</v>
      </c>
      <c r="D178" s="74" t="s">
        <v>1697</v>
      </c>
      <c r="E178" s="71">
        <v>44432</v>
      </c>
      <c r="F178" s="71">
        <v>44620</v>
      </c>
      <c r="G178" s="316"/>
      <c r="I178" s="316" t="s">
        <v>145</v>
      </c>
      <c r="M178" s="316" t="s">
        <v>1530</v>
      </c>
    </row>
    <row r="179" spans="1:13" ht="49.5" customHeight="1" x14ac:dyDescent="0.3">
      <c r="B179" s="74" t="s">
        <v>1695</v>
      </c>
      <c r="C179" s="316">
        <v>3</v>
      </c>
      <c r="D179" s="74" t="s">
        <v>1698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1514</v>
      </c>
    </row>
    <row r="180" spans="1:13" ht="49.5" customHeight="1" x14ac:dyDescent="0.3">
      <c r="B180" s="74" t="s">
        <v>1695</v>
      </c>
      <c r="C180" s="316">
        <v>4</v>
      </c>
      <c r="D180" s="74" t="s">
        <v>1699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1514</v>
      </c>
    </row>
    <row r="181" spans="1:13" ht="49.5" customHeight="1" x14ac:dyDescent="0.3">
      <c r="B181" s="74" t="s">
        <v>1695</v>
      </c>
      <c r="C181" s="316">
        <v>5</v>
      </c>
      <c r="D181" s="74" t="s">
        <v>1700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1514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1701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1514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1530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1703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1514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1704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1514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1705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1514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1706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1514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1707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1514</v>
      </c>
    </row>
    <row r="189" spans="1:13" x14ac:dyDescent="0.3">
      <c r="A189" s="316" t="s">
        <v>1450</v>
      </c>
      <c r="B189" s="69" t="e">
        <f>VLOOKUP(A189,URS確認!$E:$F,2,FALSE)</f>
        <v>#N/A</v>
      </c>
      <c r="C189" s="316">
        <v>1</v>
      </c>
      <c r="D189" s="74" t="s">
        <v>1708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1514</v>
      </c>
    </row>
    <row r="190" spans="1:13" x14ac:dyDescent="0.3">
      <c r="A190" s="316" t="s">
        <v>1453</v>
      </c>
      <c r="B190" s="69" t="e">
        <f>VLOOKUP(A190,URS確認!$E:$F,2,FALSE)</f>
        <v>#N/A</v>
      </c>
      <c r="C190" s="316">
        <v>1</v>
      </c>
      <c r="D190" s="74" t="s">
        <v>1709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1514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1710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1530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1711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1514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1712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1514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1713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1514</v>
      </c>
    </row>
    <row r="195" spans="1:13" ht="66" customHeight="1" x14ac:dyDescent="0.3">
      <c r="A195" s="316" t="s">
        <v>1458</v>
      </c>
      <c r="B195" s="69" t="e">
        <f>VLOOKUP(A195,URS確認!$E:$F,2,FALSE)</f>
        <v>#N/A</v>
      </c>
      <c r="C195" s="316">
        <v>1</v>
      </c>
      <c r="D195" s="74" t="s">
        <v>1714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1583</v>
      </c>
      <c r="M195" s="316" t="s">
        <v>1530</v>
      </c>
    </row>
    <row r="196" spans="1:13" ht="66" customHeight="1" x14ac:dyDescent="0.3">
      <c r="A196" s="316" t="s">
        <v>1461</v>
      </c>
      <c r="B196" s="69" t="e">
        <f>VLOOKUP(A196,URS確認!$E:$F,2,FALSE)</f>
        <v>#N/A</v>
      </c>
      <c r="C196" s="316">
        <v>1</v>
      </c>
      <c r="D196" s="74" t="s">
        <v>1715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1530</v>
      </c>
    </row>
    <row r="197" spans="1:13" ht="66" customHeight="1" x14ac:dyDescent="0.3">
      <c r="A197" s="316" t="s">
        <v>1463</v>
      </c>
      <c r="B197" s="69" t="e">
        <f>VLOOKUP(A197,URS確認!$E:$F,2,FALSE)</f>
        <v>#N/A</v>
      </c>
      <c r="C197" s="316">
        <v>1</v>
      </c>
      <c r="D197" s="74" t="s">
        <v>1715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1530</v>
      </c>
    </row>
    <row r="198" spans="1:13" ht="66" customHeight="1" x14ac:dyDescent="0.3">
      <c r="A198" s="316" t="s">
        <v>1455</v>
      </c>
      <c r="B198" s="69" t="e">
        <f>VLOOKUP(A198,URS確認!$E:$F,2,FALSE)</f>
        <v>#N/A</v>
      </c>
      <c r="C198" s="316">
        <v>1</v>
      </c>
      <c r="D198" s="74" t="s">
        <v>1716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1530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1717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1514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1718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1514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1719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1514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1720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1514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1721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1514</v>
      </c>
    </row>
    <row r="204" spans="1:13" ht="37.25" customHeight="1" x14ac:dyDescent="0.3">
      <c r="B204" s="74" t="s">
        <v>1722</v>
      </c>
      <c r="C204" s="316">
        <v>1</v>
      </c>
      <c r="D204" s="74" t="s">
        <v>1723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1514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1724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1530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1725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1514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1726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1514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1727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1514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1728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1530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1729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1514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1730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1514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1731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1514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1732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1530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1733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1530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1734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1530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1735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1530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1736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1514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1737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1514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1738</v>
      </c>
      <c r="E219" s="71">
        <v>44435</v>
      </c>
      <c r="F219" s="71">
        <v>44440</v>
      </c>
      <c r="G219" s="71">
        <v>44440</v>
      </c>
      <c r="I219" s="316" t="s">
        <v>1566</v>
      </c>
      <c r="L219" s="316" t="s">
        <v>1514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1739</v>
      </c>
      <c r="E220" s="71">
        <v>44435</v>
      </c>
      <c r="F220" s="71">
        <v>44440</v>
      </c>
      <c r="G220" s="71">
        <v>44440</v>
      </c>
      <c r="I220" s="316" t="s">
        <v>1566</v>
      </c>
      <c r="L220" s="316" t="s">
        <v>1514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1740</v>
      </c>
      <c r="E221" s="71">
        <v>44435</v>
      </c>
      <c r="F221" s="71">
        <v>44440</v>
      </c>
      <c r="G221" s="71">
        <v>44440</v>
      </c>
      <c r="I221" s="316" t="s">
        <v>1566</v>
      </c>
      <c r="L221" s="316" t="s">
        <v>1514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1741</v>
      </c>
      <c r="E222" s="71">
        <v>44435</v>
      </c>
      <c r="F222" s="71">
        <v>44440</v>
      </c>
      <c r="G222" s="71">
        <v>44440</v>
      </c>
      <c r="I222" s="316" t="s">
        <v>1566</v>
      </c>
      <c r="L222" s="316" t="s">
        <v>1514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1742</v>
      </c>
      <c r="E223" s="71">
        <v>44435</v>
      </c>
      <c r="F223" s="71">
        <v>44440</v>
      </c>
      <c r="G223" s="71">
        <v>44440</v>
      </c>
      <c r="I223" s="316" t="s">
        <v>1566</v>
      </c>
      <c r="L223" s="316" t="s">
        <v>1514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1743</v>
      </c>
      <c r="E224" s="71">
        <v>44435</v>
      </c>
      <c r="F224" s="71">
        <v>44440</v>
      </c>
      <c r="G224" s="71">
        <v>44440</v>
      </c>
      <c r="I224" s="316" t="s">
        <v>1566</v>
      </c>
      <c r="L224" s="316" t="s">
        <v>1514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1744</v>
      </c>
      <c r="E225" s="71">
        <v>44435</v>
      </c>
      <c r="F225" s="71">
        <v>44440</v>
      </c>
      <c r="G225" s="71">
        <v>44440</v>
      </c>
      <c r="I225" s="316" t="s">
        <v>1566</v>
      </c>
      <c r="L225" s="316" t="s">
        <v>1514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1745</v>
      </c>
      <c r="E226" s="71">
        <v>44435</v>
      </c>
      <c r="F226" s="71">
        <v>44440</v>
      </c>
      <c r="G226" s="71">
        <v>44440</v>
      </c>
      <c r="I226" s="316" t="s">
        <v>1566</v>
      </c>
      <c r="L226" s="316" t="s">
        <v>1514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1746</v>
      </c>
      <c r="E227" s="71">
        <v>44435</v>
      </c>
      <c r="F227" s="71">
        <v>44440</v>
      </c>
      <c r="G227" s="71">
        <v>44440</v>
      </c>
      <c r="I227" s="316" t="s">
        <v>1566</v>
      </c>
      <c r="L227" s="316" t="s">
        <v>1514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1747</v>
      </c>
      <c r="E228" s="71">
        <v>44435</v>
      </c>
      <c r="F228" s="71">
        <v>44440</v>
      </c>
      <c r="G228" s="71">
        <v>44440</v>
      </c>
      <c r="I228" s="316" t="s">
        <v>1566</v>
      </c>
      <c r="L228" s="316" t="s">
        <v>1514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1748</v>
      </c>
      <c r="E229" s="71">
        <v>44435</v>
      </c>
      <c r="F229" s="71">
        <v>44440</v>
      </c>
      <c r="G229" s="71">
        <v>44440</v>
      </c>
      <c r="I229" s="316" t="s">
        <v>1566</v>
      </c>
      <c r="L229" s="316" t="s">
        <v>1514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1749</v>
      </c>
      <c r="E230" s="71">
        <v>44435</v>
      </c>
      <c r="F230" s="71">
        <v>44440</v>
      </c>
      <c r="G230" s="71">
        <v>44440</v>
      </c>
      <c r="I230" s="316" t="s">
        <v>1566</v>
      </c>
      <c r="L230" s="316" t="s">
        <v>1514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1750</v>
      </c>
      <c r="E231" s="71">
        <v>44435</v>
      </c>
      <c r="F231" s="71">
        <v>44440</v>
      </c>
      <c r="G231" s="71">
        <v>44440</v>
      </c>
      <c r="I231" s="316" t="s">
        <v>1566</v>
      </c>
      <c r="L231" s="316" t="s">
        <v>1514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1751</v>
      </c>
      <c r="E232" s="71">
        <v>44435</v>
      </c>
      <c r="F232" s="71">
        <v>44440</v>
      </c>
      <c r="G232" s="71">
        <v>44440</v>
      </c>
      <c r="I232" s="316" t="s">
        <v>1566</v>
      </c>
      <c r="L232" s="316" t="s">
        <v>1514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1752</v>
      </c>
      <c r="E233" s="71">
        <v>44435</v>
      </c>
      <c r="F233" s="71">
        <v>44440</v>
      </c>
      <c r="G233" s="71">
        <v>44440</v>
      </c>
      <c r="I233" s="316" t="s">
        <v>1566</v>
      </c>
      <c r="L233" s="316" t="s">
        <v>1514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1753</v>
      </c>
      <c r="E234" s="71">
        <v>44435</v>
      </c>
      <c r="F234" s="71">
        <v>44440</v>
      </c>
      <c r="G234" s="71">
        <v>44440</v>
      </c>
      <c r="I234" s="316" t="s">
        <v>1566</v>
      </c>
      <c r="L234" s="316" t="s">
        <v>1514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1754</v>
      </c>
      <c r="E235" s="71">
        <v>44435</v>
      </c>
      <c r="F235" s="71">
        <v>44440</v>
      </c>
      <c r="G235" s="71">
        <v>44440</v>
      </c>
      <c r="I235" s="316" t="s">
        <v>1566</v>
      </c>
      <c r="L235" s="316" t="s">
        <v>1514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1755</v>
      </c>
      <c r="E236" s="71">
        <v>44435</v>
      </c>
      <c r="F236" s="71">
        <v>44440</v>
      </c>
      <c r="G236" s="71">
        <v>44440</v>
      </c>
      <c r="I236" s="316" t="s">
        <v>1566</v>
      </c>
      <c r="L236" s="316" t="s">
        <v>1514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1756</v>
      </c>
      <c r="E237" s="71">
        <v>44435</v>
      </c>
      <c r="F237" s="71">
        <v>44440</v>
      </c>
      <c r="G237" s="71">
        <v>44440</v>
      </c>
      <c r="I237" s="316" t="s">
        <v>1566</v>
      </c>
      <c r="L237" s="316" t="s">
        <v>1514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1757</v>
      </c>
      <c r="E238" s="71">
        <v>44435</v>
      </c>
      <c r="F238" s="71">
        <v>44440</v>
      </c>
      <c r="G238" s="71">
        <v>44440</v>
      </c>
      <c r="I238" s="316" t="s">
        <v>1566</v>
      </c>
      <c r="J238" s="316" t="s">
        <v>1514</v>
      </c>
      <c r="L238" s="316" t="s">
        <v>1514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1758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1514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1759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1514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1760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1514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1761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1514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1762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1514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1763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1514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1764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1514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1765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1514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1766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1530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1767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1514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1768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1514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1759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1514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1769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1514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1770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1514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1771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1514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1772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1514</v>
      </c>
    </row>
    <row r="255" spans="1:13" x14ac:dyDescent="0.3">
      <c r="A255" s="316" t="s">
        <v>349</v>
      </c>
      <c r="B255" s="69" t="s">
        <v>1773</v>
      </c>
      <c r="C255" s="316">
        <v>1</v>
      </c>
      <c r="D255" s="74" t="s">
        <v>1774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1514</v>
      </c>
    </row>
    <row r="256" spans="1:13" x14ac:dyDescent="0.3">
      <c r="A256" s="316" t="s">
        <v>352</v>
      </c>
      <c r="B256" s="69" t="s">
        <v>1775</v>
      </c>
      <c r="C256" s="316">
        <v>1</v>
      </c>
      <c r="D256" s="74" t="s">
        <v>1776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1514</v>
      </c>
    </row>
    <row r="257" spans="1:12" x14ac:dyDescent="0.3">
      <c r="A257" s="316" t="s">
        <v>352</v>
      </c>
      <c r="B257" s="69" t="s">
        <v>1775</v>
      </c>
      <c r="C257" s="316">
        <v>2</v>
      </c>
      <c r="D257" s="74" t="s">
        <v>1777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1514</v>
      </c>
    </row>
    <row r="258" spans="1:12" x14ac:dyDescent="0.3">
      <c r="A258" s="316" t="s">
        <v>352</v>
      </c>
      <c r="B258" s="69" t="s">
        <v>1775</v>
      </c>
      <c r="C258" s="316">
        <v>3</v>
      </c>
      <c r="D258" s="74" t="s">
        <v>1778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1514</v>
      </c>
    </row>
    <row r="259" spans="1:12" ht="49.5" customHeight="1" x14ac:dyDescent="0.3">
      <c r="A259" s="316" t="s">
        <v>352</v>
      </c>
      <c r="B259" s="69" t="s">
        <v>1775</v>
      </c>
      <c r="C259" s="316">
        <v>4</v>
      </c>
      <c r="D259" s="74" t="s">
        <v>1779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1514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1780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1514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1781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1514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1782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1514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1783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1514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1784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1514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1785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1514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1786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1514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1787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1514</v>
      </c>
    </row>
    <row r="268" spans="1:12" x14ac:dyDescent="0.3">
      <c r="B268" s="69" t="s">
        <v>1788</v>
      </c>
      <c r="C268" s="316">
        <v>1</v>
      </c>
      <c r="D268" s="69" t="s">
        <v>1789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1514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1790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1514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1791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1514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1792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1514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1793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1514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1794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1514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1795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1514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1796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1514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1797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1514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1798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1514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1799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1514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1800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1530</v>
      </c>
    </row>
    <row r="280" spans="1:13" x14ac:dyDescent="0.3">
      <c r="A280" s="316" t="s">
        <v>1446</v>
      </c>
      <c r="B280" s="69" t="e">
        <f>VLOOKUP(A280,URS確認!$E:$F,2,FALSE)</f>
        <v>#N/A</v>
      </c>
      <c r="C280" s="316">
        <v>1</v>
      </c>
      <c r="D280" s="74" t="s">
        <v>1801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1514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1800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1530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1802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1530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1803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1530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1804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1514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1805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1514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1806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1514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1807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1514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1808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1514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1809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1514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1810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1514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1811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1514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1812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1514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1813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1514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1814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1514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1815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1514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1816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1530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1817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1530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1818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1514</v>
      </c>
    </row>
    <row r="299" spans="1:13" x14ac:dyDescent="0.3">
      <c r="B299" s="69" t="s">
        <v>1819</v>
      </c>
      <c r="C299" s="316">
        <v>1</v>
      </c>
      <c r="D299" s="74" t="s">
        <v>1820</v>
      </c>
      <c r="E299" s="71">
        <v>44455</v>
      </c>
      <c r="F299" s="71" t="s">
        <v>1821</v>
      </c>
      <c r="H299" s="71"/>
      <c r="I299" s="316" t="s">
        <v>202</v>
      </c>
      <c r="M299" s="316" t="s">
        <v>1530</v>
      </c>
    </row>
    <row r="300" spans="1:13" ht="33" customHeight="1" x14ac:dyDescent="0.3">
      <c r="B300" s="69" t="s">
        <v>1822</v>
      </c>
      <c r="C300" s="316">
        <v>1</v>
      </c>
      <c r="D300" s="74" t="s">
        <v>1823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1530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1824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1514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1825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1514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1826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1530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1826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1530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1827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1530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1824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1514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1828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1530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1829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1514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1830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1514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1831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1514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1832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1514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1833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1514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1834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1537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1835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1514</v>
      </c>
    </row>
    <row r="315" spans="1:16" x14ac:dyDescent="0.3">
      <c r="B315" s="69" t="s">
        <v>1836</v>
      </c>
      <c r="C315" s="316">
        <v>1</v>
      </c>
      <c r="D315" s="74" t="s">
        <v>1837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1537</v>
      </c>
    </row>
    <row r="316" spans="1:16" ht="33" customHeight="1" x14ac:dyDescent="0.3">
      <c r="B316" s="69" t="s">
        <v>1836</v>
      </c>
      <c r="C316" s="316">
        <v>2</v>
      </c>
      <c r="D316" s="74" t="s">
        <v>1838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1537</v>
      </c>
    </row>
    <row r="317" spans="1:16" x14ac:dyDescent="0.3">
      <c r="A317" s="316" t="s">
        <v>1839</v>
      </c>
      <c r="B317" s="69" t="s">
        <v>1822</v>
      </c>
      <c r="C317" s="316">
        <v>1</v>
      </c>
      <c r="D317" s="74" t="s">
        <v>1840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1514</v>
      </c>
    </row>
    <row r="318" spans="1:16" x14ac:dyDescent="0.3">
      <c r="A318" s="316" t="s">
        <v>1839</v>
      </c>
      <c r="B318" s="69" t="s">
        <v>1822</v>
      </c>
      <c r="C318" s="316">
        <v>2</v>
      </c>
      <c r="D318" s="74" t="s">
        <v>1841</v>
      </c>
      <c r="E318" s="71">
        <v>44456</v>
      </c>
      <c r="F318" s="71">
        <v>44512</v>
      </c>
      <c r="G318" s="316"/>
      <c r="I318" s="316" t="s">
        <v>202</v>
      </c>
      <c r="M318" s="316" t="s">
        <v>1537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1842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1514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1843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1514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1844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1514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1845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1514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1846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1514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1847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1514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1848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1514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1849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1530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1850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1514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1851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1514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1852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1514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1853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1530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1854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1514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1854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1514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1855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1530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1856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1514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1857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1530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1858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1514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1859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1514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1858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1514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1860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1514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1861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1514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1862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1514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1863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1514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1860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1514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1864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1514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1865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1514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1866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1514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1867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1514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1868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1514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1869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1514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1870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1514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1871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1514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1872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1514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1873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1514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1874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1514</v>
      </c>
    </row>
    <row r="355" spans="1:13" ht="33" customHeight="1" x14ac:dyDescent="0.3">
      <c r="A355" s="316" t="s">
        <v>1143</v>
      </c>
      <c r="B355" s="69" t="str">
        <f>VLOOKUP(A355,URS確認!$E:$F,2,FALSE)</f>
        <v>使用者資料維護</v>
      </c>
      <c r="C355" s="316">
        <v>1</v>
      </c>
      <c r="D355" s="74" t="s">
        <v>1875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1514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1876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1514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1877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1514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1878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1514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1879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1530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1880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1514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1881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1514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1882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1514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1883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1514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1884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1514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1881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1514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1882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1514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1885</v>
      </c>
      <c r="E367" s="71">
        <v>44468</v>
      </c>
      <c r="F367" s="71">
        <v>44545</v>
      </c>
      <c r="I367" s="316" t="s">
        <v>202</v>
      </c>
      <c r="M367" s="316" t="s">
        <v>1530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1886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1514</v>
      </c>
    </row>
    <row r="369" spans="1:13" ht="33" customHeight="1" x14ac:dyDescent="0.3">
      <c r="B369" s="69" t="s">
        <v>1887</v>
      </c>
      <c r="C369" s="316">
        <v>1</v>
      </c>
      <c r="D369" s="74" t="s">
        <v>1888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1514</v>
      </c>
    </row>
    <row r="370" spans="1:13" ht="49.5" customHeight="1" x14ac:dyDescent="0.3">
      <c r="B370" s="69" t="s">
        <v>1887</v>
      </c>
      <c r="C370" s="316">
        <v>2</v>
      </c>
      <c r="D370" s="74" t="s">
        <v>1889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1514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1890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1891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1514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1892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1514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1893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1514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1894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1530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1895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1530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1896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1530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1897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1530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1898</v>
      </c>
      <c r="E379" s="71">
        <v>44481</v>
      </c>
      <c r="F379" s="71">
        <v>44512</v>
      </c>
      <c r="G379" s="316"/>
      <c r="I379" s="316" t="s">
        <v>202</v>
      </c>
      <c r="M379" s="316" t="s">
        <v>1530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1899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1514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1900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1514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1901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1514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1902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1514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1903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1514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1904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1514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1905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1514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1906</v>
      </c>
      <c r="E387" s="71">
        <v>44481</v>
      </c>
      <c r="F387" s="71">
        <v>44554</v>
      </c>
      <c r="G387" s="316"/>
      <c r="I387" s="316" t="s">
        <v>1907</v>
      </c>
      <c r="L387" s="316" t="s">
        <v>1514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1908</v>
      </c>
      <c r="E388" s="71">
        <v>44481</v>
      </c>
      <c r="F388" s="71">
        <v>44554</v>
      </c>
      <c r="G388" s="316"/>
      <c r="I388" s="316" t="s">
        <v>1907</v>
      </c>
      <c r="M388" s="316" t="s">
        <v>1530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1906</v>
      </c>
      <c r="E389" s="71">
        <v>44481</v>
      </c>
      <c r="F389" s="71">
        <v>44554</v>
      </c>
      <c r="G389" s="316"/>
      <c r="I389" s="316" t="s">
        <v>1907</v>
      </c>
      <c r="L389" s="316" t="s">
        <v>1514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1908</v>
      </c>
      <c r="E390" s="71">
        <v>44481</v>
      </c>
      <c r="F390" s="71">
        <v>44554</v>
      </c>
      <c r="G390" s="316"/>
      <c r="I390" s="316" t="s">
        <v>1907</v>
      </c>
      <c r="M390" s="316" t="s">
        <v>1530</v>
      </c>
    </row>
    <row r="391" spans="1:13" ht="49.5" customHeight="1" x14ac:dyDescent="0.4">
      <c r="B391" s="69" t="s">
        <v>1909</v>
      </c>
      <c r="C391" s="316">
        <v>1</v>
      </c>
      <c r="D391" s="218" t="s">
        <v>1910</v>
      </c>
      <c r="E391" s="71">
        <v>44481</v>
      </c>
      <c r="F391" s="71">
        <v>44512</v>
      </c>
      <c r="G391" s="316"/>
      <c r="I391" s="316" t="s">
        <v>202</v>
      </c>
      <c r="L391" s="316" t="s">
        <v>1911</v>
      </c>
    </row>
    <row r="392" spans="1:13" ht="66" customHeight="1" x14ac:dyDescent="0.4">
      <c r="B392" s="69" t="s">
        <v>1909</v>
      </c>
      <c r="C392" s="316">
        <v>2</v>
      </c>
      <c r="D392" s="218" t="s">
        <v>1912</v>
      </c>
      <c r="E392" s="71">
        <v>44481</v>
      </c>
      <c r="F392" s="71">
        <v>44554</v>
      </c>
      <c r="G392" s="316"/>
      <c r="I392" s="316" t="s">
        <v>202</v>
      </c>
      <c r="L392" s="316" t="s">
        <v>1514</v>
      </c>
    </row>
    <row r="393" spans="1:13" ht="33" customHeight="1" x14ac:dyDescent="0.4">
      <c r="B393" s="69" t="s">
        <v>1909</v>
      </c>
      <c r="C393" s="316">
        <v>3</v>
      </c>
      <c r="D393" s="218" t="s">
        <v>1913</v>
      </c>
      <c r="E393" s="71">
        <v>44481</v>
      </c>
      <c r="F393" s="71">
        <v>44554</v>
      </c>
      <c r="G393" s="316"/>
      <c r="I393" s="316" t="s">
        <v>202</v>
      </c>
      <c r="L393" s="316" t="s">
        <v>1514</v>
      </c>
    </row>
    <row r="394" spans="1:13" ht="33" customHeight="1" x14ac:dyDescent="0.4">
      <c r="B394" s="69" t="s">
        <v>1914</v>
      </c>
      <c r="C394" s="316">
        <v>1</v>
      </c>
      <c r="D394" s="218" t="s">
        <v>1915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1514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1916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1514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1917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1514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1918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1530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1919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1530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1920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1530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1921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1514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1922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1514</v>
      </c>
    </row>
    <row r="402" spans="1:13" x14ac:dyDescent="0.4">
      <c r="A402" s="316" t="s">
        <v>974</v>
      </c>
      <c r="B402" s="69" t="str">
        <f>VLOOKUP(A402,URS確認!$E:$F,2,FALSE)</f>
        <v>疑似洗錢交易訪談記錄維護</v>
      </c>
      <c r="C402" s="316">
        <v>1</v>
      </c>
      <c r="D402" s="218" t="s">
        <v>1923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1514</v>
      </c>
    </row>
    <row r="403" spans="1:13" ht="49.5" customHeight="1" x14ac:dyDescent="0.4">
      <c r="A403" s="316" t="s">
        <v>974</v>
      </c>
      <c r="B403" s="69" t="str">
        <f>VLOOKUP(A403,URS確認!$E:$F,2,FALSE)</f>
        <v>疑似洗錢交易訪談記錄維護</v>
      </c>
      <c r="C403" s="316">
        <v>2</v>
      </c>
      <c r="D403" s="218" t="s">
        <v>1924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1514</v>
      </c>
    </row>
    <row r="404" spans="1:13" ht="49.5" customHeight="1" x14ac:dyDescent="0.4">
      <c r="A404" s="316" t="s">
        <v>974</v>
      </c>
      <c r="B404" s="69" t="str">
        <f>VLOOKUP(A404,URS確認!$E:$F,2,FALSE)</f>
        <v>疑似洗錢交易訪談記錄維護</v>
      </c>
      <c r="C404" s="316">
        <v>3</v>
      </c>
      <c r="D404" s="218" t="s">
        <v>1925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1514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1926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1514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1927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1530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1928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1514</v>
      </c>
    </row>
    <row r="408" spans="1:13" ht="34" customHeight="1" x14ac:dyDescent="0.4">
      <c r="B408" s="69" t="s">
        <v>1929</v>
      </c>
      <c r="C408" s="316">
        <v>1</v>
      </c>
      <c r="D408" s="218" t="s">
        <v>1930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1583</v>
      </c>
    </row>
    <row r="409" spans="1:13" x14ac:dyDescent="0.4">
      <c r="B409" s="69" t="s">
        <v>1929</v>
      </c>
      <c r="C409" s="316">
        <v>2</v>
      </c>
      <c r="D409" s="218" t="s">
        <v>1931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1583</v>
      </c>
    </row>
    <row r="410" spans="1:13" x14ac:dyDescent="0.4">
      <c r="B410" s="69" t="s">
        <v>1929</v>
      </c>
      <c r="C410" s="316">
        <v>3</v>
      </c>
      <c r="D410" s="218" t="s">
        <v>1932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1583</v>
      </c>
    </row>
    <row r="411" spans="1:13" ht="33" customHeight="1" x14ac:dyDescent="0.4">
      <c r="B411" s="69" t="s">
        <v>1929</v>
      </c>
      <c r="C411" s="316">
        <v>4</v>
      </c>
      <c r="D411" s="218" t="s">
        <v>1933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1929</v>
      </c>
      <c r="C412" s="316">
        <v>5</v>
      </c>
      <c r="D412" s="218" t="s">
        <v>1934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1156</v>
      </c>
      <c r="B413" s="69" t="str">
        <f>VLOOKUP(A413,URS確認!$E:$F,2,FALSE)</f>
        <v>消債條列JCIC報送資料歷程查詢(041)</v>
      </c>
      <c r="C413" s="316">
        <v>1</v>
      </c>
      <c r="D413" s="218" t="s">
        <v>1935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1168</v>
      </c>
      <c r="B414" s="69" t="str">
        <f>VLOOKUP(A414,URS確認!$E:$F,2,FALSE)</f>
        <v>消債條列JCIC報送資料歷程查詢(047)</v>
      </c>
      <c r="C414" s="316">
        <v>1</v>
      </c>
      <c r="D414" s="218" t="s">
        <v>1936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1170</v>
      </c>
      <c r="B415" s="69" t="str">
        <f>VLOOKUP(A415,URS確認!$E:$F,2,FALSE)</f>
        <v>消債條列JCIC報送資料歷程查詢(048)</v>
      </c>
      <c r="C415" s="316">
        <v>1</v>
      </c>
      <c r="D415" s="218" t="s">
        <v>1937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1216</v>
      </c>
      <c r="B416" s="69" t="str">
        <f>VLOOKUP(A416,URS確認!$E:$F,2,FALSE)</f>
        <v>消債條列JCIC報送資料歷程查詢(570)</v>
      </c>
      <c r="C416" s="316">
        <v>1</v>
      </c>
      <c r="D416" s="218" t="s">
        <v>1938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1939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1940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1941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1942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1943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1944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1945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1909</v>
      </c>
      <c r="C424" s="316">
        <v>1</v>
      </c>
      <c r="D424" s="218" t="s">
        <v>1946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1909</v>
      </c>
      <c r="C425" s="316">
        <v>2</v>
      </c>
      <c r="D425" s="218" t="s">
        <v>1947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1948</v>
      </c>
      <c r="C426" s="316">
        <v>1</v>
      </c>
      <c r="D426" s="74" t="s">
        <v>1949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1514</v>
      </c>
    </row>
    <row r="427" spans="1:13" x14ac:dyDescent="0.3">
      <c r="A427" s="316" t="s">
        <v>1950</v>
      </c>
      <c r="B427" s="69" t="s">
        <v>1951</v>
      </c>
      <c r="C427" s="316">
        <v>1</v>
      </c>
      <c r="D427" s="74" t="s">
        <v>1952</v>
      </c>
      <c r="E427" s="71">
        <v>44487</v>
      </c>
      <c r="F427" s="71">
        <v>44545</v>
      </c>
      <c r="G427" s="316"/>
      <c r="I427" s="316" t="s">
        <v>1566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1953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1514</v>
      </c>
    </row>
    <row r="429" spans="1:13" ht="33" customHeight="1" x14ac:dyDescent="0.3">
      <c r="B429" s="69" t="s">
        <v>1954</v>
      </c>
      <c r="C429" s="316">
        <v>1</v>
      </c>
      <c r="D429" s="74" t="s">
        <v>1955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1530</v>
      </c>
    </row>
    <row r="430" spans="1:13" x14ac:dyDescent="0.3">
      <c r="B430" s="69" t="s">
        <v>1956</v>
      </c>
      <c r="C430" s="316">
        <v>1</v>
      </c>
      <c r="D430" s="74" t="s">
        <v>1957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1530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1958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1514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1959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1514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1960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1514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1961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1514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1962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1514</v>
      </c>
    </row>
    <row r="436" spans="1:13" ht="33" customHeight="1" x14ac:dyDescent="0.3">
      <c r="B436" s="69" t="s">
        <v>1963</v>
      </c>
      <c r="C436" s="316">
        <v>1</v>
      </c>
      <c r="D436" s="74" t="s">
        <v>1964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1514</v>
      </c>
    </row>
    <row r="437" spans="1:13" ht="33" customHeight="1" x14ac:dyDescent="0.3">
      <c r="B437" s="69" t="s">
        <v>1963</v>
      </c>
      <c r="C437" s="316">
        <v>2</v>
      </c>
      <c r="D437" s="74" t="s">
        <v>1965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1514</v>
      </c>
    </row>
    <row r="438" spans="1:13" ht="49.5" customHeight="1" x14ac:dyDescent="0.3">
      <c r="B438" s="69" t="s">
        <v>1963</v>
      </c>
      <c r="C438" s="316">
        <v>3</v>
      </c>
      <c r="D438" s="74" t="s">
        <v>1966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1514</v>
      </c>
    </row>
    <row r="439" spans="1:13" x14ac:dyDescent="0.3">
      <c r="A439" s="316" t="s">
        <v>1493</v>
      </c>
      <c r="B439" s="69" t="e">
        <f>VLOOKUP(A439,URS確認!$E:$F,2,FALSE)</f>
        <v>#N/A</v>
      </c>
      <c r="C439" s="316">
        <v>1</v>
      </c>
      <c r="D439" s="74" t="s">
        <v>1967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1514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1968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1514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1969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1514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1970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1530</v>
      </c>
    </row>
    <row r="443" spans="1:13" ht="33" customHeight="1" x14ac:dyDescent="0.3">
      <c r="B443" s="69" t="s">
        <v>1971</v>
      </c>
      <c r="C443" s="316">
        <v>1</v>
      </c>
      <c r="D443" s="74" t="s">
        <v>1972</v>
      </c>
      <c r="E443" s="71">
        <v>44489</v>
      </c>
      <c r="F443" s="71">
        <v>44545</v>
      </c>
      <c r="G443" s="316"/>
      <c r="M443" s="316" t="s">
        <v>1530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1973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1514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1974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1514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1975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1514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1976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1514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1977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1514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1978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1514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1979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1514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1980</v>
      </c>
      <c r="E451" s="71">
        <v>44490</v>
      </c>
      <c r="F451" s="126" t="s">
        <v>1981</v>
      </c>
      <c r="G451" s="126" t="s">
        <v>1981</v>
      </c>
      <c r="I451" s="316" t="s">
        <v>202</v>
      </c>
      <c r="L451" s="316" t="s">
        <v>1514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1982</v>
      </c>
      <c r="E452" s="71">
        <v>44490</v>
      </c>
      <c r="F452" s="71">
        <v>44530</v>
      </c>
      <c r="G452" s="71">
        <v>44530</v>
      </c>
      <c r="I452" s="316" t="s">
        <v>1907</v>
      </c>
      <c r="M452" s="316" t="s">
        <v>1530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1983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1514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1984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1514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1985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1514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1986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1514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1987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1514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1988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1514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1989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1514</v>
      </c>
    </row>
    <row r="460" spans="1:13" ht="367.5" customHeight="1" x14ac:dyDescent="0.3">
      <c r="A460" s="316" t="s">
        <v>854</v>
      </c>
      <c r="B460" s="69" t="s">
        <v>1990</v>
      </c>
      <c r="D460" s="235" t="s">
        <v>1991</v>
      </c>
      <c r="E460" s="71"/>
      <c r="F460" s="71">
        <v>44505</v>
      </c>
      <c r="G460" s="71">
        <v>44505</v>
      </c>
      <c r="I460" s="316" t="s">
        <v>202</v>
      </c>
      <c r="L460" s="316" t="s">
        <v>1514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1992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1514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1993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1514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1994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1514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1995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1514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1994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1514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1996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1514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1997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1514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1998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1514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1999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1530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2000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1514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2001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1514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2002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1514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2003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1514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2004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1530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2005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1514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2006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1514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2007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1514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2008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1514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2009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1514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2010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1514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2011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1530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2012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1530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2013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1530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2014</v>
      </c>
      <c r="E484" s="71">
        <v>44496</v>
      </c>
      <c r="F484" s="71">
        <v>44511</v>
      </c>
      <c r="G484" s="71" t="s">
        <v>1668</v>
      </c>
      <c r="I484" s="316" t="str">
        <f>VLOOKUP(A484,URS確認!E:I,5,FALSE)</f>
        <v>蘇曉玲</v>
      </c>
      <c r="M484" s="316" t="s">
        <v>1530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2015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1514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2016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1514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2015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1514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2016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1514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2017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1514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2015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1514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2016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1514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2015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1514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2016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1514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2018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1514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2015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1514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2016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1514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2019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1514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2020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1514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2021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1514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2022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1514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2021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1514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2023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1514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2024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1530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2025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1514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2020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1514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2021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1514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2020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1514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2021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1514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2026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1530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2027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1530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2028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1514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2029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1514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2030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1514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2031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1530</v>
      </c>
    </row>
    <row r="515" spans="1:13" x14ac:dyDescent="0.3">
      <c r="A515" s="316" t="s">
        <v>994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2032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994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2033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994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2034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998</v>
      </c>
      <c r="B518" s="69" t="str">
        <f>VLOOKUP(A518,URS確認!$E:$F,2,FALSE)</f>
        <v>授信審議委員會會議紀錄維護</v>
      </c>
      <c r="C518" s="316">
        <v>1</v>
      </c>
      <c r="D518" s="74" t="s">
        <v>2032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998</v>
      </c>
      <c r="B519" s="69" t="str">
        <f>VLOOKUP(A519,URS確認!$E:$F,2,FALSE)</f>
        <v>授信審議委員會會議紀錄維護</v>
      </c>
      <c r="C519" s="316">
        <v>2</v>
      </c>
      <c r="D519" s="74" t="s">
        <v>2035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998</v>
      </c>
      <c r="B520" s="69" t="str">
        <f>VLOOKUP(A520,URS確認!$E:$F,2,FALSE)</f>
        <v>授信審議委員會會議紀錄維護</v>
      </c>
      <c r="C520" s="316">
        <v>3</v>
      </c>
      <c r="D520" s="74" t="s">
        <v>2036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1010</v>
      </c>
      <c r="B521" s="69" t="str">
        <f>VLOOKUP(A521,URS確認!$E:$F,2,FALSE)</f>
        <v>覆審案件明細檔查詢</v>
      </c>
      <c r="C521" s="316">
        <v>1</v>
      </c>
      <c r="D521" s="74" t="s">
        <v>2037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1010</v>
      </c>
      <c r="B522" s="69" t="str">
        <f>VLOOKUP(A522,URS確認!$E:$F,2,FALSE)</f>
        <v>覆審案件明細檔查詢</v>
      </c>
      <c r="C522" s="316">
        <v>2</v>
      </c>
      <c r="D522" s="74" t="s">
        <v>2038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1010</v>
      </c>
      <c r="B523" s="69" t="str">
        <f>VLOOKUP(A523,URS確認!$E:$F,2,FALSE)</f>
        <v>覆審案件明細檔查詢</v>
      </c>
      <c r="C523" s="316">
        <v>3</v>
      </c>
      <c r="D523" s="74" t="s">
        <v>2039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1012</v>
      </c>
      <c r="B524" s="69" t="str">
        <f>VLOOKUP(A524,URS確認!$E:$F,2,FALSE)</f>
        <v>覆審案件明細檔維護</v>
      </c>
      <c r="C524" s="316">
        <v>1</v>
      </c>
      <c r="D524" s="74" t="s">
        <v>2040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1012</v>
      </c>
      <c r="B525" s="69" t="str">
        <f>VLOOKUP(A525,URS確認!$E:$F,2,FALSE)</f>
        <v>覆審案件明細檔維護</v>
      </c>
      <c r="C525" s="316">
        <v>2</v>
      </c>
      <c r="D525" s="74" t="s">
        <v>2041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956</v>
      </c>
      <c r="B526" s="69" t="str">
        <f>VLOOKUP(A526,URS確認!$E:$F,2,FALSE)</f>
        <v>疑似洗錢樣態條件設定</v>
      </c>
      <c r="C526" s="316">
        <v>1</v>
      </c>
      <c r="D526" s="74" t="s">
        <v>2925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962</v>
      </c>
      <c r="B527" s="69" t="str">
        <f>VLOOKUP(A527,URS確認!$E:$F,2,FALSE)</f>
        <v>疑似洗錢樣態資料產生</v>
      </c>
      <c r="C527" s="316">
        <v>1</v>
      </c>
      <c r="D527" s="68" t="s">
        <v>2042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969</v>
      </c>
      <c r="B528" s="69" t="str">
        <f>VLOOKUP(A528,URS確認!$E:$F,2,FALSE)</f>
        <v>疑似洗錢交易合理性維護</v>
      </c>
      <c r="C528" s="316">
        <v>1</v>
      </c>
      <c r="D528" s="74" t="s">
        <v>2043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969</v>
      </c>
      <c r="B529" s="69" t="str">
        <f>VLOOKUP(A529,URS確認!$E:$F,2,FALSE)</f>
        <v>疑似洗錢交易合理性維護</v>
      </c>
      <c r="C529" s="316">
        <v>2</v>
      </c>
      <c r="D529" s="74" t="s">
        <v>2044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969</v>
      </c>
      <c r="B530" s="69" t="str">
        <f>VLOOKUP(A530,URS確認!$E:$F,2,FALSE)</f>
        <v>疑似洗錢交易合理性維護</v>
      </c>
      <c r="C530" s="316">
        <v>3</v>
      </c>
      <c r="D530" s="74" t="s">
        <v>2045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969</v>
      </c>
      <c r="B531" s="69" t="str">
        <f>VLOOKUP(A531,URS確認!$E:$F,2,FALSE)</f>
        <v>疑似洗錢交易合理性維護</v>
      </c>
      <c r="C531" s="316">
        <v>4</v>
      </c>
      <c r="D531" s="74" t="s">
        <v>2046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969</v>
      </c>
      <c r="B532" s="69" t="str">
        <f>VLOOKUP(A532,URS確認!$E:$F,2,FALSE)</f>
        <v>疑似洗錢交易合理性維護</v>
      </c>
      <c r="C532" s="316">
        <v>5</v>
      </c>
      <c r="D532" s="74" t="s">
        <v>2047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969</v>
      </c>
      <c r="B533" s="69" t="str">
        <f>VLOOKUP(A533,URS確認!$E:$F,2,FALSE)</f>
        <v>疑似洗錢交易合理性維護</v>
      </c>
      <c r="C533" s="316">
        <v>6</v>
      </c>
      <c r="D533" s="74" t="s">
        <v>2048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969</v>
      </c>
      <c r="B534" s="69" t="str">
        <f>VLOOKUP(A534,URS確認!$E:$F,2,FALSE)</f>
        <v>疑似洗錢交易合理性維護</v>
      </c>
      <c r="C534" s="316">
        <v>7</v>
      </c>
      <c r="D534" s="74" t="s">
        <v>2049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974</v>
      </c>
      <c r="B535" s="69" t="str">
        <f>VLOOKUP(A535,URS確認!$E:$F,2,FALSE)</f>
        <v>疑似洗錢交易訪談記錄維護</v>
      </c>
      <c r="C535" s="316">
        <v>1</v>
      </c>
      <c r="D535" s="74" t="s">
        <v>2050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974</v>
      </c>
      <c r="B536" s="69" t="str">
        <f>VLOOKUP(A536,URS確認!$E:$F,2,FALSE)</f>
        <v>疑似洗錢交易訪談記錄維護</v>
      </c>
      <c r="C536" s="316">
        <v>2</v>
      </c>
      <c r="D536" s="74" t="s">
        <v>2051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970</v>
      </c>
      <c r="B537" s="69" t="str">
        <f>VLOOKUP(A537,URS確認!$E:$F,2,FALSE)</f>
        <v>疑似洗錢交易訪談記錄查詢</v>
      </c>
      <c r="C537" s="316">
        <v>1</v>
      </c>
      <c r="D537" s="74" t="s">
        <v>2877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960</v>
      </c>
      <c r="B538" s="69" t="str">
        <f>VLOOKUP(A538,URS確認!$E:$F,2,FALSE)</f>
        <v>疑似洗錢資料變更查詢</v>
      </c>
      <c r="C538" s="316">
        <v>1</v>
      </c>
      <c r="D538" s="74" t="s">
        <v>2052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960</v>
      </c>
      <c r="B539" s="69" t="str">
        <f>VLOOKUP(A539,URS確認!$E:$F,2,FALSE)</f>
        <v>疑似洗錢資料變更查詢</v>
      </c>
      <c r="C539" s="316">
        <v>2</v>
      </c>
      <c r="D539" s="74" t="s">
        <v>2053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983</v>
      </c>
      <c r="B540" s="69" t="str">
        <f>VLOOKUP(A540,URS確認!$E:$F,2,FALSE)</f>
        <v>產生國稅局申報檢核檔</v>
      </c>
      <c r="C540" s="316">
        <v>1</v>
      </c>
      <c r="D540" s="74" t="s">
        <v>2054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983</v>
      </c>
      <c r="B541" s="69" t="str">
        <f>VLOOKUP(A541,URS確認!$E:$F,2,FALSE)</f>
        <v>產生國稅局申報檢核檔</v>
      </c>
      <c r="C541" s="316">
        <v>2</v>
      </c>
      <c r="D541" s="68" t="s">
        <v>2055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983</v>
      </c>
      <c r="B542" s="69" t="str">
        <f>VLOOKUP(A542,URS確認!$E:$F,2,FALSE)</f>
        <v>產生國稅局申報檢核檔</v>
      </c>
      <c r="C542" s="316">
        <v>3</v>
      </c>
      <c r="D542" s="68" t="s">
        <v>2056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978</v>
      </c>
      <c r="B543" s="69" t="str">
        <f>VLOOKUP(A543,URS確認!$E:$F,2,FALSE)</f>
        <v>國稅局申報檔查詢</v>
      </c>
      <c r="C543" s="316">
        <v>1</v>
      </c>
      <c r="D543" s="68" t="s">
        <v>2057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981</v>
      </c>
      <c r="B544" s="69" t="str">
        <f>VLOOKUP(A544,URS確認!$E:$F,2,FALSE)</f>
        <v>國稅局申報檔維護</v>
      </c>
      <c r="C544" s="316">
        <v>1</v>
      </c>
      <c r="D544" s="68" t="s">
        <v>2058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985</v>
      </c>
      <c r="B545" s="69" t="str">
        <f>VLOOKUP(A545,URS確認!$E:$F,2,FALSE)</f>
        <v>產生國稅局申報媒體檔</v>
      </c>
      <c r="C545" s="316">
        <v>1</v>
      </c>
      <c r="D545" s="68" t="s">
        <v>2059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985</v>
      </c>
      <c r="B546" s="69" t="str">
        <f>VLOOKUP(A546,URS確認!$E:$F,2,FALSE)</f>
        <v>產生國稅局申報媒體檔</v>
      </c>
      <c r="C546" s="316">
        <v>2</v>
      </c>
      <c r="D546" s="68" t="s">
        <v>2060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950</v>
      </c>
      <c r="B547" s="69" t="str">
        <f>VLOOKUP(A547,URS確認!$E:$F,2,FALSE)</f>
        <v>產製公務人員報送資料</v>
      </c>
      <c r="C547" s="316">
        <v>1</v>
      </c>
      <c r="D547" s="74" t="s">
        <v>2061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950</v>
      </c>
      <c r="B548" s="69" t="str">
        <f>VLOOKUP(A548,URS確認!$E:$F,2,FALSE)</f>
        <v>產製公務人員報送資料</v>
      </c>
      <c r="C548" s="316">
        <v>2</v>
      </c>
      <c r="D548" s="74" t="s">
        <v>2062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991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2063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1000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2064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1000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2065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1004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2066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1004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2067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1006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2068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1006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2069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1006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2070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1006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2071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1006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2072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1006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2073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1417</v>
      </c>
      <c r="B560" s="69" t="s">
        <v>2074</v>
      </c>
      <c r="C560" s="316">
        <v>1</v>
      </c>
      <c r="D560" s="74" t="s">
        <v>2075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2076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1298</v>
      </c>
      <c r="B562" s="69" t="str">
        <f>VLOOKUP(A562,URS確認!$E:$F,2,FALSE)</f>
        <v>(574)更生款項統一收付結案通知資料</v>
      </c>
      <c r="C562" s="316">
        <v>1</v>
      </c>
      <c r="D562" s="68" t="s">
        <v>2077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2860</v>
      </c>
    </row>
    <row r="563" spans="1:16" x14ac:dyDescent="0.3">
      <c r="A563" s="316" t="s">
        <v>2078</v>
      </c>
      <c r="B563" s="69" t="s">
        <v>2079</v>
      </c>
      <c r="C563" s="316">
        <v>1</v>
      </c>
      <c r="D563" s="74" t="s">
        <v>2080</v>
      </c>
      <c r="E563" s="71">
        <v>44517</v>
      </c>
      <c r="F563" s="71">
        <v>44540</v>
      </c>
      <c r="I563" s="316" t="s">
        <v>146</v>
      </c>
      <c r="L563" s="316" t="s">
        <v>2860</v>
      </c>
    </row>
    <row r="564" spans="1:16" x14ac:dyDescent="0.3">
      <c r="A564" s="397" t="s">
        <v>2078</v>
      </c>
      <c r="B564" s="69" t="s">
        <v>2079</v>
      </c>
      <c r="C564" s="316">
        <v>2</v>
      </c>
      <c r="D564" s="74" t="s">
        <v>2081</v>
      </c>
      <c r="E564" s="71">
        <v>44517</v>
      </c>
      <c r="F564" s="71">
        <v>44540</v>
      </c>
      <c r="I564" s="316" t="s">
        <v>146</v>
      </c>
      <c r="L564" s="316" t="s">
        <v>2860</v>
      </c>
    </row>
    <row r="565" spans="1:16" x14ac:dyDescent="0.3">
      <c r="A565" s="397" t="s">
        <v>2078</v>
      </c>
      <c r="B565" s="69" t="s">
        <v>2079</v>
      </c>
      <c r="C565" s="316">
        <v>3</v>
      </c>
      <c r="D565" s="74" t="s">
        <v>2082</v>
      </c>
      <c r="E565" s="71">
        <v>44517</v>
      </c>
      <c r="F565" s="71">
        <v>44540</v>
      </c>
      <c r="I565" s="316" t="s">
        <v>146</v>
      </c>
      <c r="L565" s="316" t="s">
        <v>2860</v>
      </c>
    </row>
    <row r="566" spans="1:16" x14ac:dyDescent="0.3">
      <c r="A566" s="397" t="s">
        <v>2078</v>
      </c>
      <c r="B566" s="69" t="s">
        <v>2079</v>
      </c>
      <c r="C566" s="316">
        <v>4</v>
      </c>
      <c r="D566" s="74" t="s">
        <v>2083</v>
      </c>
      <c r="E566" s="71">
        <v>44517</v>
      </c>
      <c r="F566" s="71">
        <v>44540</v>
      </c>
      <c r="I566" s="316" t="s">
        <v>146</v>
      </c>
      <c r="L566" s="316" t="s">
        <v>2860</v>
      </c>
    </row>
    <row r="567" spans="1:16" ht="102" x14ac:dyDescent="0.3">
      <c r="A567" s="316" t="s">
        <v>2880</v>
      </c>
      <c r="B567" s="69" t="s">
        <v>2881</v>
      </c>
      <c r="D567" s="74" t="s">
        <v>3023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2893</v>
      </c>
      <c r="L567" s="316" t="s">
        <v>2860</v>
      </c>
    </row>
    <row r="568" spans="1:16" ht="51" x14ac:dyDescent="0.3">
      <c r="A568" s="471" t="s">
        <v>3020</v>
      </c>
      <c r="B568" s="69" t="s">
        <v>3021</v>
      </c>
      <c r="C568" s="471"/>
      <c r="D568" s="74" t="s">
        <v>3022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2893</v>
      </c>
      <c r="J568" s="471"/>
      <c r="K568" s="471"/>
      <c r="L568" s="471" t="s">
        <v>2860</v>
      </c>
      <c r="M568" s="471"/>
      <c r="N568" s="471"/>
      <c r="O568" s="471"/>
      <c r="P568" s="471"/>
    </row>
    <row r="569" spans="1:16" ht="85" x14ac:dyDescent="0.3">
      <c r="A569" s="316" t="s">
        <v>2883</v>
      </c>
      <c r="B569" s="69" t="s">
        <v>2884</v>
      </c>
      <c r="D569" s="74" t="s">
        <v>2891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2893</v>
      </c>
      <c r="M569" s="316" t="s">
        <v>2896</v>
      </c>
    </row>
    <row r="570" spans="1:16" x14ac:dyDescent="0.3">
      <c r="A570" s="316" t="s">
        <v>2885</v>
      </c>
      <c r="B570" s="69" t="s">
        <v>2886</v>
      </c>
      <c r="D570" s="74" t="s">
        <v>2887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2893</v>
      </c>
      <c r="L570" s="316" t="s">
        <v>2860</v>
      </c>
    </row>
    <row r="571" spans="1:16" x14ac:dyDescent="0.3">
      <c r="A571" s="316" t="s">
        <v>2888</v>
      </c>
      <c r="B571" s="69" t="s">
        <v>2869</v>
      </c>
      <c r="D571" s="74" t="s">
        <v>2889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2893</v>
      </c>
      <c r="L571" s="316" t="s">
        <v>2860</v>
      </c>
    </row>
    <row r="572" spans="1:16" x14ac:dyDescent="0.3">
      <c r="A572" s="316" t="s">
        <v>2892</v>
      </c>
      <c r="B572" s="69" t="s">
        <v>2897</v>
      </c>
      <c r="D572" s="74" t="s">
        <v>2890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2893</v>
      </c>
      <c r="L572" s="316" t="s">
        <v>2860</v>
      </c>
    </row>
    <row r="573" spans="1:16" x14ac:dyDescent="0.3">
      <c r="A573" s="496" t="s">
        <v>3063</v>
      </c>
      <c r="B573" s="69" t="s">
        <v>3064</v>
      </c>
      <c r="C573" s="496"/>
      <c r="D573" s="74" t="s">
        <v>3065</v>
      </c>
      <c r="E573" s="71">
        <v>44530</v>
      </c>
      <c r="F573" s="71">
        <v>44561</v>
      </c>
      <c r="H573" s="366"/>
      <c r="I573" s="496" t="s">
        <v>2893</v>
      </c>
      <c r="J573" s="496"/>
      <c r="K573" s="496"/>
      <c r="L573" s="496"/>
      <c r="M573" s="496" t="s">
        <v>2896</v>
      </c>
      <c r="N573" s="496"/>
      <c r="O573" s="496"/>
      <c r="P573" s="496"/>
    </row>
    <row r="574" spans="1:16" x14ac:dyDescent="0.3">
      <c r="A574" s="316" t="s">
        <v>2882</v>
      </c>
      <c r="B574" s="69" t="s">
        <v>2894</v>
      </c>
      <c r="D574" s="74" t="s">
        <v>2895</v>
      </c>
      <c r="E574" s="71">
        <v>44496</v>
      </c>
      <c r="F574" s="71">
        <v>44540</v>
      </c>
      <c r="I574" s="409" t="s">
        <v>2893</v>
      </c>
      <c r="L574" s="316" t="s">
        <v>2860</v>
      </c>
    </row>
    <row r="575" spans="1:16" x14ac:dyDescent="0.3">
      <c r="A575" s="410" t="s">
        <v>2898</v>
      </c>
      <c r="B575" s="69" t="s">
        <v>2899</v>
      </c>
      <c r="C575" s="410">
        <v>2</v>
      </c>
      <c r="D575" s="74" t="s">
        <v>2900</v>
      </c>
      <c r="E575" s="71">
        <v>44484</v>
      </c>
      <c r="F575" s="71">
        <v>44554</v>
      </c>
      <c r="H575" s="410"/>
      <c r="I575" s="410" t="s">
        <v>2901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2902</v>
      </c>
      <c r="B576" s="69" t="s">
        <v>2903</v>
      </c>
      <c r="C576" s="410">
        <v>1</v>
      </c>
      <c r="D576" s="74" t="s">
        <v>2904</v>
      </c>
      <c r="E576" s="71">
        <v>44455</v>
      </c>
      <c r="F576" s="71">
        <v>44554</v>
      </c>
      <c r="H576" s="410"/>
      <c r="I576" s="410" t="s">
        <v>2901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3024</v>
      </c>
      <c r="B577" s="69" t="s">
        <v>3025</v>
      </c>
      <c r="C577" s="471"/>
      <c r="D577" s="74" t="s">
        <v>3028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2893</v>
      </c>
      <c r="J577" s="471"/>
      <c r="K577" s="471"/>
      <c r="L577" s="471" t="s">
        <v>2860</v>
      </c>
      <c r="M577" s="471"/>
      <c r="N577" s="471"/>
      <c r="O577" s="471"/>
      <c r="P577" s="471"/>
    </row>
    <row r="578" spans="1:16" ht="68" x14ac:dyDescent="0.3">
      <c r="A578" s="471" t="s">
        <v>3026</v>
      </c>
      <c r="B578" s="69" t="s">
        <v>3027</v>
      </c>
      <c r="C578" s="471"/>
      <c r="D578" s="74" t="s">
        <v>3029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2893</v>
      </c>
      <c r="J578" s="471"/>
      <c r="K578" s="471"/>
      <c r="L578" s="471" t="s">
        <v>2860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2167</v>
      </c>
      <c r="B1" s="5" t="s">
        <v>2168</v>
      </c>
      <c r="C1" s="5" t="s">
        <v>2169</v>
      </c>
    </row>
    <row r="2" spans="1:3" x14ac:dyDescent="0.35">
      <c r="A2" s="260">
        <v>1</v>
      </c>
      <c r="B2" s="46" t="s">
        <v>2115</v>
      </c>
      <c r="C2" s="4" t="s">
        <v>2170</v>
      </c>
    </row>
    <row r="3" spans="1:3" x14ac:dyDescent="0.35">
      <c r="A3" s="260">
        <v>2</v>
      </c>
      <c r="B3" s="4" t="s">
        <v>2114</v>
      </c>
      <c r="C3" s="4" t="s">
        <v>377</v>
      </c>
    </row>
    <row r="4" spans="1:3" ht="45" customHeight="1" x14ac:dyDescent="0.35">
      <c r="A4" s="260">
        <v>3</v>
      </c>
      <c r="B4" s="46" t="s">
        <v>2171</v>
      </c>
      <c r="C4" s="4" t="s">
        <v>2172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1500</v>
      </c>
      <c r="B1" s="120" t="s">
        <v>2197</v>
      </c>
      <c r="C1" s="119" t="s">
        <v>2198</v>
      </c>
      <c r="D1" s="119" t="s">
        <v>1503</v>
      </c>
      <c r="E1" s="121" t="s">
        <v>2199</v>
      </c>
      <c r="F1" s="119" t="s">
        <v>2200</v>
      </c>
      <c r="G1" s="121" t="s">
        <v>2201</v>
      </c>
      <c r="H1" s="121" t="s">
        <v>2202</v>
      </c>
    </row>
    <row r="2" spans="1:8" s="98" customFormat="1" ht="33" customHeight="1" x14ac:dyDescent="0.3">
      <c r="A2" s="81">
        <v>44399</v>
      </c>
      <c r="B2" s="89">
        <v>1</v>
      </c>
      <c r="C2" s="78" t="s">
        <v>2084</v>
      </c>
      <c r="D2" s="89" t="s">
        <v>145</v>
      </c>
      <c r="E2" s="81">
        <v>44403</v>
      </c>
      <c r="F2" s="80" t="s">
        <v>2203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2085</v>
      </c>
      <c r="D3" s="89" t="s">
        <v>5</v>
      </c>
      <c r="E3" s="81">
        <v>44407</v>
      </c>
      <c r="F3" s="82" t="s">
        <v>2204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2086</v>
      </c>
      <c r="D4" s="89" t="s">
        <v>5</v>
      </c>
      <c r="E4" s="81">
        <v>44407</v>
      </c>
      <c r="F4" s="82" t="s">
        <v>2204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2087</v>
      </c>
      <c r="D5" s="89" t="s">
        <v>549</v>
      </c>
      <c r="E5" s="81">
        <v>44407</v>
      </c>
      <c r="F5" s="80" t="s">
        <v>2205</v>
      </c>
      <c r="G5" s="81">
        <v>44407</v>
      </c>
      <c r="H5" s="82" t="s">
        <v>2206</v>
      </c>
    </row>
    <row r="6" spans="1:8" s="98" customFormat="1" ht="34" customHeight="1" x14ac:dyDescent="0.3">
      <c r="A6" s="81">
        <v>44399</v>
      </c>
      <c r="B6" s="89">
        <v>2</v>
      </c>
      <c r="C6" s="78" t="s">
        <v>2088</v>
      </c>
      <c r="D6" s="89" t="s">
        <v>10</v>
      </c>
      <c r="E6" s="81">
        <v>44407</v>
      </c>
      <c r="F6" s="80" t="s">
        <v>2207</v>
      </c>
      <c r="G6" s="81">
        <v>44400</v>
      </c>
      <c r="H6" s="82" t="s">
        <v>2208</v>
      </c>
    </row>
    <row r="7" spans="1:8" s="98" customFormat="1" ht="33" customHeight="1" x14ac:dyDescent="0.3">
      <c r="A7" s="81">
        <v>44399</v>
      </c>
      <c r="B7" s="89">
        <v>3</v>
      </c>
      <c r="C7" s="78" t="s">
        <v>2089</v>
      </c>
      <c r="D7" s="89" t="s">
        <v>10</v>
      </c>
      <c r="E7" s="81">
        <v>44407</v>
      </c>
      <c r="F7" s="78" t="s">
        <v>2209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2090</v>
      </c>
      <c r="D8" s="89" t="s">
        <v>9</v>
      </c>
      <c r="E8" s="81">
        <v>44407</v>
      </c>
      <c r="F8" s="82" t="s">
        <v>2210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2091</v>
      </c>
      <c r="D9" s="89" t="s">
        <v>145</v>
      </c>
      <c r="E9" s="81">
        <v>44414</v>
      </c>
      <c r="F9" s="82"/>
      <c r="G9" s="81">
        <v>44481</v>
      </c>
      <c r="H9" s="82" t="s">
        <v>2206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1548</v>
      </c>
      <c r="D10" s="89" t="s">
        <v>145</v>
      </c>
      <c r="E10" s="81">
        <v>44414</v>
      </c>
      <c r="F10" s="78" t="s">
        <v>2211</v>
      </c>
      <c r="G10" s="81">
        <v>44413</v>
      </c>
      <c r="H10" s="82" t="s">
        <v>2206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1552</v>
      </c>
      <c r="D11" s="89" t="s">
        <v>325</v>
      </c>
      <c r="E11" s="81">
        <v>44414</v>
      </c>
      <c r="F11" s="82" t="s">
        <v>2212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2092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2093</v>
      </c>
      <c r="D13" s="89" t="s">
        <v>145</v>
      </c>
      <c r="E13" s="81">
        <v>44414</v>
      </c>
      <c r="F13" s="82" t="s">
        <v>2213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2094</v>
      </c>
      <c r="D14" s="89" t="s">
        <v>145</v>
      </c>
      <c r="E14" s="81">
        <v>44414</v>
      </c>
      <c r="F14" s="82" t="s">
        <v>2213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2095</v>
      </c>
      <c r="D15" s="89" t="s">
        <v>15</v>
      </c>
      <c r="E15" s="81">
        <v>44414</v>
      </c>
      <c r="F15" s="80" t="s">
        <v>2214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2096</v>
      </c>
      <c r="D16" s="89" t="s">
        <v>15</v>
      </c>
      <c r="E16" s="81">
        <v>44414</v>
      </c>
      <c r="F16" s="96" t="s">
        <v>2215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2097</v>
      </c>
      <c r="D17" s="89" t="s">
        <v>15</v>
      </c>
      <c r="E17" s="81">
        <v>44414</v>
      </c>
      <c r="F17" s="97" t="s">
        <v>2216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2098</v>
      </c>
      <c r="D18" s="89" t="s">
        <v>10</v>
      </c>
      <c r="E18" s="81">
        <v>44414</v>
      </c>
      <c r="F18" s="82" t="s">
        <v>2217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2099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2100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2101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2102</v>
      </c>
      <c r="D22" s="89" t="s">
        <v>9</v>
      </c>
      <c r="E22" s="81">
        <v>44419</v>
      </c>
      <c r="F22" s="82" t="s">
        <v>2218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2103</v>
      </c>
      <c r="D23" s="89" t="s">
        <v>246</v>
      </c>
      <c r="E23" s="81">
        <v>44419</v>
      </c>
      <c r="F23" s="96" t="s">
        <v>2219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2104</v>
      </c>
      <c r="D24" s="89" t="s">
        <v>9</v>
      </c>
      <c r="E24" s="81">
        <v>44419</v>
      </c>
      <c r="F24" s="78" t="s">
        <v>2220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2105</v>
      </c>
      <c r="D25" s="89" t="s">
        <v>9</v>
      </c>
      <c r="E25" s="79">
        <v>44421</v>
      </c>
      <c r="F25" s="96" t="s">
        <v>2221</v>
      </c>
      <c r="G25" s="79">
        <v>44420</v>
      </c>
      <c r="H25" s="82" t="s">
        <v>2222</v>
      </c>
    </row>
    <row r="26" spans="1:8" s="98" customFormat="1" x14ac:dyDescent="0.3">
      <c r="A26" s="81">
        <v>44404</v>
      </c>
      <c r="B26" s="89">
        <v>3</v>
      </c>
      <c r="C26" s="78" t="s">
        <v>2106</v>
      </c>
      <c r="D26" s="89" t="s">
        <v>15</v>
      </c>
      <c r="E26" s="81">
        <v>44421</v>
      </c>
      <c r="F26" s="97" t="s">
        <v>2223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2107</v>
      </c>
      <c r="D27" s="100" t="s">
        <v>246</v>
      </c>
      <c r="E27" s="79">
        <v>44421</v>
      </c>
      <c r="F27" s="96" t="s">
        <v>2224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2108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2109</v>
      </c>
      <c r="D29" s="89" t="s">
        <v>202</v>
      </c>
      <c r="E29" s="79">
        <v>44428</v>
      </c>
      <c r="F29" s="96" t="s">
        <v>2225</v>
      </c>
      <c r="G29" s="81">
        <v>44432</v>
      </c>
      <c r="H29" s="102" t="s">
        <v>2226</v>
      </c>
    </row>
    <row r="30" spans="1:8" s="98" customFormat="1" x14ac:dyDescent="0.3">
      <c r="A30" s="81">
        <v>44396</v>
      </c>
      <c r="B30" s="89">
        <v>1</v>
      </c>
      <c r="C30" s="78" t="s">
        <v>2110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2111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2112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2113</v>
      </c>
      <c r="D33" s="89" t="s">
        <v>15</v>
      </c>
      <c r="E33" s="81">
        <v>44439</v>
      </c>
      <c r="F33" s="96" t="s">
        <v>2227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2114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2115</v>
      </c>
      <c r="D35" s="89" t="s">
        <v>145</v>
      </c>
      <c r="E35" s="81" t="s">
        <v>2228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2116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2117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2118</v>
      </c>
      <c r="D38" s="316" t="s">
        <v>9</v>
      </c>
      <c r="E38" s="71">
        <v>44442</v>
      </c>
      <c r="F38" s="80" t="s">
        <v>2229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2119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2120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2121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2122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2123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2124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2125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2126</v>
      </c>
      <c r="D46" s="126" t="s">
        <v>2230</v>
      </c>
      <c r="E46" s="71">
        <v>44449</v>
      </c>
      <c r="F46" s="80" t="s">
        <v>2231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2127</v>
      </c>
      <c r="D47" s="126" t="s">
        <v>2230</v>
      </c>
      <c r="E47" s="71">
        <v>44449</v>
      </c>
      <c r="F47" s="80" t="s">
        <v>2232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2128</v>
      </c>
      <c r="D48" s="316" t="s">
        <v>5</v>
      </c>
      <c r="E48" s="71">
        <v>44469</v>
      </c>
      <c r="F48" s="80"/>
      <c r="I48" s="82" t="s">
        <v>2233</v>
      </c>
    </row>
    <row r="49" spans="1:8" x14ac:dyDescent="0.3">
      <c r="A49" s="71">
        <v>44438</v>
      </c>
      <c r="B49" s="316">
        <v>4</v>
      </c>
      <c r="C49" s="74" t="s">
        <v>2129</v>
      </c>
      <c r="D49" s="316" t="s">
        <v>9</v>
      </c>
      <c r="E49" s="71">
        <v>44449</v>
      </c>
      <c r="F49" s="80" t="s">
        <v>2234</v>
      </c>
    </row>
    <row r="50" spans="1:8" x14ac:dyDescent="0.3">
      <c r="A50" s="71">
        <v>44439</v>
      </c>
      <c r="B50" s="316">
        <v>1</v>
      </c>
      <c r="C50" s="78" t="s">
        <v>2130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2131</v>
      </c>
      <c r="D51" s="126" t="s">
        <v>2235</v>
      </c>
      <c r="E51" s="71">
        <v>44449</v>
      </c>
      <c r="F51" s="80" t="s">
        <v>2236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2132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2133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2134</v>
      </c>
      <c r="D54" s="159" t="s">
        <v>2237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2135</v>
      </c>
      <c r="D55" s="89" t="s">
        <v>24</v>
      </c>
      <c r="E55" s="71">
        <v>44466</v>
      </c>
      <c r="F55" s="78" t="s">
        <v>2238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2136</v>
      </c>
      <c r="D56" s="316" t="s">
        <v>10</v>
      </c>
      <c r="E56" s="71">
        <v>44466</v>
      </c>
      <c r="F56" s="82" t="s">
        <v>2239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2137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2138</v>
      </c>
      <c r="D58" s="89" t="s">
        <v>25</v>
      </c>
      <c r="E58" s="81">
        <v>44467</v>
      </c>
      <c r="F58" s="82" t="s">
        <v>2240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2139</v>
      </c>
      <c r="D59" s="89" t="s">
        <v>25</v>
      </c>
      <c r="E59" s="81">
        <v>44469</v>
      </c>
      <c r="F59" s="82" t="s">
        <v>2241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2140</v>
      </c>
      <c r="D60" s="89" t="s">
        <v>7</v>
      </c>
      <c r="E60" s="81">
        <v>44469</v>
      </c>
      <c r="F60" s="82" t="s">
        <v>2241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2141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2142</v>
      </c>
      <c r="D62" s="126" t="s">
        <v>2242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2143</v>
      </c>
      <c r="D63" s="126" t="s">
        <v>23</v>
      </c>
      <c r="E63" s="81">
        <v>44487</v>
      </c>
      <c r="F63" s="82" t="s">
        <v>2243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2144</v>
      </c>
      <c r="D64" s="126" t="s">
        <v>22</v>
      </c>
      <c r="E64" s="71">
        <v>44498</v>
      </c>
      <c r="F64" s="101" t="s">
        <v>2244</v>
      </c>
    </row>
    <row r="65" spans="1:7" ht="71.25" customHeight="1" x14ac:dyDescent="0.3">
      <c r="A65" s="71">
        <v>44487</v>
      </c>
      <c r="B65" s="316">
        <v>1</v>
      </c>
      <c r="C65" s="78" t="s">
        <v>2145</v>
      </c>
      <c r="D65" s="89" t="s">
        <v>14</v>
      </c>
      <c r="E65" s="81">
        <v>44487</v>
      </c>
      <c r="F65" s="234" t="s">
        <v>2245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2146</v>
      </c>
      <c r="D66" s="316" t="s">
        <v>24</v>
      </c>
      <c r="E66" s="71">
        <v>44491</v>
      </c>
      <c r="F66" s="78" t="s">
        <v>2246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2147</v>
      </c>
      <c r="D67" s="316" t="s">
        <v>24</v>
      </c>
      <c r="E67" s="71">
        <v>44491</v>
      </c>
      <c r="F67" s="78" t="s">
        <v>2247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2148</v>
      </c>
      <c r="D68" s="89" t="s">
        <v>8</v>
      </c>
      <c r="E68" s="71">
        <v>44491</v>
      </c>
      <c r="F68" s="78" t="s">
        <v>2248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2149</v>
      </c>
      <c r="D69" s="89" t="s">
        <v>24</v>
      </c>
      <c r="E69" s="71">
        <v>44491</v>
      </c>
      <c r="F69" s="78" t="s">
        <v>2249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2150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2151</v>
      </c>
      <c r="D71" s="89" t="s">
        <v>14</v>
      </c>
      <c r="E71" s="81">
        <v>44495</v>
      </c>
      <c r="F71" s="234" t="s">
        <v>2250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2152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2153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2154</v>
      </c>
      <c r="D74" s="316" t="s">
        <v>202</v>
      </c>
      <c r="E74" s="71">
        <v>44494</v>
      </c>
      <c r="F74" s="78" t="s">
        <v>2251</v>
      </c>
    </row>
    <row r="75" spans="1:7" ht="33" customHeight="1" x14ac:dyDescent="0.3">
      <c r="A75" s="71">
        <v>44494</v>
      </c>
      <c r="B75" s="316">
        <v>1</v>
      </c>
      <c r="C75" s="78" t="s">
        <v>2155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2156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2157</v>
      </c>
      <c r="D77" s="316" t="s">
        <v>2252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2158</v>
      </c>
      <c r="D78" s="89" t="s">
        <v>25</v>
      </c>
      <c r="E78" s="81">
        <v>44526</v>
      </c>
      <c r="F78" s="78" t="s">
        <v>2253</v>
      </c>
    </row>
    <row r="79" spans="1:7" x14ac:dyDescent="0.3">
      <c r="A79" s="71">
        <v>44496</v>
      </c>
      <c r="B79" s="89">
        <v>2</v>
      </c>
      <c r="C79" s="78" t="s">
        <v>2159</v>
      </c>
      <c r="D79" s="89" t="s">
        <v>7</v>
      </c>
      <c r="E79" s="81" t="s">
        <v>2254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2160</v>
      </c>
      <c r="D80" s="89" t="s">
        <v>28</v>
      </c>
      <c r="E80" s="81">
        <v>44505</v>
      </c>
      <c r="F80" s="78" t="s">
        <v>2255</v>
      </c>
    </row>
    <row r="81" spans="1:6" ht="33" customHeight="1" x14ac:dyDescent="0.3">
      <c r="A81" s="81">
        <v>44503</v>
      </c>
      <c r="B81" s="89">
        <v>2</v>
      </c>
      <c r="C81" s="78" t="s">
        <v>2161</v>
      </c>
      <c r="D81" s="89" t="s">
        <v>28</v>
      </c>
      <c r="E81" s="81">
        <v>44505</v>
      </c>
      <c r="F81" s="78" t="s">
        <v>2256</v>
      </c>
    </row>
    <row r="82" spans="1:6" x14ac:dyDescent="0.3">
      <c r="A82" s="81">
        <v>44503</v>
      </c>
      <c r="B82" s="89">
        <v>3</v>
      </c>
      <c r="C82" s="78" t="s">
        <v>2162</v>
      </c>
      <c r="D82" s="89" t="s">
        <v>146</v>
      </c>
      <c r="F82" s="82" t="s">
        <v>2257</v>
      </c>
    </row>
    <row r="83" spans="1:6" x14ac:dyDescent="0.3">
      <c r="A83" s="81">
        <v>44504</v>
      </c>
      <c r="B83" s="89">
        <v>1</v>
      </c>
      <c r="C83" s="78" t="s">
        <v>2163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2164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2258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2259</v>
      </c>
      <c r="D86" s="89" t="s">
        <v>24</v>
      </c>
      <c r="E86" s="81">
        <v>44498</v>
      </c>
      <c r="F86" s="82" t="s">
        <v>2212</v>
      </c>
    </row>
    <row r="87" spans="1:6" x14ac:dyDescent="0.3">
      <c r="B87" s="89">
        <v>2</v>
      </c>
      <c r="C87" s="78" t="s">
        <v>2260</v>
      </c>
      <c r="D87" s="89" t="s">
        <v>24</v>
      </c>
      <c r="E87" s="81">
        <v>44498</v>
      </c>
      <c r="F87" s="82" t="s">
        <v>2212</v>
      </c>
    </row>
    <row r="88" spans="1:6" ht="34" customHeight="1" x14ac:dyDescent="0.3">
      <c r="B88" s="89">
        <v>1</v>
      </c>
      <c r="C88" s="78" t="s">
        <v>2261</v>
      </c>
      <c r="D88" s="159" t="s">
        <v>2237</v>
      </c>
      <c r="E88" s="81">
        <v>44526</v>
      </c>
    </row>
  </sheetData>
  <autoFilter ref="A1:H85" xr:uid="{00000000-0009-0000-0000-00000D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A471-A60F-474B-8587-F423B024B98E}">
  <dimension ref="C1:P43"/>
  <sheetViews>
    <sheetView topLeftCell="F18" workbookViewId="0">
      <selection activeCell="I1" sqref="I1:P43"/>
    </sheetView>
  </sheetViews>
  <sheetFormatPr defaultRowHeight="14.5" x14ac:dyDescent="0.35"/>
  <cols>
    <col min="1" max="4" width="8.796875" style="4"/>
    <col min="5" max="5" width="35" style="4" bestFit="1" customWidth="1"/>
    <col min="6" max="7" width="8.796875" style="4"/>
    <col min="8" max="8" width="19.09765625" style="4" bestFit="1" customWidth="1"/>
    <col min="9" max="10" width="8.796875" style="4"/>
    <col min="11" max="11" width="28.8984375" style="4" hidden="1" customWidth="1"/>
    <col min="12" max="13" width="0" style="4" hidden="1" customWidth="1"/>
    <col min="14" max="15" width="8.796875" style="4"/>
    <col min="16" max="16" width="31.09765625" style="4" bestFit="1" customWidth="1"/>
    <col min="17" max="16384" width="8.796875" style="4"/>
  </cols>
  <sheetData>
    <row r="1" spans="3:16" ht="27.5" thickBot="1" x14ac:dyDescent="0.4">
      <c r="C1" s="4" t="s">
        <v>3092</v>
      </c>
      <c r="E1" s="4" t="s">
        <v>3076</v>
      </c>
      <c r="H1" s="286" t="s">
        <v>109</v>
      </c>
      <c r="I1" s="265" t="s">
        <v>110</v>
      </c>
      <c r="J1" s="265" t="s">
        <v>111</v>
      </c>
      <c r="K1" s="265" t="s">
        <v>112</v>
      </c>
      <c r="L1" s="265" t="s">
        <v>113</v>
      </c>
      <c r="M1" s="266" t="s">
        <v>114</v>
      </c>
      <c r="N1" s="267" t="s">
        <v>47</v>
      </c>
      <c r="O1" s="267" t="s">
        <v>48</v>
      </c>
      <c r="P1" s="270" t="s">
        <v>119</v>
      </c>
    </row>
    <row r="2" spans="3:16" x14ac:dyDescent="0.35">
      <c r="C2" s="4" t="s">
        <v>1445</v>
      </c>
      <c r="E2" s="4" t="s">
        <v>2934</v>
      </c>
      <c r="H2" s="293" t="s">
        <v>2972</v>
      </c>
      <c r="I2" s="292" t="s">
        <v>878</v>
      </c>
      <c r="J2" s="293" t="s">
        <v>879</v>
      </c>
      <c r="K2" s="293" t="s">
        <v>688</v>
      </c>
      <c r="L2" s="292" t="s">
        <v>145</v>
      </c>
      <c r="M2" s="292" t="s">
        <v>213</v>
      </c>
      <c r="N2" s="292" t="s">
        <v>12</v>
      </c>
      <c r="O2" s="292" t="s">
        <v>14</v>
      </c>
      <c r="P2" s="271" t="s">
        <v>866</v>
      </c>
    </row>
    <row r="3" spans="3:16" x14ac:dyDescent="0.35">
      <c r="E3" s="4" t="s">
        <v>2987</v>
      </c>
      <c r="H3" s="293" t="s">
        <v>2972</v>
      </c>
      <c r="I3" s="292" t="s">
        <v>880</v>
      </c>
      <c r="J3" s="293" t="s">
        <v>881</v>
      </c>
      <c r="K3" s="293" t="s">
        <v>882</v>
      </c>
      <c r="L3" s="292" t="s">
        <v>145</v>
      </c>
      <c r="M3" s="292" t="s">
        <v>213</v>
      </c>
      <c r="N3" s="292" t="s">
        <v>12</v>
      </c>
      <c r="O3" s="292" t="s">
        <v>14</v>
      </c>
      <c r="P3" s="271" t="s">
        <v>866</v>
      </c>
    </row>
    <row r="4" spans="3:16" ht="27" x14ac:dyDescent="0.35">
      <c r="E4" s="4" t="s">
        <v>2989</v>
      </c>
      <c r="H4" s="293" t="s">
        <v>2972</v>
      </c>
      <c r="I4" s="292" t="s">
        <v>883</v>
      </c>
      <c r="J4" s="220" t="s">
        <v>884</v>
      </c>
      <c r="K4" s="293" t="s">
        <v>688</v>
      </c>
      <c r="L4" s="292" t="s">
        <v>145</v>
      </c>
      <c r="M4" s="292" t="s">
        <v>213</v>
      </c>
      <c r="N4" s="292" t="s">
        <v>12</v>
      </c>
      <c r="O4" s="292" t="s">
        <v>13</v>
      </c>
      <c r="P4" s="271" t="s">
        <v>885</v>
      </c>
    </row>
    <row r="5" spans="3:16" ht="15" hidden="1" thickBot="1" x14ac:dyDescent="0.4">
      <c r="E5" s="4" t="s">
        <v>2990</v>
      </c>
    </row>
    <row r="6" spans="3:16" ht="27.5" hidden="1" thickBot="1" x14ac:dyDescent="0.4">
      <c r="E6" s="4" t="s">
        <v>1020</v>
      </c>
      <c r="H6" s="286" t="s">
        <v>109</v>
      </c>
      <c r="I6" s="265" t="s">
        <v>110</v>
      </c>
      <c r="J6" s="265" t="s">
        <v>111</v>
      </c>
      <c r="K6" s="265" t="s">
        <v>112</v>
      </c>
      <c r="L6" s="265" t="s">
        <v>113</v>
      </c>
      <c r="M6" s="266" t="s">
        <v>114</v>
      </c>
      <c r="N6" s="267" t="s">
        <v>47</v>
      </c>
      <c r="O6" s="267" t="s">
        <v>48</v>
      </c>
      <c r="P6" s="270" t="s">
        <v>119</v>
      </c>
    </row>
    <row r="7" spans="3:16" x14ac:dyDescent="0.35">
      <c r="E7" s="4" t="s">
        <v>1481</v>
      </c>
      <c r="H7" s="293" t="s">
        <v>2958</v>
      </c>
      <c r="I7" s="292" t="s">
        <v>272</v>
      </c>
      <c r="J7" s="293" t="s">
        <v>273</v>
      </c>
      <c r="K7" s="293"/>
      <c r="L7" s="292" t="s">
        <v>202</v>
      </c>
      <c r="M7" s="292" t="s">
        <v>213</v>
      </c>
      <c r="N7" s="292" t="s">
        <v>10</v>
      </c>
      <c r="O7" s="292" t="s">
        <v>13</v>
      </c>
      <c r="P7" s="271" t="s">
        <v>237</v>
      </c>
    </row>
    <row r="8" spans="3:16" x14ac:dyDescent="0.35">
      <c r="E8" s="4" t="s">
        <v>2995</v>
      </c>
      <c r="H8" s="293" t="s">
        <v>2958</v>
      </c>
      <c r="I8" s="292" t="s">
        <v>274</v>
      </c>
      <c r="J8" s="293" t="s">
        <v>275</v>
      </c>
      <c r="K8" s="293"/>
      <c r="L8" s="292" t="s">
        <v>202</v>
      </c>
      <c r="M8" s="292" t="s">
        <v>213</v>
      </c>
      <c r="N8" s="292" t="s">
        <v>10</v>
      </c>
      <c r="O8" s="292" t="s">
        <v>13</v>
      </c>
      <c r="P8" s="271" t="s">
        <v>276</v>
      </c>
    </row>
    <row r="9" spans="3:16" x14ac:dyDescent="0.35">
      <c r="E9" s="4" t="s">
        <v>2996</v>
      </c>
      <c r="H9" s="293" t="s">
        <v>2958</v>
      </c>
      <c r="I9" s="292" t="s">
        <v>279</v>
      </c>
      <c r="J9" s="293" t="s">
        <v>280</v>
      </c>
      <c r="K9" s="293"/>
      <c r="L9" s="292" t="s">
        <v>202</v>
      </c>
      <c r="M9" s="292" t="s">
        <v>213</v>
      </c>
      <c r="N9" s="292" t="s">
        <v>10</v>
      </c>
      <c r="O9" s="292" t="s">
        <v>13</v>
      </c>
      <c r="P9" s="271" t="s">
        <v>237</v>
      </c>
    </row>
    <row r="10" spans="3:16" x14ac:dyDescent="0.35">
      <c r="E10" s="4" t="s">
        <v>2998</v>
      </c>
      <c r="H10" s="293" t="s">
        <v>2958</v>
      </c>
      <c r="I10" s="292" t="s">
        <v>282</v>
      </c>
      <c r="J10" s="293" t="s">
        <v>283</v>
      </c>
      <c r="K10" s="293"/>
      <c r="L10" s="292" t="s">
        <v>202</v>
      </c>
      <c r="M10" s="292" t="s">
        <v>213</v>
      </c>
      <c r="N10" s="292" t="s">
        <v>10</v>
      </c>
      <c r="O10" s="292" t="s">
        <v>13</v>
      </c>
      <c r="P10" s="271" t="s">
        <v>237</v>
      </c>
    </row>
    <row r="11" spans="3:16" x14ac:dyDescent="0.35">
      <c r="E11" s="4" t="s">
        <v>2999</v>
      </c>
      <c r="H11" s="293" t="s">
        <v>2958</v>
      </c>
      <c r="I11" s="292" t="s">
        <v>295</v>
      </c>
      <c r="J11" s="293" t="s">
        <v>296</v>
      </c>
      <c r="K11" s="293"/>
      <c r="L11" s="292" t="s">
        <v>202</v>
      </c>
      <c r="M11" s="292" t="s">
        <v>213</v>
      </c>
      <c r="N11" s="292" t="s">
        <v>10</v>
      </c>
      <c r="O11" s="292" t="s">
        <v>13</v>
      </c>
      <c r="P11" s="271" t="s">
        <v>237</v>
      </c>
    </row>
    <row r="12" spans="3:16" x14ac:dyDescent="0.35">
      <c r="E12" s="4" t="s">
        <v>3001</v>
      </c>
      <c r="H12" s="293" t="s">
        <v>2958</v>
      </c>
      <c r="I12" s="292" t="s">
        <v>299</v>
      </c>
      <c r="J12" s="293" t="s">
        <v>300</v>
      </c>
      <c r="K12" s="293"/>
      <c r="L12" s="292" t="s">
        <v>202</v>
      </c>
      <c r="M12" s="292" t="s">
        <v>213</v>
      </c>
      <c r="N12" s="292" t="s">
        <v>10</v>
      </c>
      <c r="O12" s="292" t="s">
        <v>13</v>
      </c>
      <c r="P12" s="271" t="s">
        <v>237</v>
      </c>
    </row>
    <row r="13" spans="3:16" x14ac:dyDescent="0.35">
      <c r="E13" s="4" t="s">
        <v>3002</v>
      </c>
      <c r="H13" s="293" t="s">
        <v>2958</v>
      </c>
      <c r="I13" s="292" t="s">
        <v>303</v>
      </c>
      <c r="J13" s="293" t="s">
        <v>304</v>
      </c>
      <c r="K13" s="293"/>
      <c r="L13" s="292" t="s">
        <v>202</v>
      </c>
      <c r="M13" s="292" t="s">
        <v>213</v>
      </c>
      <c r="N13" s="292" t="s">
        <v>10</v>
      </c>
      <c r="O13" s="292" t="s">
        <v>27</v>
      </c>
      <c r="P13" s="271" t="s">
        <v>237</v>
      </c>
    </row>
    <row r="14" spans="3:16" x14ac:dyDescent="0.35">
      <c r="E14" s="4" t="s">
        <v>3003</v>
      </c>
      <c r="H14" s="293" t="s">
        <v>2958</v>
      </c>
      <c r="I14" s="292" t="s">
        <v>306</v>
      </c>
      <c r="J14" s="293" t="s">
        <v>307</v>
      </c>
      <c r="K14" s="293"/>
      <c r="L14" s="292" t="s">
        <v>202</v>
      </c>
      <c r="M14" s="292" t="s">
        <v>213</v>
      </c>
      <c r="N14" s="292" t="s">
        <v>10</v>
      </c>
      <c r="O14" s="292" t="s">
        <v>27</v>
      </c>
      <c r="P14" s="271" t="s">
        <v>237</v>
      </c>
    </row>
    <row r="15" spans="3:16" x14ac:dyDescent="0.35">
      <c r="E15" s="4" t="s">
        <v>3005</v>
      </c>
      <c r="H15" s="293" t="s">
        <v>2958</v>
      </c>
      <c r="I15" s="292" t="s">
        <v>308</v>
      </c>
      <c r="J15" s="293" t="s">
        <v>309</v>
      </c>
      <c r="K15" s="293"/>
      <c r="L15" s="292" t="s">
        <v>202</v>
      </c>
      <c r="M15" s="292" t="s">
        <v>213</v>
      </c>
      <c r="N15" s="292" t="s">
        <v>10</v>
      </c>
      <c r="O15" s="292" t="s">
        <v>27</v>
      </c>
      <c r="P15" s="271" t="s">
        <v>237</v>
      </c>
    </row>
    <row r="16" spans="3:16" ht="15" hidden="1" thickBot="1" x14ac:dyDescent="0.4">
      <c r="E16" s="4" t="s">
        <v>953</v>
      </c>
    </row>
    <row r="17" spans="5:16" ht="27.5" hidden="1" thickBot="1" x14ac:dyDescent="0.4">
      <c r="E17" s="4" t="s">
        <v>3007</v>
      </c>
      <c r="H17" s="286" t="s">
        <v>109</v>
      </c>
      <c r="I17" s="265" t="s">
        <v>110</v>
      </c>
      <c r="J17" s="265" t="s">
        <v>111</v>
      </c>
      <c r="K17" s="265" t="s">
        <v>112</v>
      </c>
      <c r="L17" s="265" t="s">
        <v>113</v>
      </c>
      <c r="M17" s="266" t="s">
        <v>114</v>
      </c>
      <c r="N17" s="267" t="s">
        <v>47</v>
      </c>
      <c r="O17" s="267" t="s">
        <v>48</v>
      </c>
      <c r="P17" s="270" t="s">
        <v>119</v>
      </c>
    </row>
    <row r="18" spans="5:16" x14ac:dyDescent="0.35">
      <c r="E18" s="4" t="s">
        <v>3008</v>
      </c>
      <c r="H18" s="293" t="s">
        <v>2960</v>
      </c>
      <c r="I18" s="292" t="s">
        <v>818</v>
      </c>
      <c r="J18" s="293" t="s">
        <v>819</v>
      </c>
      <c r="K18" s="293"/>
      <c r="L18" s="292" t="s">
        <v>202</v>
      </c>
      <c r="M18" s="292" t="s">
        <v>203</v>
      </c>
      <c r="N18" s="292" t="s">
        <v>8</v>
      </c>
      <c r="O18" s="292" t="s">
        <v>24</v>
      </c>
      <c r="P18" s="271"/>
    </row>
    <row r="19" spans="5:16" x14ac:dyDescent="0.35">
      <c r="E19" s="4" t="s">
        <v>949</v>
      </c>
      <c r="H19" s="293" t="s">
        <v>2960</v>
      </c>
      <c r="I19" s="292" t="s">
        <v>823</v>
      </c>
      <c r="J19" s="293" t="s">
        <v>824</v>
      </c>
      <c r="K19" s="293"/>
      <c r="L19" s="292" t="s">
        <v>202</v>
      </c>
      <c r="M19" s="292" t="s">
        <v>203</v>
      </c>
      <c r="N19" s="292" t="s">
        <v>8</v>
      </c>
      <c r="O19" s="292" t="s">
        <v>11</v>
      </c>
      <c r="P19" s="271"/>
    </row>
    <row r="20" spans="5:16" x14ac:dyDescent="0.35">
      <c r="E20" s="4" t="s">
        <v>3009</v>
      </c>
      <c r="H20" s="293" t="s">
        <v>2960</v>
      </c>
      <c r="I20" s="292" t="s">
        <v>827</v>
      </c>
      <c r="J20" s="293" t="s">
        <v>828</v>
      </c>
      <c r="K20" s="293"/>
      <c r="L20" s="292" t="s">
        <v>202</v>
      </c>
      <c r="M20" s="292" t="s">
        <v>203</v>
      </c>
      <c r="N20" s="292" t="s">
        <v>8</v>
      </c>
      <c r="O20" s="292" t="s">
        <v>11</v>
      </c>
      <c r="P20" s="271"/>
    </row>
    <row r="21" spans="5:16" x14ac:dyDescent="0.35">
      <c r="H21" s="293" t="s">
        <v>2960</v>
      </c>
      <c r="I21" s="292" t="s">
        <v>830</v>
      </c>
      <c r="J21" s="293" t="s">
        <v>831</v>
      </c>
      <c r="K21" s="293"/>
      <c r="L21" s="292" t="s">
        <v>202</v>
      </c>
      <c r="M21" s="292" t="s">
        <v>203</v>
      </c>
      <c r="N21" s="292" t="s">
        <v>8</v>
      </c>
      <c r="O21" s="292" t="s">
        <v>11</v>
      </c>
      <c r="P21" s="271"/>
    </row>
    <row r="22" spans="5:16" x14ac:dyDescent="0.35">
      <c r="H22" s="293" t="s">
        <v>2960</v>
      </c>
      <c r="I22" s="292" t="s">
        <v>833</v>
      </c>
      <c r="J22" s="293" t="s">
        <v>834</v>
      </c>
      <c r="K22" s="293"/>
      <c r="L22" s="292" t="s">
        <v>202</v>
      </c>
      <c r="M22" s="292" t="s">
        <v>203</v>
      </c>
      <c r="N22" s="292" t="s">
        <v>8</v>
      </c>
      <c r="O22" s="292" t="s">
        <v>11</v>
      </c>
      <c r="P22" s="271"/>
    </row>
    <row r="23" spans="5:16" x14ac:dyDescent="0.35">
      <c r="H23" s="293" t="s">
        <v>2960</v>
      </c>
      <c r="I23" s="292" t="s">
        <v>835</v>
      </c>
      <c r="J23" s="293" t="s">
        <v>836</v>
      </c>
      <c r="K23" s="293"/>
      <c r="L23" s="292" t="s">
        <v>202</v>
      </c>
      <c r="M23" s="292" t="s">
        <v>203</v>
      </c>
      <c r="N23" s="292" t="s">
        <v>8</v>
      </c>
      <c r="O23" s="292" t="s">
        <v>11</v>
      </c>
      <c r="P23" s="271"/>
    </row>
    <row r="24" spans="5:16" ht="15" hidden="1" thickBot="1" x14ac:dyDescent="0.4"/>
    <row r="25" spans="5:16" ht="27.5" hidden="1" thickBot="1" x14ac:dyDescent="0.4">
      <c r="H25" s="286" t="s">
        <v>109</v>
      </c>
      <c r="I25" s="265" t="s">
        <v>110</v>
      </c>
      <c r="J25" s="265" t="s">
        <v>111</v>
      </c>
      <c r="K25" s="265" t="s">
        <v>112</v>
      </c>
      <c r="L25" s="265" t="s">
        <v>113</v>
      </c>
      <c r="M25" s="266" t="s">
        <v>114</v>
      </c>
      <c r="N25" s="267" t="s">
        <v>47</v>
      </c>
      <c r="O25" s="267" t="s">
        <v>48</v>
      </c>
      <c r="P25" s="270" t="s">
        <v>119</v>
      </c>
    </row>
    <row r="26" spans="5:16" x14ac:dyDescent="0.35">
      <c r="H26" s="293" t="s">
        <v>2959</v>
      </c>
      <c r="I26" s="292" t="s">
        <v>355</v>
      </c>
      <c r="J26" s="282" t="s">
        <v>356</v>
      </c>
      <c r="K26" s="293" t="s">
        <v>357</v>
      </c>
      <c r="L26" s="292" t="s">
        <v>202</v>
      </c>
      <c r="M26" s="292" t="s">
        <v>203</v>
      </c>
      <c r="N26" s="292" t="s">
        <v>10</v>
      </c>
      <c r="O26" s="292" t="s">
        <v>22</v>
      </c>
      <c r="P26" s="271" t="s">
        <v>15</v>
      </c>
    </row>
    <row r="27" spans="5:16" x14ac:dyDescent="0.35">
      <c r="H27" s="293" t="s">
        <v>2959</v>
      </c>
      <c r="I27" s="292" t="s">
        <v>359</v>
      </c>
      <c r="J27" s="282" t="s">
        <v>360</v>
      </c>
      <c r="K27" s="293" t="s">
        <v>357</v>
      </c>
      <c r="L27" s="292" t="s">
        <v>202</v>
      </c>
      <c r="M27" s="292" t="s">
        <v>203</v>
      </c>
      <c r="N27" s="292" t="s">
        <v>10</v>
      </c>
      <c r="O27" s="292" t="s">
        <v>22</v>
      </c>
      <c r="P27" s="271" t="s">
        <v>15</v>
      </c>
    </row>
    <row r="28" spans="5:16" ht="15" hidden="1" thickBot="1" x14ac:dyDescent="0.4"/>
    <row r="29" spans="5:16" ht="27.5" hidden="1" thickBot="1" x14ac:dyDescent="0.4">
      <c r="H29" s="286" t="s">
        <v>109</v>
      </c>
      <c r="I29" s="265" t="s">
        <v>110</v>
      </c>
      <c r="J29" s="265" t="s">
        <v>111</v>
      </c>
      <c r="K29" s="265" t="s">
        <v>112</v>
      </c>
      <c r="L29" s="265" t="s">
        <v>113</v>
      </c>
      <c r="M29" s="266" t="s">
        <v>114</v>
      </c>
      <c r="N29" s="267" t="s">
        <v>47</v>
      </c>
      <c r="O29" s="267" t="s">
        <v>48</v>
      </c>
      <c r="P29" s="270" t="s">
        <v>119</v>
      </c>
    </row>
    <row r="30" spans="5:16" x14ac:dyDescent="0.35">
      <c r="H30" s="293" t="s">
        <v>2947</v>
      </c>
      <c r="I30" s="292" t="s">
        <v>987</v>
      </c>
      <c r="J30" s="293" t="s">
        <v>988</v>
      </c>
      <c r="K30" s="293"/>
      <c r="L30" s="292" t="s">
        <v>202</v>
      </c>
      <c r="M30" s="292" t="s">
        <v>325</v>
      </c>
      <c r="N30" s="292" t="s">
        <v>8</v>
      </c>
      <c r="O30" s="292" t="s">
        <v>11</v>
      </c>
      <c r="P30" s="271"/>
    </row>
    <row r="31" spans="5:16" x14ac:dyDescent="0.35">
      <c r="H31" s="293" t="s">
        <v>2947</v>
      </c>
      <c r="I31" s="292" t="s">
        <v>991</v>
      </c>
      <c r="J31" s="293" t="s">
        <v>992</v>
      </c>
      <c r="K31" s="293"/>
      <c r="L31" s="292" t="s">
        <v>202</v>
      </c>
      <c r="M31" s="292" t="s">
        <v>325</v>
      </c>
      <c r="N31" s="292" t="s">
        <v>8</v>
      </c>
      <c r="O31" s="292" t="s">
        <v>11</v>
      </c>
      <c r="P31" s="271"/>
    </row>
    <row r="32" spans="5:16" x14ac:dyDescent="0.35">
      <c r="H32" s="293" t="s">
        <v>2947</v>
      </c>
      <c r="I32" s="292" t="s">
        <v>1000</v>
      </c>
      <c r="J32" s="293" t="s">
        <v>1001</v>
      </c>
      <c r="K32" s="293"/>
      <c r="L32" s="292" t="s">
        <v>202</v>
      </c>
      <c r="M32" s="292" t="s">
        <v>325</v>
      </c>
      <c r="N32" s="292" t="s">
        <v>8</v>
      </c>
      <c r="O32" s="292" t="s">
        <v>11</v>
      </c>
      <c r="P32" s="271"/>
    </row>
    <row r="33" spans="8:16" x14ac:dyDescent="0.35">
      <c r="H33" s="293" t="s">
        <v>2947</v>
      </c>
      <c r="I33" s="292" t="s">
        <v>1004</v>
      </c>
      <c r="J33" s="293" t="s">
        <v>1005</v>
      </c>
      <c r="K33" s="293"/>
      <c r="L33" s="292" t="s">
        <v>202</v>
      </c>
      <c r="M33" s="292" t="s">
        <v>325</v>
      </c>
      <c r="N33" s="292" t="s">
        <v>8</v>
      </c>
      <c r="O33" s="292" t="s">
        <v>11</v>
      </c>
      <c r="P33" s="271"/>
    </row>
    <row r="34" spans="8:16" x14ac:dyDescent="0.35">
      <c r="H34" s="293" t="s">
        <v>2947</v>
      </c>
      <c r="I34" s="292" t="s">
        <v>1006</v>
      </c>
      <c r="J34" s="293" t="s">
        <v>1007</v>
      </c>
      <c r="K34" s="293"/>
      <c r="L34" s="292" t="s">
        <v>202</v>
      </c>
      <c r="M34" s="292" t="s">
        <v>325</v>
      </c>
      <c r="N34" s="292" t="s">
        <v>8</v>
      </c>
      <c r="O34" s="292" t="s">
        <v>11</v>
      </c>
      <c r="P34" s="271"/>
    </row>
    <row r="35" spans="8:16" x14ac:dyDescent="0.35">
      <c r="H35" s="293" t="s">
        <v>2947</v>
      </c>
      <c r="I35" s="292" t="s">
        <v>1014</v>
      </c>
      <c r="J35" s="293" t="s">
        <v>1015</v>
      </c>
      <c r="K35" s="293"/>
      <c r="L35" s="292" t="s">
        <v>202</v>
      </c>
      <c r="M35" s="292" t="s">
        <v>146</v>
      </c>
      <c r="N35" s="292" t="s">
        <v>7</v>
      </c>
      <c r="O35" s="292" t="s">
        <v>25</v>
      </c>
      <c r="P35" s="271" t="s">
        <v>21</v>
      </c>
    </row>
    <row r="36" spans="8:16" x14ac:dyDescent="0.35">
      <c r="H36" s="293" t="s">
        <v>2947</v>
      </c>
      <c r="I36" s="292" t="s">
        <v>1021</v>
      </c>
      <c r="J36" s="282" t="s">
        <v>1022</v>
      </c>
      <c r="K36" s="293" t="s">
        <v>1023</v>
      </c>
      <c r="L36" s="292" t="s">
        <v>202</v>
      </c>
      <c r="M36" s="292" t="s">
        <v>146</v>
      </c>
      <c r="N36" s="292" t="s">
        <v>10</v>
      </c>
      <c r="O36" s="292" t="s">
        <v>25</v>
      </c>
      <c r="P36" s="271" t="s">
        <v>21</v>
      </c>
    </row>
    <row r="37" spans="8:16" x14ac:dyDescent="0.35">
      <c r="H37" s="293" t="s">
        <v>2947</v>
      </c>
      <c r="I37" s="292" t="s">
        <v>1025</v>
      </c>
      <c r="J37" s="282" t="s">
        <v>1026</v>
      </c>
      <c r="K37" s="293" t="s">
        <v>1027</v>
      </c>
      <c r="L37" s="292" t="s">
        <v>202</v>
      </c>
      <c r="M37" s="292" t="s">
        <v>146</v>
      </c>
      <c r="N37" s="292" t="s">
        <v>10</v>
      </c>
      <c r="O37" s="292" t="s">
        <v>25</v>
      </c>
      <c r="P37" s="271" t="s">
        <v>21</v>
      </c>
    </row>
    <row r="38" spans="8:16" ht="15" hidden="1" thickBot="1" x14ac:dyDescent="0.4"/>
    <row r="39" spans="8:16" ht="27.5" hidden="1" thickBot="1" x14ac:dyDescent="0.4">
      <c r="H39" s="286" t="s">
        <v>109</v>
      </c>
      <c r="I39" s="265" t="s">
        <v>110</v>
      </c>
      <c r="J39" s="265" t="s">
        <v>111</v>
      </c>
      <c r="K39" s="265" t="s">
        <v>112</v>
      </c>
      <c r="L39" s="265" t="s">
        <v>113</v>
      </c>
      <c r="M39" s="266" t="s">
        <v>114</v>
      </c>
      <c r="N39" s="267" t="s">
        <v>47</v>
      </c>
      <c r="O39" s="267" t="s">
        <v>48</v>
      </c>
      <c r="P39" s="270" t="s">
        <v>119</v>
      </c>
    </row>
    <row r="40" spans="8:16" x14ac:dyDescent="0.35">
      <c r="H40" s="293" t="s">
        <v>2946</v>
      </c>
      <c r="I40" s="292" t="s">
        <v>978</v>
      </c>
      <c r="J40" s="271" t="s">
        <v>979</v>
      </c>
      <c r="K40" s="271"/>
      <c r="L40" s="292" t="s">
        <v>202</v>
      </c>
      <c r="M40" s="292" t="s">
        <v>325</v>
      </c>
      <c r="N40" s="292" t="s">
        <v>8</v>
      </c>
      <c r="O40" s="292" t="s">
        <v>24</v>
      </c>
      <c r="P40" s="271"/>
    </row>
    <row r="41" spans="8:16" x14ac:dyDescent="0.35">
      <c r="H41" s="293" t="s">
        <v>2946</v>
      </c>
      <c r="I41" s="292" t="s">
        <v>981</v>
      </c>
      <c r="J41" s="293" t="s">
        <v>982</v>
      </c>
      <c r="K41" s="293"/>
      <c r="L41" s="292" t="s">
        <v>202</v>
      </c>
      <c r="M41" s="292" t="s">
        <v>325</v>
      </c>
      <c r="N41" s="292" t="s">
        <v>8</v>
      </c>
      <c r="O41" s="292" t="s">
        <v>24</v>
      </c>
      <c r="P41" s="271"/>
    </row>
    <row r="42" spans="8:16" x14ac:dyDescent="0.35">
      <c r="H42" s="293" t="s">
        <v>2946</v>
      </c>
      <c r="I42" s="292" t="s">
        <v>983</v>
      </c>
      <c r="J42" s="293" t="s">
        <v>984</v>
      </c>
      <c r="K42" s="293"/>
      <c r="L42" s="292" t="s">
        <v>202</v>
      </c>
      <c r="M42" s="292" t="s">
        <v>325</v>
      </c>
      <c r="N42" s="292" t="s">
        <v>8</v>
      </c>
      <c r="O42" s="292" t="s">
        <v>24</v>
      </c>
      <c r="P42" s="271"/>
    </row>
    <row r="43" spans="8:16" x14ac:dyDescent="0.35">
      <c r="H43" s="293" t="s">
        <v>2946</v>
      </c>
      <c r="I43" s="292" t="s">
        <v>985</v>
      </c>
      <c r="J43" s="293" t="s">
        <v>986</v>
      </c>
      <c r="K43" s="293"/>
      <c r="L43" s="292" t="s">
        <v>202</v>
      </c>
      <c r="M43" s="292" t="s">
        <v>325</v>
      </c>
      <c r="N43" s="292" t="s">
        <v>8</v>
      </c>
      <c r="O43" s="292" t="s">
        <v>24</v>
      </c>
      <c r="P43" s="27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2857</v>
      </c>
    </row>
    <row r="3" spans="1:7" x14ac:dyDescent="0.3">
      <c r="A3" s="294" t="s">
        <v>1028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1515</v>
      </c>
      <c r="E3"/>
      <c r="F3" t="e">
        <f>MID(M10,FIND("L",M10),5)</f>
        <v>#VALUE!</v>
      </c>
      <c r="G3" t="s">
        <v>2084</v>
      </c>
    </row>
    <row r="4" spans="1:7" x14ac:dyDescent="0.3">
      <c r="A4" s="294" t="s">
        <v>1033</v>
      </c>
      <c r="B4" t="str">
        <f t="shared" si="0"/>
        <v>連結</v>
      </c>
      <c r="C4" s="367" t="str">
        <f t="shared" si="1"/>
        <v>L6082</v>
      </c>
      <c r="D4" t="s">
        <v>1517</v>
      </c>
      <c r="F4" t="str">
        <f t="shared" ref="F4:F34" si="2">MID(G4,FIND("L",G4),5)</f>
        <v>L6083</v>
      </c>
      <c r="G4" t="s">
        <v>2085</v>
      </c>
    </row>
    <row r="5" spans="1:7" x14ac:dyDescent="0.3">
      <c r="A5" s="294" t="s">
        <v>1036</v>
      </c>
      <c r="B5" t="e">
        <f t="shared" si="0"/>
        <v>#VALUE!</v>
      </c>
      <c r="C5" s="367" t="str">
        <f t="shared" si="1"/>
        <v>L6041</v>
      </c>
      <c r="D5" t="s">
        <v>1525</v>
      </c>
      <c r="F5" t="str">
        <f t="shared" si="2"/>
        <v>L6753</v>
      </c>
      <c r="G5" t="s">
        <v>2086</v>
      </c>
    </row>
    <row r="6" spans="1:7" x14ac:dyDescent="0.3">
      <c r="A6" s="294" t="s">
        <v>1038</v>
      </c>
      <c r="B6" t="e">
        <f t="shared" si="0"/>
        <v>#VALUE!</v>
      </c>
      <c r="C6" s="367" t="str">
        <f t="shared" si="1"/>
        <v>L5022</v>
      </c>
      <c r="D6" t="s">
        <v>1538</v>
      </c>
      <c r="F6" t="str">
        <f t="shared" si="2"/>
        <v>L6754</v>
      </c>
      <c r="G6" t="s">
        <v>2087</v>
      </c>
    </row>
    <row r="7" spans="1:7" x14ac:dyDescent="0.3">
      <c r="A7" s="294" t="s">
        <v>1040</v>
      </c>
      <c r="B7" t="e">
        <f t="shared" si="0"/>
        <v>#VALUE!</v>
      </c>
      <c r="C7" s="367" t="str">
        <f t="shared" si="1"/>
        <v>L6503</v>
      </c>
      <c r="D7" t="s">
        <v>1539</v>
      </c>
      <c r="F7" t="str">
        <f t="shared" si="2"/>
        <v>L1101</v>
      </c>
      <c r="G7" t="s">
        <v>2088</v>
      </c>
    </row>
    <row r="8" spans="1:7" x14ac:dyDescent="0.3">
      <c r="A8" s="294" t="s">
        <v>1048</v>
      </c>
      <c r="B8" t="e">
        <f t="shared" si="0"/>
        <v>#VALUE!</v>
      </c>
      <c r="C8" s="367" t="str">
        <f t="shared" si="1"/>
        <v>L5051</v>
      </c>
      <c r="D8" t="s">
        <v>1560</v>
      </c>
      <c r="F8" t="str">
        <f t="shared" si="2"/>
        <v>L1101</v>
      </c>
      <c r="G8" t="s">
        <v>2089</v>
      </c>
    </row>
    <row r="9" spans="1:7" x14ac:dyDescent="0.3">
      <c r="A9" s="294" t="s">
        <v>1042</v>
      </c>
      <c r="B9" t="e">
        <f t="shared" si="0"/>
        <v>#VALUE!</v>
      </c>
      <c r="C9" s="367" t="str">
        <f t="shared" si="1"/>
        <v>L5052</v>
      </c>
      <c r="D9" t="s">
        <v>1562</v>
      </c>
      <c r="F9" t="e">
        <f t="shared" si="2"/>
        <v>#VALUE!</v>
      </c>
      <c r="G9" t="s">
        <v>2090</v>
      </c>
    </row>
    <row r="10" spans="1:7" x14ac:dyDescent="0.3">
      <c r="A10" s="294" t="s">
        <v>1044</v>
      </c>
      <c r="B10" t="e">
        <f t="shared" si="0"/>
        <v>#VALUE!</v>
      </c>
      <c r="C10" s="367" t="str">
        <f t="shared" si="1"/>
        <v>L1001</v>
      </c>
      <c r="D10" t="s">
        <v>1569</v>
      </c>
      <c r="F10" t="str">
        <f t="shared" si="2"/>
        <v>L2111</v>
      </c>
      <c r="G10" t="s">
        <v>2091</v>
      </c>
    </row>
    <row r="11" spans="1:7" x14ac:dyDescent="0.3">
      <c r="A11" s="294" t="s">
        <v>1050</v>
      </c>
      <c r="B11" t="e">
        <f t="shared" si="0"/>
        <v>#VALUE!</v>
      </c>
      <c r="C11" s="367" t="str">
        <f t="shared" si="1"/>
        <v>L1109</v>
      </c>
      <c r="D11" t="s">
        <v>1581</v>
      </c>
      <c r="F11" t="str">
        <f t="shared" si="2"/>
        <v>L功能,待</v>
      </c>
      <c r="G11" t="s">
        <v>1548</v>
      </c>
    </row>
    <row r="12" spans="1:7" x14ac:dyDescent="0.3">
      <c r="A12" s="294" t="s">
        <v>1054</v>
      </c>
      <c r="B12" t="str">
        <f t="shared" si="0"/>
        <v>連結</v>
      </c>
      <c r="C12" s="367" t="str">
        <f t="shared" si="1"/>
        <v>L1105</v>
      </c>
      <c r="D12" t="s">
        <v>1582</v>
      </c>
      <c r="F12" t="e">
        <f t="shared" si="2"/>
        <v>#VALUE!</v>
      </c>
      <c r="G12" t="s">
        <v>1552</v>
      </c>
    </row>
    <row r="13" spans="1:7" x14ac:dyDescent="0.3">
      <c r="A13" s="294" t="s">
        <v>1066</v>
      </c>
      <c r="B13" t="e">
        <f t="shared" si="0"/>
        <v>#VALUE!</v>
      </c>
      <c r="C13" s="367" t="str">
        <f t="shared" si="1"/>
        <v>L1101</v>
      </c>
      <c r="D13" t="s">
        <v>1586</v>
      </c>
      <c r="F13" t="str">
        <f t="shared" si="2"/>
        <v>L2111</v>
      </c>
      <c r="G13" t="s">
        <v>2092</v>
      </c>
    </row>
    <row r="14" spans="1:7" x14ac:dyDescent="0.3">
      <c r="A14" s="294" t="s">
        <v>1070</v>
      </c>
      <c r="B14" t="e">
        <f t="shared" si="0"/>
        <v>#VALUE!</v>
      </c>
      <c r="C14" s="367" t="str">
        <f t="shared" si="1"/>
        <v>L1101</v>
      </c>
      <c r="D14" t="s">
        <v>1588</v>
      </c>
      <c r="F14" t="str">
        <f t="shared" si="2"/>
        <v>L5951</v>
      </c>
      <c r="G14" t="s">
        <v>2093</v>
      </c>
    </row>
    <row r="15" spans="1:7" x14ac:dyDescent="0.3">
      <c r="A15" s="294" t="s">
        <v>1072</v>
      </c>
      <c r="B15" t="e">
        <f t="shared" si="0"/>
        <v>#VALUE!</v>
      </c>
      <c r="C15" s="367" t="str">
        <f t="shared" si="1"/>
        <v>L1101</v>
      </c>
      <c r="D15" t="s">
        <v>1589</v>
      </c>
      <c r="F15" t="str">
        <f t="shared" si="2"/>
        <v>L5952</v>
      </c>
      <c r="G15" t="s">
        <v>2094</v>
      </c>
    </row>
    <row r="16" spans="1:7" x14ac:dyDescent="0.3">
      <c r="A16" s="294" t="s">
        <v>1058</v>
      </c>
      <c r="B16" t="e">
        <f t="shared" si="0"/>
        <v>#VALUE!</v>
      </c>
      <c r="C16" s="367" t="str">
        <f t="shared" si="1"/>
        <v>L2017</v>
      </c>
      <c r="D16" t="s">
        <v>1593</v>
      </c>
      <c r="F16" t="e">
        <f t="shared" si="2"/>
        <v>#VALUE!</v>
      </c>
      <c r="G16" t="s">
        <v>2095</v>
      </c>
    </row>
    <row r="17" spans="1:7" x14ac:dyDescent="0.3">
      <c r="A17" s="294" t="s">
        <v>1060</v>
      </c>
      <c r="B17" t="e">
        <f t="shared" si="0"/>
        <v>#VALUE!</v>
      </c>
      <c r="C17" s="367" t="str">
        <f t="shared" si="1"/>
        <v>L6608</v>
      </c>
      <c r="D17" t="s">
        <v>1599</v>
      </c>
      <c r="F17" t="str">
        <f t="shared" si="2"/>
        <v>L1105</v>
      </c>
      <c r="G17" t="s">
        <v>2096</v>
      </c>
    </row>
    <row r="18" spans="1:7" x14ac:dyDescent="0.3">
      <c r="A18" s="294" t="s">
        <v>1062</v>
      </c>
      <c r="B18" t="e">
        <f t="shared" si="0"/>
        <v>#VALUE!</v>
      </c>
      <c r="C18" s="367" t="str">
        <f t="shared" si="1"/>
        <v>LOAN於</v>
      </c>
      <c r="D18" t="s">
        <v>1603</v>
      </c>
      <c r="F18" t="e">
        <f t="shared" si="2"/>
        <v>#VALUE!</v>
      </c>
      <c r="G18" t="s">
        <v>2097</v>
      </c>
    </row>
    <row r="19" spans="1:7" x14ac:dyDescent="0.3">
      <c r="A19" s="294" t="s">
        <v>1099</v>
      </c>
      <c r="B19" t="e">
        <f t="shared" si="0"/>
        <v>#VALUE!</v>
      </c>
      <c r="C19" s="367" t="str">
        <f t="shared" si="1"/>
        <v>L1109</v>
      </c>
      <c r="D19" t="s">
        <v>1609</v>
      </c>
      <c r="F19" t="str">
        <f t="shared" si="2"/>
        <v>LOAN作</v>
      </c>
      <c r="G19" t="s">
        <v>2098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1611</v>
      </c>
      <c r="F20" t="str">
        <f t="shared" si="2"/>
        <v>L2801</v>
      </c>
      <c r="G20" t="s">
        <v>2099</v>
      </c>
    </row>
    <row r="21" spans="1:7" x14ac:dyDescent="0.3">
      <c r="A21" s="294" t="s">
        <v>1465</v>
      </c>
      <c r="B21" t="e">
        <f t="shared" si="0"/>
        <v>#VALUE!</v>
      </c>
      <c r="C21" s="367" t="str">
        <f t="shared" si="1"/>
        <v>L1102</v>
      </c>
      <c r="D21" t="s">
        <v>1612</v>
      </c>
      <c r="F21" t="str">
        <f t="shared" si="2"/>
        <v>LOAN亦</v>
      </c>
      <c r="G21" t="s">
        <v>2100</v>
      </c>
    </row>
    <row r="22" spans="1:7" x14ac:dyDescent="0.3">
      <c r="A22" s="294" t="s">
        <v>1468</v>
      </c>
      <c r="B22" t="e">
        <f t="shared" si="0"/>
        <v>#VALUE!</v>
      </c>
      <c r="C22" s="367" t="str">
        <f t="shared" si="1"/>
        <v>L1102</v>
      </c>
      <c r="D22" t="s">
        <v>1613</v>
      </c>
      <c r="F22" t="str">
        <f t="shared" si="2"/>
        <v>L範例</v>
      </c>
      <c r="G22" t="s">
        <v>2101</v>
      </c>
    </row>
    <row r="23" spans="1:7" x14ac:dyDescent="0.3">
      <c r="A23" s="294" t="s">
        <v>1563</v>
      </c>
      <c r="B23" t="e">
        <f t="shared" si="0"/>
        <v>#VALUE!</v>
      </c>
      <c r="C23" s="367" t="str">
        <f t="shared" si="1"/>
        <v>L1102</v>
      </c>
      <c r="D23" t="s">
        <v>1614</v>
      </c>
      <c r="F23" t="e">
        <f t="shared" si="2"/>
        <v>#VALUE!</v>
      </c>
      <c r="G23" t="s">
        <v>2102</v>
      </c>
    </row>
    <row r="24" spans="1:7" x14ac:dyDescent="0.3">
      <c r="A24" s="294" t="s">
        <v>1567</v>
      </c>
      <c r="B24" t="e">
        <f t="shared" si="0"/>
        <v>#VALUE!</v>
      </c>
      <c r="C24" s="367" t="str">
        <f t="shared" si="1"/>
        <v>L2306</v>
      </c>
      <c r="D24" t="s">
        <v>1616</v>
      </c>
      <c r="F24" t="str">
        <f t="shared" si="2"/>
        <v>L2801</v>
      </c>
      <c r="G24" t="s">
        <v>2103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1617</v>
      </c>
      <c r="F25" t="e">
        <f t="shared" si="2"/>
        <v>#VALUE!</v>
      </c>
      <c r="G25" t="s">
        <v>2104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1618</v>
      </c>
      <c r="F26" t="str">
        <f t="shared" si="2"/>
        <v>L1105</v>
      </c>
      <c r="G26" t="s">
        <v>2105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1633</v>
      </c>
      <c r="F27" t="e">
        <f t="shared" si="2"/>
        <v>#VALUE!</v>
      </c>
      <c r="G27" t="s">
        <v>2106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1637</v>
      </c>
      <c r="F28" t="e">
        <f t="shared" si="2"/>
        <v>#VALUE!</v>
      </c>
      <c r="G28" t="s">
        <v>2107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1639</v>
      </c>
      <c r="F29" t="e">
        <f t="shared" si="2"/>
        <v>#VALUE!</v>
      </c>
      <c r="G29" t="s">
        <v>2108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1643</v>
      </c>
      <c r="F30" t="e">
        <f t="shared" si="2"/>
        <v>#VALUE!</v>
      </c>
      <c r="G30" t="s">
        <v>2109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1646</v>
      </c>
      <c r="F31" t="e">
        <f t="shared" si="2"/>
        <v>#VALUE!</v>
      </c>
      <c r="G31" t="s">
        <v>2110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1652</v>
      </c>
      <c r="F32" t="str">
        <f t="shared" si="2"/>
        <v>L5500</v>
      </c>
      <c r="G32" t="s">
        <v>2111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1659</v>
      </c>
      <c r="F33" t="e">
        <f t="shared" si="2"/>
        <v>#VALUE!</v>
      </c>
      <c r="G33" t="s">
        <v>2112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1665</v>
      </c>
      <c r="F34" t="str">
        <f t="shared" si="2"/>
        <v>L2111</v>
      </c>
      <c r="G34" t="s">
        <v>2113</v>
      </c>
    </row>
    <row r="35" spans="1:7" x14ac:dyDescent="0.3">
      <c r="A35" s="294" t="s">
        <v>1439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1672</v>
      </c>
      <c r="F35" t="str">
        <f t="shared" ref="F35:F66" si="5">MID(G35,FIND("L",G35),5)</f>
        <v>L3701</v>
      </c>
      <c r="G35" t="s">
        <v>2114</v>
      </c>
    </row>
    <row r="36" spans="1:7" x14ac:dyDescent="0.3">
      <c r="A36" s="294" t="s">
        <v>1619</v>
      </c>
      <c r="B36" t="e">
        <f t="shared" si="3"/>
        <v>#VALUE!</v>
      </c>
      <c r="C36" s="367" t="str">
        <f t="shared" si="4"/>
        <v>L2801</v>
      </c>
      <c r="D36" t="s">
        <v>1678</v>
      </c>
      <c r="F36" t="str">
        <f t="shared" si="5"/>
        <v>L2154</v>
      </c>
      <c r="G36" t="s">
        <v>2115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1686</v>
      </c>
      <c r="F37" t="str">
        <f t="shared" si="5"/>
        <v>L2111</v>
      </c>
      <c r="G37" t="s">
        <v>2116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1690</v>
      </c>
      <c r="F38" t="str">
        <f t="shared" si="5"/>
        <v>L2221</v>
      </c>
      <c r="G38" t="s">
        <v>2117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1691</v>
      </c>
      <c r="F39" t="str">
        <f t="shared" si="5"/>
        <v>L表,供整</v>
      </c>
      <c r="G39" t="s">
        <v>2118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1693</v>
      </c>
      <c r="F40" t="e">
        <f t="shared" si="5"/>
        <v>#VALUE!</v>
      </c>
      <c r="G40" t="s">
        <v>2119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1694</v>
      </c>
      <c r="F41" t="e">
        <f t="shared" si="5"/>
        <v>#VALUE!</v>
      </c>
      <c r="G41" t="s">
        <v>2120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1697</v>
      </c>
      <c r="F42" t="str">
        <f t="shared" si="5"/>
        <v>L2038</v>
      </c>
      <c r="G42" t="s">
        <v>2121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1699</v>
      </c>
      <c r="F43" t="str">
        <f t="shared" si="5"/>
        <v>L2221</v>
      </c>
      <c r="G43" t="s">
        <v>2122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1704</v>
      </c>
      <c r="F44" t="e">
        <f t="shared" si="5"/>
        <v>#VALUE!</v>
      </c>
      <c r="G44" t="s">
        <v>2123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1707</v>
      </c>
      <c r="F45" t="e">
        <f t="shared" si="5"/>
        <v>#VALUE!</v>
      </c>
      <c r="G45" t="s">
        <v>2124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1708</v>
      </c>
      <c r="F46" t="e">
        <f t="shared" si="5"/>
        <v>#VALUE!</v>
      </c>
      <c r="G46" t="s">
        <v>2125</v>
      </c>
    </row>
    <row r="47" spans="1:7" x14ac:dyDescent="0.3">
      <c r="A47" s="294" t="s">
        <v>1428</v>
      </c>
      <c r="B47" t="e">
        <f t="shared" si="3"/>
        <v>#VALUE!</v>
      </c>
      <c r="C47" s="367" t="str">
        <f t="shared" si="4"/>
        <v>L2911</v>
      </c>
      <c r="D47" t="s">
        <v>1709</v>
      </c>
      <c r="F47" t="e">
        <f t="shared" si="5"/>
        <v>#VALUE!</v>
      </c>
      <c r="G47" t="s">
        <v>2126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1710</v>
      </c>
      <c r="F48" t="e">
        <f t="shared" si="5"/>
        <v>#VALUE!</v>
      </c>
      <c r="G48" t="s">
        <v>2127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1712</v>
      </c>
      <c r="F49" t="e">
        <f t="shared" si="5"/>
        <v>#VALUE!</v>
      </c>
      <c r="G49" t="s">
        <v>2128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1713</v>
      </c>
      <c r="F50" t="e">
        <f t="shared" si="5"/>
        <v>#VALUE!</v>
      </c>
      <c r="G50" t="s">
        <v>2129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1714</v>
      </c>
      <c r="F51" t="str">
        <f t="shared" si="5"/>
        <v>L3005</v>
      </c>
      <c r="G51" t="s">
        <v>2130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1715</v>
      </c>
      <c r="F52" t="e">
        <f t="shared" si="5"/>
        <v>#VALUE!</v>
      </c>
      <c r="G52" t="s">
        <v>2131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1715</v>
      </c>
      <c r="F53" t="str">
        <f t="shared" si="5"/>
        <v>L3220</v>
      </c>
      <c r="G53" t="s">
        <v>2132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1716</v>
      </c>
      <c r="F54" t="e">
        <f t="shared" si="5"/>
        <v>#VALUE!</v>
      </c>
      <c r="G54" t="s">
        <v>2133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1723</v>
      </c>
      <c r="F55" t="e">
        <f t="shared" si="5"/>
        <v>#VALUE!</v>
      </c>
      <c r="G55" t="s">
        <v>2134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1728</v>
      </c>
      <c r="F56" t="e">
        <f t="shared" si="5"/>
        <v>#VALUE!</v>
      </c>
      <c r="G56" t="s">
        <v>2135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1732</v>
      </c>
      <c r="F57" t="e">
        <f t="shared" si="5"/>
        <v>#VALUE!</v>
      </c>
      <c r="G57" t="s">
        <v>2136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1734</v>
      </c>
      <c r="F58" t="e">
        <f t="shared" si="5"/>
        <v>#VALUE!</v>
      </c>
      <c r="G58" t="s">
        <v>2137</v>
      </c>
    </row>
    <row r="59" spans="1:7" x14ac:dyDescent="0.3">
      <c r="A59" s="294" t="s">
        <v>1450</v>
      </c>
      <c r="B59" t="e">
        <f t="shared" si="3"/>
        <v>#VALUE!</v>
      </c>
      <c r="C59" s="367" t="str">
        <f t="shared" si="4"/>
        <v>L1905</v>
      </c>
      <c r="D59" t="s">
        <v>1739</v>
      </c>
      <c r="F59" t="str">
        <f t="shared" si="5"/>
        <v>L5075</v>
      </c>
      <c r="G59" t="s">
        <v>2138</v>
      </c>
    </row>
    <row r="60" spans="1:7" x14ac:dyDescent="0.3">
      <c r="A60" s="294" t="s">
        <v>1453</v>
      </c>
      <c r="B60" t="e">
        <f t="shared" si="3"/>
        <v>#VALUE!</v>
      </c>
      <c r="C60" s="367" t="e">
        <f t="shared" si="4"/>
        <v>#VALUE!</v>
      </c>
      <c r="D60" t="s">
        <v>1757</v>
      </c>
      <c r="F60" t="str">
        <f t="shared" si="5"/>
        <v>L597A</v>
      </c>
      <c r="G60" t="s">
        <v>2139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1758</v>
      </c>
      <c r="F61" t="e">
        <f t="shared" si="5"/>
        <v>#VALUE!</v>
      </c>
      <c r="G61" t="s">
        <v>2140</v>
      </c>
    </row>
    <row r="62" spans="1:7" x14ac:dyDescent="0.3">
      <c r="A62" s="294" t="s">
        <v>1458</v>
      </c>
      <c r="B62" t="e">
        <f t="shared" si="3"/>
        <v>#VALUE!</v>
      </c>
      <c r="C62" s="367" t="str">
        <f t="shared" si="4"/>
        <v>L檢核結果</v>
      </c>
      <c r="D62" t="s">
        <v>1766</v>
      </c>
      <c r="F62" t="str">
        <f t="shared" si="5"/>
        <v>L6605</v>
      </c>
      <c r="G62" t="s">
        <v>2141</v>
      </c>
    </row>
    <row r="63" spans="1:7" x14ac:dyDescent="0.3">
      <c r="A63" s="294" t="s">
        <v>1461</v>
      </c>
      <c r="B63" t="e">
        <f t="shared" si="3"/>
        <v>#VALUE!</v>
      </c>
      <c r="C63" s="367" t="str">
        <f t="shared" si="4"/>
        <v>L3100</v>
      </c>
      <c r="D63" t="s">
        <v>1768</v>
      </c>
      <c r="F63" t="e">
        <f t="shared" si="5"/>
        <v>#VALUE!</v>
      </c>
      <c r="G63" t="s">
        <v>2142</v>
      </c>
    </row>
    <row r="64" spans="1:7" x14ac:dyDescent="0.3">
      <c r="A64" s="294" t="s">
        <v>1463</v>
      </c>
      <c r="B64" t="e">
        <f t="shared" si="3"/>
        <v>#VALUE!</v>
      </c>
      <c r="C64" s="367" t="str">
        <f t="shared" si="4"/>
        <v>L2060</v>
      </c>
      <c r="D64" t="s">
        <v>1774</v>
      </c>
      <c r="F64" t="str">
        <f t="shared" si="5"/>
        <v>L4703</v>
      </c>
      <c r="G64" t="s">
        <v>2143</v>
      </c>
    </row>
    <row r="65" spans="1:7" x14ac:dyDescent="0.3">
      <c r="A65" s="294" t="s">
        <v>1455</v>
      </c>
      <c r="B65" t="e">
        <f t="shared" si="3"/>
        <v>#VALUE!</v>
      </c>
      <c r="C65" s="367" t="str">
        <f t="shared" si="4"/>
        <v>L2600</v>
      </c>
      <c r="D65" t="s">
        <v>1776</v>
      </c>
      <c r="F65" t="str">
        <f t="shared" si="5"/>
        <v>L4454</v>
      </c>
      <c r="G65" t="s">
        <v>2144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1777</v>
      </c>
      <c r="F66" t="str">
        <f t="shared" si="5"/>
        <v>L3731</v>
      </c>
      <c r="G66" t="s">
        <v>2145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1778</v>
      </c>
      <c r="F67" t="str">
        <f t="shared" ref="F67:F88" si="8">MID(G67,FIND("L",G67),5)</f>
        <v>L4605</v>
      </c>
      <c r="G67" t="s">
        <v>2146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1779</v>
      </c>
      <c r="F68" t="e">
        <f t="shared" si="8"/>
        <v>#VALUE!</v>
      </c>
      <c r="G68" t="s">
        <v>2147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1781</v>
      </c>
      <c r="F69" t="e">
        <f t="shared" si="8"/>
        <v>#VALUE!</v>
      </c>
      <c r="G69" t="s">
        <v>2148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1800</v>
      </c>
      <c r="F70" t="e">
        <f t="shared" si="8"/>
        <v>#VALUE!</v>
      </c>
      <c r="G70" t="s">
        <v>2149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1801</v>
      </c>
      <c r="F71" t="e">
        <f t="shared" si="8"/>
        <v>#VALUE!</v>
      </c>
      <c r="G71" t="s">
        <v>2150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1800</v>
      </c>
      <c r="F72" t="e">
        <f t="shared" si="8"/>
        <v>#VALUE!</v>
      </c>
      <c r="G72" t="s">
        <v>2151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1803</v>
      </c>
      <c r="F73" t="str">
        <f t="shared" si="8"/>
        <v>L4030</v>
      </c>
      <c r="G73" t="s">
        <v>2152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1804</v>
      </c>
      <c r="F74" t="str">
        <f t="shared" si="8"/>
        <v>L6042</v>
      </c>
      <c r="G74" t="s">
        <v>2153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1820</v>
      </c>
      <c r="F75" t="str">
        <f t="shared" si="8"/>
        <v>L1905</v>
      </c>
      <c r="G75" t="s">
        <v>2154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1823</v>
      </c>
      <c r="F76" t="e">
        <f t="shared" si="8"/>
        <v>#VALUE!</v>
      </c>
      <c r="G76" t="s">
        <v>2155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1826</v>
      </c>
      <c r="F77" t="str">
        <f t="shared" si="8"/>
        <v>L2222</v>
      </c>
      <c r="G77" t="s">
        <v>2156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1826</v>
      </c>
      <c r="F78" t="str">
        <f t="shared" si="8"/>
        <v>L2480</v>
      </c>
      <c r="G78" t="s">
        <v>2157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1837</v>
      </c>
      <c r="F79" t="e">
        <f t="shared" si="8"/>
        <v>#VALUE!</v>
      </c>
      <c r="G79" t="s">
        <v>2158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1841</v>
      </c>
      <c r="F80" t="e">
        <f t="shared" si="8"/>
        <v>#VALUE!</v>
      </c>
      <c r="G80" t="s">
        <v>2159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1843</v>
      </c>
      <c r="F81" t="e">
        <f t="shared" si="8"/>
        <v>#VALUE!</v>
      </c>
      <c r="G81" t="s">
        <v>2160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1846</v>
      </c>
      <c r="F82" t="e">
        <f t="shared" si="8"/>
        <v>#VALUE!</v>
      </c>
      <c r="G82" t="s">
        <v>2161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1849</v>
      </c>
      <c r="F83" t="e">
        <f t="shared" si="8"/>
        <v>#VALUE!</v>
      </c>
      <c r="G83" t="s">
        <v>2162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1851</v>
      </c>
      <c r="F84" t="e">
        <f t="shared" si="8"/>
        <v>#VALUE!</v>
      </c>
      <c r="G84" t="s">
        <v>2163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1853</v>
      </c>
      <c r="F85" t="e">
        <f t="shared" si="8"/>
        <v>#VALUE!</v>
      </c>
      <c r="G85" t="s">
        <v>2164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1855</v>
      </c>
      <c r="F86" s="294" t="str">
        <f t="shared" si="8"/>
        <v>L8203</v>
      </c>
      <c r="G86" t="s">
        <v>2259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1856</v>
      </c>
      <c r="F87" s="294" t="str">
        <f t="shared" si="8"/>
        <v>L8204</v>
      </c>
      <c r="G87" t="s">
        <v>2260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1857</v>
      </c>
      <c r="F88" s="294" t="str">
        <f t="shared" si="8"/>
        <v>L5813</v>
      </c>
      <c r="G88" t="s">
        <v>2261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1862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1879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1880</v>
      </c>
    </row>
    <row r="92" spans="1:7" x14ac:dyDescent="0.3">
      <c r="A92" s="294" t="s">
        <v>1446</v>
      </c>
      <c r="B92" t="e">
        <f t="shared" si="6"/>
        <v>#VALUE!</v>
      </c>
      <c r="C92" s="367" t="str">
        <f t="shared" si="7"/>
        <v>L4210</v>
      </c>
      <c r="D92" t="s">
        <v>1884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1894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1897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1910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1915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1921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1922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1953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1955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1959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1964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1965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1966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1967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1972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1998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2003</v>
      </c>
    </row>
    <row r="109" spans="1:4" x14ac:dyDescent="0.3">
      <c r="A109" s="294" t="s">
        <v>1839</v>
      </c>
      <c r="B109" t="str">
        <f t="shared" si="9"/>
        <v>連結</v>
      </c>
      <c r="C109" s="367" t="str">
        <f t="shared" si="10"/>
        <v>L2017</v>
      </c>
      <c r="D109" t="s">
        <v>2007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2008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2011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2023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2024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2026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1143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974</v>
      </c>
    </row>
    <row r="147" spans="1:1" x14ac:dyDescent="0.3">
      <c r="A147" s="294" t="s">
        <v>717</v>
      </c>
    </row>
    <row r="148" spans="1:1" x14ac:dyDescent="0.3">
      <c r="A148" s="294" t="s">
        <v>1156</v>
      </c>
    </row>
    <row r="149" spans="1:1" x14ac:dyDescent="0.3">
      <c r="A149" s="294" t="s">
        <v>1168</v>
      </c>
    </row>
    <row r="150" spans="1:1" x14ac:dyDescent="0.3">
      <c r="A150" s="294" t="s">
        <v>1170</v>
      </c>
    </row>
    <row r="151" spans="1:1" x14ac:dyDescent="0.3">
      <c r="A151" s="294" t="s">
        <v>1216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1950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1493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994</v>
      </c>
    </row>
    <row r="190" spans="1:1" x14ac:dyDescent="0.3">
      <c r="A190" s="294" t="s">
        <v>998</v>
      </c>
    </row>
    <row r="191" spans="1:1" x14ac:dyDescent="0.3">
      <c r="A191" s="294" t="s">
        <v>1010</v>
      </c>
    </row>
    <row r="192" spans="1:1" x14ac:dyDescent="0.3">
      <c r="A192" s="294" t="s">
        <v>1012</v>
      </c>
    </row>
    <row r="193" spans="1:1" x14ac:dyDescent="0.3">
      <c r="A193" s="294" t="s">
        <v>956</v>
      </c>
    </row>
    <row r="194" spans="1:1" x14ac:dyDescent="0.3">
      <c r="A194" s="294" t="s">
        <v>962</v>
      </c>
    </row>
    <row r="195" spans="1:1" x14ac:dyDescent="0.3">
      <c r="A195" s="294" t="s">
        <v>969</v>
      </c>
    </row>
    <row r="196" spans="1:1" x14ac:dyDescent="0.3">
      <c r="A196" s="294" t="s">
        <v>970</v>
      </c>
    </row>
    <row r="197" spans="1:1" x14ac:dyDescent="0.3">
      <c r="A197" s="294" t="s">
        <v>960</v>
      </c>
    </row>
    <row r="198" spans="1:1" x14ac:dyDescent="0.3">
      <c r="A198" s="294" t="s">
        <v>983</v>
      </c>
    </row>
    <row r="199" spans="1:1" x14ac:dyDescent="0.3">
      <c r="A199" s="294" t="s">
        <v>978</v>
      </c>
    </row>
    <row r="200" spans="1:1" x14ac:dyDescent="0.3">
      <c r="A200" s="294" t="s">
        <v>981</v>
      </c>
    </row>
    <row r="201" spans="1:1" x14ac:dyDescent="0.3">
      <c r="A201" s="294" t="s">
        <v>985</v>
      </c>
    </row>
    <row r="202" spans="1:1" x14ac:dyDescent="0.3">
      <c r="A202" s="294" t="s">
        <v>950</v>
      </c>
    </row>
    <row r="203" spans="1:1" x14ac:dyDescent="0.3">
      <c r="A203" s="294" t="s">
        <v>991</v>
      </c>
    </row>
    <row r="204" spans="1:1" x14ac:dyDescent="0.3">
      <c r="A204" s="294" t="s">
        <v>1000</v>
      </c>
    </row>
    <row r="205" spans="1:1" x14ac:dyDescent="0.3">
      <c r="A205" s="294" t="s">
        <v>1004</v>
      </c>
    </row>
    <row r="206" spans="1:1" x14ac:dyDescent="0.3">
      <c r="A206" s="294" t="s">
        <v>1006</v>
      </c>
    </row>
    <row r="207" spans="1:1" x14ac:dyDescent="0.3">
      <c r="A207" s="294" t="s">
        <v>1417</v>
      </c>
    </row>
    <row r="208" spans="1:1" x14ac:dyDescent="0.3">
      <c r="A208" s="294" t="s">
        <v>818</v>
      </c>
    </row>
    <row r="209" spans="1:1" x14ac:dyDescent="0.3">
      <c r="A209" s="294" t="s">
        <v>1298</v>
      </c>
    </row>
    <row r="210" spans="1:1" x14ac:dyDescent="0.3">
      <c r="A210" s="294" t="s">
        <v>2858</v>
      </c>
    </row>
    <row r="211" spans="1:1" x14ac:dyDescent="0.3">
      <c r="A211" s="294" t="s">
        <v>1141</v>
      </c>
    </row>
    <row r="212" spans="1:1" x14ac:dyDescent="0.3">
      <c r="A212" s="294" t="s">
        <v>2165</v>
      </c>
    </row>
    <row r="213" spans="1:1" x14ac:dyDescent="0.3">
      <c r="A213" s="294" t="s">
        <v>1084</v>
      </c>
    </row>
    <row r="214" spans="1:1" x14ac:dyDescent="0.3">
      <c r="A214" s="294" t="s">
        <v>1091</v>
      </c>
    </row>
    <row r="215" spans="1:1" x14ac:dyDescent="0.3">
      <c r="A215" s="294" t="s">
        <v>186</v>
      </c>
    </row>
    <row r="216" spans="1:1" x14ac:dyDescent="0.3">
      <c r="A216" s="294" t="s">
        <v>1128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1124</v>
      </c>
    </row>
    <row r="221" spans="1:1" x14ac:dyDescent="0.3">
      <c r="A221" s="294" t="s">
        <v>170</v>
      </c>
    </row>
    <row r="222" spans="1:1" x14ac:dyDescent="0.3">
      <c r="A222" s="294" t="s">
        <v>2166</v>
      </c>
    </row>
    <row r="223" spans="1:1" x14ac:dyDescent="0.3">
      <c r="A223" s="294" t="s">
        <v>1424</v>
      </c>
    </row>
    <row r="224" spans="1:1" x14ac:dyDescent="0.3">
      <c r="A224" s="294" t="s">
        <v>1151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1486</v>
      </c>
    </row>
    <row r="234" spans="1:1" x14ac:dyDescent="0.3">
      <c r="A234" s="294" t="s">
        <v>1491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1122</v>
      </c>
    </row>
    <row r="238" spans="1:1" x14ac:dyDescent="0.3">
      <c r="A238" s="294" t="s">
        <v>883</v>
      </c>
    </row>
    <row r="239" spans="1:1" x14ac:dyDescent="0.3">
      <c r="A239" t="s">
        <v>1392</v>
      </c>
    </row>
    <row r="240" spans="1:1" x14ac:dyDescent="0.3">
      <c r="A240" t="s">
        <v>1396</v>
      </c>
    </row>
    <row r="241" spans="1:1" x14ac:dyDescent="0.3">
      <c r="A241" t="s">
        <v>1400</v>
      </c>
    </row>
    <row r="242" spans="1:1" x14ac:dyDescent="0.3">
      <c r="A242" t="s">
        <v>1398</v>
      </c>
    </row>
    <row r="243" spans="1:1" x14ac:dyDescent="0.3">
      <c r="A243" t="s">
        <v>1402</v>
      </c>
    </row>
    <row r="244" spans="1:1" x14ac:dyDescent="0.3">
      <c r="A244" t="s">
        <v>1404</v>
      </c>
    </row>
    <row r="245" spans="1:1" x14ac:dyDescent="0.3">
      <c r="A245" t="s">
        <v>1384</v>
      </c>
    </row>
    <row r="246" spans="1:1" x14ac:dyDescent="0.3">
      <c r="A246" t="s">
        <v>1387</v>
      </c>
    </row>
    <row r="247" spans="1:1" x14ac:dyDescent="0.3">
      <c r="A247" t="s">
        <v>3063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2908</v>
      </c>
    </row>
    <row r="2" spans="1:29" ht="17.5" thickBot="1" x14ac:dyDescent="0.35">
      <c r="A2" s="416" t="s">
        <v>661</v>
      </c>
      <c r="B2" s="418" t="s">
        <v>2905</v>
      </c>
      <c r="C2" s="418" t="s">
        <v>2906</v>
      </c>
      <c r="D2" s="418" t="s">
        <v>383</v>
      </c>
      <c r="E2" s="413" t="s">
        <v>383</v>
      </c>
      <c r="F2" s="413" t="s">
        <v>854</v>
      </c>
      <c r="G2" s="424" t="s">
        <v>2909</v>
      </c>
      <c r="I2" s="314" t="s">
        <v>2173</v>
      </c>
      <c r="L2" s="314" t="s">
        <v>2174</v>
      </c>
      <c r="O2" s="314" t="s">
        <v>1512</v>
      </c>
    </row>
    <row r="3" spans="1:29" x14ac:dyDescent="0.3">
      <c r="A3" s="416" t="s">
        <v>854</v>
      </c>
      <c r="B3" s="418"/>
      <c r="C3" s="423" t="s">
        <v>2911</v>
      </c>
      <c r="D3" s="418" t="s">
        <v>396</v>
      </c>
      <c r="E3" s="413" t="s">
        <v>661</v>
      </c>
      <c r="F3" s="413" t="s">
        <v>843</v>
      </c>
      <c r="G3" s="423" t="s">
        <v>2898</v>
      </c>
      <c r="I3" s="314" t="s">
        <v>2175</v>
      </c>
      <c r="L3" s="314" t="s">
        <v>2176</v>
      </c>
      <c r="O3" s="314" t="s">
        <v>2177</v>
      </c>
    </row>
    <row r="4" spans="1:29" x14ac:dyDescent="0.3">
      <c r="A4" s="416" t="s">
        <v>843</v>
      </c>
      <c r="B4" s="418"/>
      <c r="C4" s="418" t="s">
        <v>2907</v>
      </c>
      <c r="D4" s="418" t="s">
        <v>408</v>
      </c>
      <c r="E4" s="413" t="s">
        <v>454</v>
      </c>
      <c r="F4" s="413" t="s">
        <v>381</v>
      </c>
      <c r="G4" s="423" t="s">
        <v>2910</v>
      </c>
      <c r="I4" s="314" t="s">
        <v>2178</v>
      </c>
      <c r="L4" s="314" t="s">
        <v>2179</v>
      </c>
      <c r="O4" s="314" t="s">
        <v>2180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2902</v>
      </c>
      <c r="I5" s="314" t="s">
        <v>2181</v>
      </c>
      <c r="L5" s="314" t="s">
        <v>2182</v>
      </c>
      <c r="O5" s="314" t="s">
        <v>2183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2911</v>
      </c>
      <c r="I6" s="314" t="s">
        <v>2184</v>
      </c>
      <c r="L6" s="314" t="s">
        <v>2185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2186</v>
      </c>
      <c r="L7" s="314" t="s">
        <v>2187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2188</v>
      </c>
      <c r="L8" s="314" t="s">
        <v>2189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2190</v>
      </c>
      <c r="L9" s="314" t="s">
        <v>2191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2192</v>
      </c>
      <c r="L10" s="314" t="s">
        <v>2193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2194</v>
      </c>
      <c r="L11" s="314" t="s">
        <v>2195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2196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2905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2906</v>
      </c>
    </row>
    <row r="48" spans="1:5" x14ac:dyDescent="0.3">
      <c r="A48" s="418" t="s">
        <v>2907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2262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2263</v>
      </c>
      <c r="AG4" s="297" t="s">
        <v>2264</v>
      </c>
      <c r="AH4" s="297" t="s">
        <v>2265</v>
      </c>
      <c r="AI4" s="297" t="s">
        <v>2266</v>
      </c>
      <c r="AJ4" s="297" t="s">
        <v>2267</v>
      </c>
    </row>
    <row r="5" spans="1:36" ht="14.5" customHeight="1" x14ac:dyDescent="0.25">
      <c r="A5" s="287" t="s">
        <v>94</v>
      </c>
      <c r="B5" s="296" t="s">
        <v>2268</v>
      </c>
      <c r="C5" s="296" t="s">
        <v>2269</v>
      </c>
      <c r="D5" s="296" t="s">
        <v>2270</v>
      </c>
      <c r="E5" s="296" t="s">
        <v>2271</v>
      </c>
      <c r="F5" s="296" t="s">
        <v>2272</v>
      </c>
      <c r="G5" s="296" t="s">
        <v>2268</v>
      </c>
      <c r="H5" s="296" t="s">
        <v>2269</v>
      </c>
      <c r="I5" s="296" t="s">
        <v>2270</v>
      </c>
      <c r="J5" s="296" t="s">
        <v>2271</v>
      </c>
      <c r="K5" s="296" t="s">
        <v>2272</v>
      </c>
      <c r="L5" s="296" t="s">
        <v>2268</v>
      </c>
      <c r="M5" s="296" t="s">
        <v>2269</v>
      </c>
      <c r="N5" s="296" t="s">
        <v>2270</v>
      </c>
      <c r="O5" s="296" t="s">
        <v>2271</v>
      </c>
      <c r="P5" s="296" t="s">
        <v>2272</v>
      </c>
      <c r="Q5" s="296" t="s">
        <v>2268</v>
      </c>
      <c r="R5" s="296" t="s">
        <v>2269</v>
      </c>
      <c r="S5" s="296" t="s">
        <v>2270</v>
      </c>
      <c r="T5" s="296" t="s">
        <v>2271</v>
      </c>
      <c r="U5" s="296" t="s">
        <v>2272</v>
      </c>
      <c r="V5" s="296" t="s">
        <v>2268</v>
      </c>
      <c r="W5" s="296" t="s">
        <v>2269</v>
      </c>
      <c r="X5" s="296" t="s">
        <v>2270</v>
      </c>
      <c r="Y5" s="296" t="s">
        <v>2271</v>
      </c>
      <c r="Z5" s="296" t="s">
        <v>2272</v>
      </c>
      <c r="AA5" s="296" t="s">
        <v>2268</v>
      </c>
      <c r="AB5" s="296" t="s">
        <v>2269</v>
      </c>
      <c r="AC5" s="296" t="s">
        <v>2270</v>
      </c>
      <c r="AD5" s="296" t="s">
        <v>2271</v>
      </c>
      <c r="AE5" s="296" t="s">
        <v>2272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3010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1500</v>
      </c>
      <c r="B1" s="119" t="s">
        <v>1496</v>
      </c>
      <c r="C1" s="119" t="s">
        <v>1497</v>
      </c>
      <c r="D1" s="120" t="s">
        <v>2273</v>
      </c>
      <c r="E1" s="119" t="s">
        <v>2198</v>
      </c>
      <c r="F1" s="119" t="s">
        <v>1503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2275</v>
      </c>
      <c r="B1" s="41" t="s">
        <v>2168</v>
      </c>
      <c r="C1" s="41" t="s">
        <v>2276</v>
      </c>
    </row>
    <row r="2" spans="1:3" ht="126" customHeight="1" x14ac:dyDescent="0.35">
      <c r="A2" s="9">
        <v>1</v>
      </c>
      <c r="B2" s="8" t="s">
        <v>2277</v>
      </c>
      <c r="C2" s="40" t="s">
        <v>2278</v>
      </c>
    </row>
    <row r="3" spans="1:3" x14ac:dyDescent="0.35">
      <c r="A3" s="7">
        <v>2</v>
      </c>
      <c r="B3" s="6" t="s">
        <v>2279</v>
      </c>
      <c r="C3" s="6" t="s">
        <v>2280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2281</v>
      </c>
    </row>
    <row r="3" spans="1:1" x14ac:dyDescent="0.3">
      <c r="A3" s="10" t="s">
        <v>2282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2284</v>
      </c>
      <c r="B2" s="15" t="s">
        <v>2285</v>
      </c>
      <c r="C2" s="15" t="s">
        <v>2286</v>
      </c>
      <c r="D2" s="15">
        <v>7001</v>
      </c>
      <c r="E2" s="15" t="s">
        <v>2287</v>
      </c>
      <c r="F2" s="13" t="s">
        <v>2252</v>
      </c>
      <c r="G2" s="14"/>
      <c r="H2" s="16"/>
    </row>
    <row r="3" spans="1:8" ht="24" customHeight="1" x14ac:dyDescent="0.3">
      <c r="A3" s="18" t="s">
        <v>2288</v>
      </c>
      <c r="B3" s="18" t="s">
        <v>2289</v>
      </c>
      <c r="C3" s="18" t="s">
        <v>2290</v>
      </c>
      <c r="D3" s="18">
        <v>7180</v>
      </c>
      <c r="E3" s="18" t="s">
        <v>2287</v>
      </c>
      <c r="F3" s="17" t="s">
        <v>2252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2291</v>
      </c>
      <c r="C4" s="22" t="s">
        <v>2292</v>
      </c>
      <c r="D4" s="22">
        <v>7083</v>
      </c>
      <c r="E4" s="22" t="s">
        <v>2287</v>
      </c>
      <c r="F4" s="20" t="s">
        <v>2252</v>
      </c>
      <c r="G4" s="21" t="s">
        <v>1449</v>
      </c>
      <c r="H4" s="23"/>
    </row>
    <row r="5" spans="1:8" ht="24" customHeight="1" x14ac:dyDescent="0.3">
      <c r="A5" s="22" t="s">
        <v>22</v>
      </c>
      <c r="B5" s="22" t="s">
        <v>2291</v>
      </c>
      <c r="C5" s="22" t="s">
        <v>2293</v>
      </c>
      <c r="D5" s="22">
        <v>7084</v>
      </c>
      <c r="E5" s="22" t="s">
        <v>2287</v>
      </c>
      <c r="F5" s="20" t="s">
        <v>2252</v>
      </c>
      <c r="G5" s="21" t="s">
        <v>1449</v>
      </c>
      <c r="H5" s="23"/>
    </row>
    <row r="6" spans="1:8" ht="24" customHeight="1" x14ac:dyDescent="0.3">
      <c r="A6" s="22" t="s">
        <v>11</v>
      </c>
      <c r="B6" s="22" t="s">
        <v>2291</v>
      </c>
      <c r="C6" s="22" t="s">
        <v>2294</v>
      </c>
      <c r="D6" s="22">
        <v>7085</v>
      </c>
      <c r="E6" s="22" t="s">
        <v>2287</v>
      </c>
      <c r="F6" s="20" t="s">
        <v>2252</v>
      </c>
      <c r="G6" s="21" t="s">
        <v>1449</v>
      </c>
      <c r="H6" s="23"/>
    </row>
    <row r="7" spans="1:8" ht="24" customHeight="1" x14ac:dyDescent="0.3">
      <c r="A7" s="22" t="s">
        <v>24</v>
      </c>
      <c r="B7" s="22" t="s">
        <v>2291</v>
      </c>
      <c r="C7" s="22" t="s">
        <v>2295</v>
      </c>
      <c r="D7" s="22">
        <v>7086</v>
      </c>
      <c r="E7" s="22" t="s">
        <v>2287</v>
      </c>
      <c r="F7" s="20" t="s">
        <v>2252</v>
      </c>
      <c r="G7" s="21" t="s">
        <v>1449</v>
      </c>
      <c r="H7" s="23"/>
    </row>
    <row r="8" spans="1:8" ht="24" customHeight="1" x14ac:dyDescent="0.3">
      <c r="A8" s="22" t="s">
        <v>18</v>
      </c>
      <c r="B8" s="22" t="s">
        <v>2291</v>
      </c>
      <c r="C8" s="22" t="s">
        <v>2296</v>
      </c>
      <c r="D8" s="22">
        <v>7088</v>
      </c>
      <c r="E8" s="22" t="s">
        <v>2287</v>
      </c>
      <c r="F8" s="20" t="s">
        <v>2252</v>
      </c>
      <c r="G8" s="21" t="s">
        <v>1449</v>
      </c>
      <c r="H8" s="23"/>
    </row>
    <row r="9" spans="1:8" ht="24" customHeight="1" x14ac:dyDescent="0.3">
      <c r="A9" s="57" t="s">
        <v>181</v>
      </c>
      <c r="B9" s="22" t="s">
        <v>2297</v>
      </c>
      <c r="C9" s="22" t="s">
        <v>2298</v>
      </c>
      <c r="D9" s="22">
        <v>7090</v>
      </c>
      <c r="E9" s="22" t="s">
        <v>2287</v>
      </c>
      <c r="F9" s="20" t="s">
        <v>2252</v>
      </c>
      <c r="G9" s="21" t="s">
        <v>1449</v>
      </c>
      <c r="H9" s="23"/>
    </row>
    <row r="10" spans="1:8" ht="24" customHeight="1" x14ac:dyDescent="0.3">
      <c r="A10" s="26" t="s">
        <v>549</v>
      </c>
      <c r="B10" s="26" t="s">
        <v>2299</v>
      </c>
      <c r="C10" s="26" t="s">
        <v>2300</v>
      </c>
      <c r="D10" s="26">
        <v>7051</v>
      </c>
      <c r="E10" s="26" t="s">
        <v>2287</v>
      </c>
      <c r="F10" s="24" t="s">
        <v>2252</v>
      </c>
      <c r="G10" s="25" t="s">
        <v>1485</v>
      </c>
      <c r="H10" s="27"/>
    </row>
    <row r="11" spans="1:8" ht="24" customHeight="1" x14ac:dyDescent="0.3">
      <c r="A11" s="26" t="s">
        <v>13</v>
      </c>
      <c r="B11" s="26" t="s">
        <v>2301</v>
      </c>
      <c r="C11" s="26" t="s">
        <v>2302</v>
      </c>
      <c r="D11" s="26">
        <v>7052</v>
      </c>
      <c r="E11" s="26" t="s">
        <v>2287</v>
      </c>
      <c r="F11" s="24" t="s">
        <v>2252</v>
      </c>
      <c r="G11" s="25" t="s">
        <v>1485</v>
      </c>
      <c r="H11" s="27"/>
    </row>
    <row r="12" spans="1:8" ht="24" customHeight="1" x14ac:dyDescent="0.3">
      <c r="A12" s="26" t="s">
        <v>20</v>
      </c>
      <c r="B12" s="26" t="s">
        <v>2303</v>
      </c>
      <c r="C12" s="26" t="s">
        <v>2304</v>
      </c>
      <c r="D12" s="26">
        <v>7181</v>
      </c>
      <c r="E12" s="26" t="s">
        <v>2287</v>
      </c>
      <c r="F12" s="24" t="s">
        <v>2252</v>
      </c>
      <c r="G12" s="25" t="s">
        <v>1485</v>
      </c>
      <c r="H12" s="27"/>
    </row>
    <row r="13" spans="1:8" ht="24" customHeight="1" x14ac:dyDescent="0.3">
      <c r="A13" s="26" t="s">
        <v>27</v>
      </c>
      <c r="B13" s="26" t="s">
        <v>2303</v>
      </c>
      <c r="C13" s="26" t="s">
        <v>2305</v>
      </c>
      <c r="D13" s="26">
        <v>7182</v>
      </c>
      <c r="E13" s="26" t="s">
        <v>2287</v>
      </c>
      <c r="F13" s="24" t="s">
        <v>2252</v>
      </c>
      <c r="G13" s="25" t="s">
        <v>1485</v>
      </c>
      <c r="H13" s="27"/>
    </row>
    <row r="14" spans="1:8" ht="24" customHeight="1" x14ac:dyDescent="0.3">
      <c r="A14" s="26" t="s">
        <v>15</v>
      </c>
      <c r="B14" s="26" t="s">
        <v>2306</v>
      </c>
      <c r="C14" s="26" t="s">
        <v>2307</v>
      </c>
      <c r="D14" s="26">
        <v>7183</v>
      </c>
      <c r="E14" s="26" t="s">
        <v>2287</v>
      </c>
      <c r="F14" s="24" t="s">
        <v>2252</v>
      </c>
      <c r="G14" s="25" t="s">
        <v>1485</v>
      </c>
      <c r="H14" s="27"/>
    </row>
    <row r="15" spans="1:8" ht="24" hidden="1" customHeight="1" x14ac:dyDescent="0.3">
      <c r="A15" s="26" t="s">
        <v>2308</v>
      </c>
      <c r="B15" s="26" t="s">
        <v>2309</v>
      </c>
      <c r="C15" s="26" t="e">
        <v>#N/A</v>
      </c>
      <c r="D15" s="26">
        <v>7301</v>
      </c>
      <c r="E15" s="26" t="s">
        <v>2287</v>
      </c>
      <c r="F15" s="24" t="s">
        <v>2252</v>
      </c>
      <c r="G15" s="25" t="s">
        <v>1485</v>
      </c>
      <c r="H15" s="27" t="s">
        <v>2310</v>
      </c>
    </row>
    <row r="16" spans="1:8" ht="24" hidden="1" customHeight="1" x14ac:dyDescent="0.3">
      <c r="A16" s="26" t="s">
        <v>2311</v>
      </c>
      <c r="B16" s="26" t="s">
        <v>2312</v>
      </c>
      <c r="C16" s="26" t="e">
        <v>#N/A</v>
      </c>
      <c r="D16" s="26">
        <v>7305</v>
      </c>
      <c r="E16" s="26" t="s">
        <v>2287</v>
      </c>
      <c r="F16" s="24" t="s">
        <v>2252</v>
      </c>
      <c r="G16" s="25" t="s">
        <v>1485</v>
      </c>
      <c r="H16" s="27" t="s">
        <v>2313</v>
      </c>
    </row>
    <row r="17" spans="1:8" ht="24" hidden="1" customHeight="1" x14ac:dyDescent="0.3">
      <c r="A17" s="26" t="s">
        <v>2314</v>
      </c>
      <c r="B17" s="26" t="s">
        <v>2312</v>
      </c>
      <c r="C17" s="26" t="e">
        <v>#N/A</v>
      </c>
      <c r="D17" s="26">
        <v>7306</v>
      </c>
      <c r="E17" s="26" t="s">
        <v>2287</v>
      </c>
      <c r="F17" s="24" t="s">
        <v>2252</v>
      </c>
      <c r="G17" s="25" t="s">
        <v>1485</v>
      </c>
      <c r="H17" s="27" t="s">
        <v>2315</v>
      </c>
    </row>
    <row r="18" spans="1:8" ht="24" hidden="1" customHeight="1" x14ac:dyDescent="0.3">
      <c r="A18" s="26" t="s">
        <v>2316</v>
      </c>
      <c r="B18" s="26" t="s">
        <v>2309</v>
      </c>
      <c r="C18" s="26" t="e">
        <v>#N/A</v>
      </c>
      <c r="D18" s="26">
        <v>7311</v>
      </c>
      <c r="E18" s="26" t="s">
        <v>2287</v>
      </c>
      <c r="F18" s="24" t="s">
        <v>2252</v>
      </c>
      <c r="G18" s="25" t="s">
        <v>1485</v>
      </c>
      <c r="H18" s="27" t="s">
        <v>2317</v>
      </c>
    </row>
    <row r="19" spans="1:8" ht="24" hidden="1" customHeight="1" x14ac:dyDescent="0.3">
      <c r="A19" s="26" t="s">
        <v>2318</v>
      </c>
      <c r="B19" s="26" t="s">
        <v>2312</v>
      </c>
      <c r="C19" s="26" t="e">
        <v>#N/A</v>
      </c>
      <c r="D19" s="26">
        <v>7312</v>
      </c>
      <c r="E19" s="26" t="s">
        <v>2287</v>
      </c>
      <c r="F19" s="24" t="s">
        <v>2252</v>
      </c>
      <c r="G19" s="25" t="s">
        <v>1485</v>
      </c>
      <c r="H19" s="27" t="s">
        <v>2319</v>
      </c>
    </row>
    <row r="20" spans="1:8" ht="24" hidden="1" customHeight="1" x14ac:dyDescent="0.3">
      <c r="A20" s="26" t="s">
        <v>2320</v>
      </c>
      <c r="B20" s="26" t="s">
        <v>2321</v>
      </c>
      <c r="C20" s="26" t="e">
        <v>#N/A</v>
      </c>
      <c r="D20" s="26" t="s">
        <v>2322</v>
      </c>
      <c r="E20" s="26"/>
      <c r="F20" s="24" t="s">
        <v>2252</v>
      </c>
      <c r="G20" s="25" t="s">
        <v>1485</v>
      </c>
      <c r="H20" s="27" t="s">
        <v>2323</v>
      </c>
    </row>
    <row r="21" spans="1:8" ht="24" hidden="1" customHeight="1" x14ac:dyDescent="0.3">
      <c r="A21" s="26" t="s">
        <v>2324</v>
      </c>
      <c r="B21" s="26" t="s">
        <v>2325</v>
      </c>
      <c r="C21" s="26" t="e">
        <v>#N/A</v>
      </c>
      <c r="D21" s="26" t="s">
        <v>2326</v>
      </c>
      <c r="E21" s="26"/>
      <c r="F21" s="24" t="s">
        <v>2252</v>
      </c>
      <c r="G21" s="25" t="s">
        <v>1485</v>
      </c>
      <c r="H21" s="27" t="s">
        <v>2327</v>
      </c>
    </row>
    <row r="22" spans="1:8" ht="24" hidden="1" customHeight="1" x14ac:dyDescent="0.3">
      <c r="A22" s="26" t="s">
        <v>2328</v>
      </c>
      <c r="B22" s="26" t="s">
        <v>2325</v>
      </c>
      <c r="C22" s="26" t="e">
        <v>#N/A</v>
      </c>
      <c r="D22" s="26" t="s">
        <v>2329</v>
      </c>
      <c r="E22" s="26"/>
      <c r="F22" s="24" t="s">
        <v>2252</v>
      </c>
      <c r="G22" s="25" t="s">
        <v>1485</v>
      </c>
      <c r="H22" s="27" t="s">
        <v>2330</v>
      </c>
    </row>
    <row r="23" spans="1:8" ht="24" hidden="1" customHeight="1" x14ac:dyDescent="0.3">
      <c r="A23" s="26" t="s">
        <v>2331</v>
      </c>
      <c r="B23" s="26" t="s">
        <v>2321</v>
      </c>
      <c r="C23" s="26" t="e">
        <v>#N/A</v>
      </c>
      <c r="D23" s="26" t="s">
        <v>2332</v>
      </c>
      <c r="E23" s="26"/>
      <c r="F23" s="24" t="s">
        <v>2252</v>
      </c>
      <c r="G23" s="25" t="s">
        <v>1485</v>
      </c>
      <c r="H23" s="27" t="s">
        <v>2333</v>
      </c>
    </row>
    <row r="24" spans="1:8" ht="24" hidden="1" customHeight="1" x14ac:dyDescent="0.3">
      <c r="A24" s="26" t="s">
        <v>2334</v>
      </c>
      <c r="B24" s="26" t="s">
        <v>2309</v>
      </c>
      <c r="C24" s="26" t="e">
        <v>#N/A</v>
      </c>
      <c r="D24" s="26" t="s">
        <v>2332</v>
      </c>
      <c r="E24" s="26"/>
      <c r="F24" s="24" t="s">
        <v>2252</v>
      </c>
      <c r="G24" s="25" t="s">
        <v>1485</v>
      </c>
      <c r="H24" s="27" t="s">
        <v>2335</v>
      </c>
    </row>
    <row r="25" spans="1:8" ht="24" hidden="1" customHeight="1" x14ac:dyDescent="0.3">
      <c r="A25" s="26" t="s">
        <v>2336</v>
      </c>
      <c r="B25" s="26" t="s">
        <v>2321</v>
      </c>
      <c r="C25" s="26" t="e">
        <v>#N/A</v>
      </c>
      <c r="D25" s="26" t="s">
        <v>2337</v>
      </c>
      <c r="E25" s="26"/>
      <c r="F25" s="24" t="s">
        <v>2252</v>
      </c>
      <c r="G25" s="25" t="s">
        <v>1485</v>
      </c>
      <c r="H25" s="27" t="s">
        <v>2338</v>
      </c>
    </row>
    <row r="26" spans="1:8" ht="24" hidden="1" customHeight="1" x14ac:dyDescent="0.3">
      <c r="A26" s="26" t="s">
        <v>2339</v>
      </c>
      <c r="B26" s="26" t="s">
        <v>2321</v>
      </c>
      <c r="C26" s="26" t="e">
        <v>#N/A</v>
      </c>
      <c r="D26" s="26" t="s">
        <v>2340</v>
      </c>
      <c r="E26" s="26"/>
      <c r="F26" s="24" t="s">
        <v>2252</v>
      </c>
      <c r="G26" s="25" t="s">
        <v>1485</v>
      </c>
      <c r="H26" s="27" t="s">
        <v>2341</v>
      </c>
    </row>
    <row r="27" spans="1:8" ht="24" hidden="1" customHeight="1" x14ac:dyDescent="0.3">
      <c r="A27" s="26" t="s">
        <v>2342</v>
      </c>
      <c r="B27" s="26" t="s">
        <v>2321</v>
      </c>
      <c r="C27" s="26" t="e">
        <v>#N/A</v>
      </c>
      <c r="D27" s="26" t="s">
        <v>2343</v>
      </c>
      <c r="E27" s="26"/>
      <c r="F27" s="24" t="s">
        <v>2252</v>
      </c>
      <c r="G27" s="25" t="s">
        <v>1485</v>
      </c>
      <c r="H27" s="27" t="s">
        <v>2344</v>
      </c>
    </row>
    <row r="28" spans="1:8" ht="24" hidden="1" customHeight="1" x14ac:dyDescent="0.3">
      <c r="A28" s="26" t="s">
        <v>2345</v>
      </c>
      <c r="B28" s="26" t="s">
        <v>2309</v>
      </c>
      <c r="C28" s="26" t="e">
        <v>#N/A</v>
      </c>
      <c r="D28" s="26" t="s">
        <v>2343</v>
      </c>
      <c r="E28" s="26"/>
      <c r="F28" s="24" t="s">
        <v>2252</v>
      </c>
      <c r="G28" s="25" t="s">
        <v>1485</v>
      </c>
      <c r="H28" s="27" t="s">
        <v>2346</v>
      </c>
    </row>
    <row r="29" spans="1:8" ht="24" hidden="1" customHeight="1" x14ac:dyDescent="0.3">
      <c r="A29" s="26" t="s">
        <v>2347</v>
      </c>
      <c r="B29" s="26" t="s">
        <v>2321</v>
      </c>
      <c r="C29" s="26" t="e">
        <v>#N/A</v>
      </c>
      <c r="D29" s="26" t="s">
        <v>2348</v>
      </c>
      <c r="E29" s="26"/>
      <c r="F29" s="24" t="s">
        <v>2252</v>
      </c>
      <c r="G29" s="25" t="s">
        <v>1485</v>
      </c>
      <c r="H29" s="27" t="s">
        <v>2349</v>
      </c>
    </row>
    <row r="30" spans="1:8" ht="24" hidden="1" customHeight="1" x14ac:dyDescent="0.3">
      <c r="A30" s="26" t="s">
        <v>2350</v>
      </c>
      <c r="B30" s="26" t="s">
        <v>2312</v>
      </c>
      <c r="C30" s="26" t="e">
        <v>#N/A</v>
      </c>
      <c r="D30" s="26" t="s">
        <v>2343</v>
      </c>
      <c r="E30" s="26"/>
      <c r="F30" s="24" t="s">
        <v>2252</v>
      </c>
      <c r="G30" s="25" t="s">
        <v>1485</v>
      </c>
      <c r="H30" s="27" t="s">
        <v>2351</v>
      </c>
    </row>
    <row r="31" spans="1:8" ht="24" customHeight="1" x14ac:dyDescent="0.3">
      <c r="A31" s="22" t="s">
        <v>2352</v>
      </c>
      <c r="B31" s="22" t="s">
        <v>2353</v>
      </c>
      <c r="C31" s="22" t="s">
        <v>2354</v>
      </c>
      <c r="D31" s="22">
        <v>7070</v>
      </c>
      <c r="E31" s="22" t="s">
        <v>2287</v>
      </c>
      <c r="F31" s="20" t="s">
        <v>2252</v>
      </c>
      <c r="G31" s="21" t="s">
        <v>1024</v>
      </c>
      <c r="H31" s="23"/>
    </row>
    <row r="32" spans="1:8" ht="24" customHeight="1" x14ac:dyDescent="0.3">
      <c r="A32" s="22" t="s">
        <v>21</v>
      </c>
      <c r="B32" s="22" t="s">
        <v>2355</v>
      </c>
      <c r="C32" s="22" t="s">
        <v>2356</v>
      </c>
      <c r="D32" s="22">
        <v>7075</v>
      </c>
      <c r="E32" s="22" t="s">
        <v>2287</v>
      </c>
      <c r="F32" s="20" t="s">
        <v>2252</v>
      </c>
      <c r="G32" s="21" t="s">
        <v>1024</v>
      </c>
      <c r="H32" s="23"/>
    </row>
    <row r="33" spans="1:8" ht="24" customHeight="1" x14ac:dyDescent="0.3">
      <c r="A33" s="22" t="s">
        <v>25</v>
      </c>
      <c r="B33" s="22" t="s">
        <v>2357</v>
      </c>
      <c r="C33" s="22" t="s">
        <v>2358</v>
      </c>
      <c r="D33" s="22">
        <v>7076</v>
      </c>
      <c r="E33" s="22" t="s">
        <v>2287</v>
      </c>
      <c r="F33" s="20" t="s">
        <v>2252</v>
      </c>
      <c r="G33" s="21" t="s">
        <v>1024</v>
      </c>
      <c r="H33" s="23"/>
    </row>
    <row r="34" spans="1:8" ht="24" customHeight="1" x14ac:dyDescent="0.3">
      <c r="A34" s="22" t="s">
        <v>14</v>
      </c>
      <c r="B34" s="22" t="s">
        <v>2359</v>
      </c>
      <c r="C34" s="22" t="s">
        <v>2360</v>
      </c>
      <c r="D34" s="22">
        <v>7077</v>
      </c>
      <c r="E34" s="22" t="s">
        <v>2287</v>
      </c>
      <c r="F34" s="20" t="s">
        <v>2252</v>
      </c>
      <c r="G34" s="21" t="s">
        <v>1024</v>
      </c>
      <c r="H34" s="23"/>
    </row>
    <row r="35" spans="1:8" ht="24" hidden="1" customHeight="1" x14ac:dyDescent="0.3">
      <c r="A35" s="22" t="s">
        <v>2361</v>
      </c>
      <c r="B35" s="22" t="s">
        <v>2357</v>
      </c>
      <c r="C35" s="22" t="e">
        <v>#N/A</v>
      </c>
      <c r="D35" s="22" t="s">
        <v>2362</v>
      </c>
      <c r="E35" s="22"/>
      <c r="F35" s="20" t="s">
        <v>2252</v>
      </c>
      <c r="G35" s="21" t="s">
        <v>1024</v>
      </c>
      <c r="H35" s="23" t="s">
        <v>2330</v>
      </c>
    </row>
    <row r="36" spans="1:8" ht="24" hidden="1" customHeight="1" x14ac:dyDescent="0.3">
      <c r="A36" s="22" t="s">
        <v>2363</v>
      </c>
      <c r="B36" s="22" t="s">
        <v>2357</v>
      </c>
      <c r="C36" s="22" t="e">
        <v>#N/A</v>
      </c>
      <c r="D36" s="22" t="s">
        <v>2364</v>
      </c>
      <c r="E36" s="22"/>
      <c r="F36" s="20" t="s">
        <v>2252</v>
      </c>
      <c r="G36" s="21" t="s">
        <v>1024</v>
      </c>
      <c r="H36" s="23" t="s">
        <v>2365</v>
      </c>
    </row>
    <row r="37" spans="1:8" ht="24" customHeight="1" x14ac:dyDescent="0.3">
      <c r="A37" s="30" t="s">
        <v>2366</v>
      </c>
      <c r="B37" s="30" t="s">
        <v>2367</v>
      </c>
      <c r="C37" s="30" t="s">
        <v>2368</v>
      </c>
      <c r="D37" s="30">
        <v>7060</v>
      </c>
      <c r="E37" s="30" t="s">
        <v>2287</v>
      </c>
      <c r="F37" s="28" t="s">
        <v>2252</v>
      </c>
      <c r="G37" s="29" t="s">
        <v>2369</v>
      </c>
      <c r="H37" s="31"/>
    </row>
    <row r="38" spans="1:8" ht="24" customHeight="1" x14ac:dyDescent="0.3">
      <c r="A38" s="30" t="s">
        <v>246</v>
      </c>
      <c r="B38" s="30" t="s">
        <v>2370</v>
      </c>
      <c r="C38" s="30" t="s">
        <v>2371</v>
      </c>
      <c r="D38" s="30">
        <v>7062</v>
      </c>
      <c r="E38" s="30" t="s">
        <v>2287</v>
      </c>
      <c r="F38" s="28" t="s">
        <v>2252</v>
      </c>
      <c r="G38" s="29" t="s">
        <v>2369</v>
      </c>
      <c r="H38" s="31"/>
    </row>
    <row r="39" spans="1:8" ht="24" hidden="1" customHeight="1" x14ac:dyDescent="0.3">
      <c r="A39" s="30" t="s">
        <v>2372</v>
      </c>
      <c r="B39" s="30" t="s">
        <v>2373</v>
      </c>
      <c r="C39" s="30" t="e">
        <v>#N/A</v>
      </c>
      <c r="D39" s="30">
        <v>7065</v>
      </c>
      <c r="E39" s="30" t="s">
        <v>2287</v>
      </c>
      <c r="F39" s="28" t="s">
        <v>2252</v>
      </c>
      <c r="G39" s="29" t="s">
        <v>2369</v>
      </c>
      <c r="H39" s="31"/>
    </row>
    <row r="40" spans="1:8" ht="24" customHeight="1" x14ac:dyDescent="0.3">
      <c r="A40" s="30" t="s">
        <v>28</v>
      </c>
      <c r="B40" s="30" t="s">
        <v>2373</v>
      </c>
      <c r="C40" s="30" t="s">
        <v>2374</v>
      </c>
      <c r="D40" s="30">
        <v>7066</v>
      </c>
      <c r="E40" s="30" t="s">
        <v>2287</v>
      </c>
      <c r="F40" s="28" t="s">
        <v>2252</v>
      </c>
      <c r="G40" s="29" t="s">
        <v>2369</v>
      </c>
      <c r="H40" s="31"/>
    </row>
    <row r="41" spans="1:8" ht="24" customHeight="1" x14ac:dyDescent="0.3">
      <c r="A41" s="30" t="s">
        <v>26</v>
      </c>
      <c r="B41" s="30" t="s">
        <v>2375</v>
      </c>
      <c r="C41" s="30" t="s">
        <v>2376</v>
      </c>
      <c r="D41" s="30">
        <v>7067</v>
      </c>
      <c r="E41" s="30" t="s">
        <v>2287</v>
      </c>
      <c r="F41" s="28" t="s">
        <v>2252</v>
      </c>
      <c r="G41" s="29" t="s">
        <v>2369</v>
      </c>
      <c r="H41" s="31"/>
    </row>
    <row r="42" spans="1:8" ht="24" hidden="1" customHeight="1" x14ac:dyDescent="0.3">
      <c r="A42" s="30" t="s">
        <v>2377</v>
      </c>
      <c r="B42" s="30" t="s">
        <v>2303</v>
      </c>
      <c r="C42" s="30" t="e">
        <v>#N/A</v>
      </c>
      <c r="D42" s="30">
        <v>7270</v>
      </c>
      <c r="E42" s="30" t="s">
        <v>2287</v>
      </c>
      <c r="F42" s="28" t="s">
        <v>2252</v>
      </c>
      <c r="G42" s="29" t="s">
        <v>2369</v>
      </c>
      <c r="H42" s="31"/>
    </row>
    <row r="43" spans="1:8" ht="24" hidden="1" customHeight="1" x14ac:dyDescent="0.3">
      <c r="A43" s="30" t="s">
        <v>2378</v>
      </c>
      <c r="B43" s="30" t="s">
        <v>2379</v>
      </c>
      <c r="C43" s="30" t="e">
        <v>#N/A</v>
      </c>
      <c r="D43" s="30">
        <v>7271</v>
      </c>
      <c r="E43" s="30" t="s">
        <v>2287</v>
      </c>
      <c r="F43" s="28" t="s">
        <v>2252</v>
      </c>
      <c r="G43" s="29" t="s">
        <v>2369</v>
      </c>
      <c r="H43" s="31"/>
    </row>
    <row r="44" spans="1:8" ht="24" hidden="1" customHeight="1" x14ac:dyDescent="0.3">
      <c r="A44" s="30" t="s">
        <v>2380</v>
      </c>
      <c r="B44" s="30" t="s">
        <v>2381</v>
      </c>
      <c r="C44" s="30" t="e">
        <v>#N/A</v>
      </c>
      <c r="D44" s="30">
        <v>7273</v>
      </c>
      <c r="E44" s="30" t="s">
        <v>2287</v>
      </c>
      <c r="F44" s="28" t="s">
        <v>2252</v>
      </c>
      <c r="G44" s="29" t="s">
        <v>2369</v>
      </c>
      <c r="H44" s="31"/>
    </row>
    <row r="45" spans="1:8" ht="24" hidden="1" customHeight="1" x14ac:dyDescent="0.3">
      <c r="A45" s="30" t="s">
        <v>2382</v>
      </c>
      <c r="B45" s="30" t="s">
        <v>2383</v>
      </c>
      <c r="C45" s="30" t="e">
        <v>#N/A</v>
      </c>
      <c r="D45" s="30">
        <v>7275</v>
      </c>
      <c r="E45" s="30" t="s">
        <v>2287</v>
      </c>
      <c r="F45" s="28" t="s">
        <v>2252</v>
      </c>
      <c r="G45" s="29" t="s">
        <v>2369</v>
      </c>
      <c r="H45" s="31"/>
    </row>
    <row r="46" spans="1:8" ht="24" hidden="1" customHeight="1" x14ac:dyDescent="0.3">
      <c r="A46" s="30" t="s">
        <v>2384</v>
      </c>
      <c r="B46" s="30" t="s">
        <v>2375</v>
      </c>
      <c r="C46" s="30" t="e">
        <v>#N/A</v>
      </c>
      <c r="D46" s="30">
        <v>7276</v>
      </c>
      <c r="E46" s="30" t="s">
        <v>2287</v>
      </c>
      <c r="F46" s="28" t="s">
        <v>2252</v>
      </c>
      <c r="G46" s="29" t="s">
        <v>2369</v>
      </c>
      <c r="H46" s="31"/>
    </row>
    <row r="47" spans="1:8" ht="24" hidden="1" customHeight="1" x14ac:dyDescent="0.3">
      <c r="A47" s="30" t="s">
        <v>2385</v>
      </c>
      <c r="B47" s="30" t="s">
        <v>2386</v>
      </c>
      <c r="C47" s="30" t="e">
        <v>#N/A</v>
      </c>
      <c r="D47" s="30">
        <v>7277</v>
      </c>
      <c r="E47" s="30" t="s">
        <v>2287</v>
      </c>
      <c r="F47" s="28" t="s">
        <v>2252</v>
      </c>
      <c r="G47" s="29" t="s">
        <v>2369</v>
      </c>
      <c r="H47" s="31"/>
    </row>
    <row r="48" spans="1:8" ht="24" hidden="1" customHeight="1" x14ac:dyDescent="0.3">
      <c r="A48" s="30" t="s">
        <v>581</v>
      </c>
      <c r="B48" s="30" t="s">
        <v>2387</v>
      </c>
      <c r="C48" s="30" t="e">
        <v>#N/A</v>
      </c>
      <c r="D48" s="30">
        <v>7279</v>
      </c>
      <c r="E48" s="30" t="s">
        <v>2287</v>
      </c>
      <c r="F48" s="28" t="s">
        <v>2252</v>
      </c>
      <c r="G48" s="29" t="s">
        <v>2369</v>
      </c>
      <c r="H48" s="31"/>
    </row>
    <row r="49" spans="1:8" ht="24" hidden="1" customHeight="1" x14ac:dyDescent="0.3">
      <c r="A49" s="30" t="s">
        <v>2388</v>
      </c>
      <c r="B49" s="30" t="s">
        <v>2386</v>
      </c>
      <c r="C49" s="30" t="e">
        <v>#N/A</v>
      </c>
      <c r="D49" s="30" t="s">
        <v>2389</v>
      </c>
      <c r="E49" s="30"/>
      <c r="F49" s="28" t="s">
        <v>2252</v>
      </c>
      <c r="G49" s="29" t="s">
        <v>2369</v>
      </c>
      <c r="H49" s="31" t="s">
        <v>2390</v>
      </c>
    </row>
    <row r="50" spans="1:8" ht="24" hidden="1" customHeight="1" x14ac:dyDescent="0.3">
      <c r="A50" s="30" t="s">
        <v>2391</v>
      </c>
      <c r="B50" s="30" t="s">
        <v>2392</v>
      </c>
      <c r="C50" s="30" t="e">
        <v>#N/A</v>
      </c>
      <c r="D50" s="30" t="s">
        <v>2393</v>
      </c>
      <c r="E50" s="30"/>
      <c r="F50" s="28" t="s">
        <v>2252</v>
      </c>
      <c r="G50" s="29" t="s">
        <v>2369</v>
      </c>
      <c r="H50" s="31" t="s">
        <v>2327</v>
      </c>
    </row>
    <row r="51" spans="1:8" ht="24" hidden="1" customHeight="1" x14ac:dyDescent="0.3">
      <c r="A51" s="30" t="s">
        <v>2394</v>
      </c>
      <c r="B51" s="30" t="s">
        <v>2379</v>
      </c>
      <c r="C51" s="30" t="e">
        <v>#N/A</v>
      </c>
      <c r="D51" s="30" t="s">
        <v>2395</v>
      </c>
      <c r="E51" s="30"/>
      <c r="F51" s="28" t="s">
        <v>2252</v>
      </c>
      <c r="G51" s="29" t="s">
        <v>2369</v>
      </c>
      <c r="H51" s="31" t="s">
        <v>2330</v>
      </c>
    </row>
    <row r="52" spans="1:8" ht="24" hidden="1" customHeight="1" x14ac:dyDescent="0.3">
      <c r="A52" s="30" t="s">
        <v>2396</v>
      </c>
      <c r="B52" s="30" t="s">
        <v>2381</v>
      </c>
      <c r="C52" s="30" t="e">
        <v>#N/A</v>
      </c>
      <c r="D52" s="30" t="s">
        <v>2393</v>
      </c>
      <c r="E52" s="30"/>
      <c r="F52" s="28" t="s">
        <v>2252</v>
      </c>
      <c r="G52" s="29" t="s">
        <v>2369</v>
      </c>
      <c r="H52" s="31" t="s">
        <v>2327</v>
      </c>
    </row>
    <row r="53" spans="1:8" ht="24" hidden="1" customHeight="1" x14ac:dyDescent="0.3">
      <c r="A53" s="30" t="s">
        <v>2397</v>
      </c>
      <c r="B53" s="30" t="s">
        <v>2383</v>
      </c>
      <c r="C53" s="30" t="e">
        <v>#N/A</v>
      </c>
      <c r="D53" s="30" t="s">
        <v>2398</v>
      </c>
      <c r="E53" s="30"/>
      <c r="F53" s="28" t="s">
        <v>2252</v>
      </c>
      <c r="G53" s="29" t="s">
        <v>2369</v>
      </c>
      <c r="H53" s="31" t="s">
        <v>2399</v>
      </c>
    </row>
    <row r="54" spans="1:8" ht="24" hidden="1" customHeight="1" x14ac:dyDescent="0.3">
      <c r="A54" s="30" t="s">
        <v>2400</v>
      </c>
      <c r="B54" s="30" t="s">
        <v>2383</v>
      </c>
      <c r="C54" s="30" t="e">
        <v>#N/A</v>
      </c>
      <c r="D54" s="30" t="s">
        <v>2395</v>
      </c>
      <c r="E54" s="30"/>
      <c r="F54" s="28" t="s">
        <v>2252</v>
      </c>
      <c r="G54" s="29" t="s">
        <v>2369</v>
      </c>
      <c r="H54" s="31" t="s">
        <v>2330</v>
      </c>
    </row>
    <row r="55" spans="1:8" ht="24" hidden="1" customHeight="1" x14ac:dyDescent="0.3">
      <c r="A55" s="30" t="s">
        <v>2401</v>
      </c>
      <c r="B55" s="30" t="s">
        <v>2383</v>
      </c>
      <c r="C55" s="30" t="e">
        <v>#N/A</v>
      </c>
      <c r="D55" s="30" t="s">
        <v>2393</v>
      </c>
      <c r="E55" s="30"/>
      <c r="F55" s="28" t="s">
        <v>2252</v>
      </c>
      <c r="G55" s="29" t="s">
        <v>2369</v>
      </c>
      <c r="H55" s="31" t="s">
        <v>2327</v>
      </c>
    </row>
    <row r="56" spans="1:8" ht="24" hidden="1" customHeight="1" x14ac:dyDescent="0.3">
      <c r="A56" s="30" t="s">
        <v>2402</v>
      </c>
      <c r="B56" s="30" t="s">
        <v>2303</v>
      </c>
      <c r="C56" s="30" t="e">
        <v>#N/A</v>
      </c>
      <c r="D56" s="30" t="s">
        <v>2393</v>
      </c>
      <c r="E56" s="30"/>
      <c r="F56" s="28" t="s">
        <v>2252</v>
      </c>
      <c r="G56" s="29" t="s">
        <v>2369</v>
      </c>
      <c r="H56" s="31" t="s">
        <v>2327</v>
      </c>
    </row>
    <row r="57" spans="1:8" ht="24" hidden="1" customHeight="1" thickBot="1" x14ac:dyDescent="0.35">
      <c r="A57" s="34" t="s">
        <v>2403</v>
      </c>
      <c r="B57" s="34" t="s">
        <v>2383</v>
      </c>
      <c r="C57" s="34" t="e">
        <v>#N/A</v>
      </c>
      <c r="D57" s="34" t="s">
        <v>2404</v>
      </c>
      <c r="E57" s="34"/>
      <c r="F57" s="32" t="s">
        <v>2252</v>
      </c>
      <c r="G57" s="33" t="s">
        <v>2369</v>
      </c>
      <c r="H57" s="35" t="s">
        <v>2365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2406</v>
      </c>
      <c r="B2" s="372" t="s">
        <v>2407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2268</v>
      </c>
      <c r="C3" s="50" t="s">
        <v>72</v>
      </c>
      <c r="D3" s="50" t="s">
        <v>2269</v>
      </c>
      <c r="E3" s="50" t="s">
        <v>2408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2407</v>
      </c>
      <c r="C16" s="49"/>
      <c r="D16" s="45"/>
      <c r="E16" s="45"/>
      <c r="F16" s="38" t="s">
        <v>2409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2406</v>
      </c>
      <c r="B17" s="377" t="s">
        <v>2268</v>
      </c>
      <c r="C17" s="377" t="s">
        <v>72</v>
      </c>
      <c r="D17" s="377" t="s">
        <v>2269</v>
      </c>
      <c r="E17" s="377" t="s">
        <v>2408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2268</v>
      </c>
      <c r="G18" s="38" t="s">
        <v>2269</v>
      </c>
      <c r="H18" s="38" t="s">
        <v>2268</v>
      </c>
      <c r="I18" s="38" t="s">
        <v>2269</v>
      </c>
      <c r="J18" s="38" t="s">
        <v>2268</v>
      </c>
      <c r="K18" s="38" t="s">
        <v>2269</v>
      </c>
      <c r="L18" s="38" t="s">
        <v>2268</v>
      </c>
      <c r="M18" s="38" t="s">
        <v>2269</v>
      </c>
      <c r="N18" s="38" t="s">
        <v>2268</v>
      </c>
      <c r="O18" s="38" t="s">
        <v>2269</v>
      </c>
      <c r="P18" s="38" t="s">
        <v>2268</v>
      </c>
      <c r="Q18" s="38" t="s">
        <v>2269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10"/>
      <c r="B39" s="515" t="s">
        <v>2409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 x14ac:dyDescent="0.35">
      <c r="A40" s="510"/>
      <c r="B40" s="295" t="s">
        <v>2410</v>
      </c>
      <c r="C40" s="510"/>
      <c r="D40" s="295" t="s">
        <v>2411</v>
      </c>
      <c r="E40" s="510"/>
      <c r="F40" s="295" t="s">
        <v>2412</v>
      </c>
      <c r="G40" s="510"/>
      <c r="H40" s="295" t="s">
        <v>2413</v>
      </c>
      <c r="I40" s="510"/>
      <c r="J40" s="295" t="s">
        <v>2414</v>
      </c>
      <c r="K40" s="510"/>
      <c r="L40" s="295" t="s">
        <v>2415</v>
      </c>
      <c r="M40" s="510"/>
      <c r="N40" s="295" t="s">
        <v>2416</v>
      </c>
      <c r="O40" s="510"/>
      <c r="P40" s="295" t="s">
        <v>2417</v>
      </c>
      <c r="Q40" s="510"/>
      <c r="R40" s="295" t="s">
        <v>2418</v>
      </c>
      <c r="S40" s="510"/>
      <c r="T40" s="295" t="s">
        <v>2419</v>
      </c>
      <c r="U40" s="510"/>
      <c r="V40" s="295" t="s">
        <v>2420</v>
      </c>
      <c r="W40" s="510"/>
      <c r="X40" s="295" t="s">
        <v>2421</v>
      </c>
      <c r="Y40" s="510"/>
      <c r="Z40" s="295" t="s">
        <v>2422</v>
      </c>
      <c r="AA40" s="510"/>
      <c r="AB40" s="295" t="s">
        <v>2423</v>
      </c>
      <c r="AC40" s="510"/>
      <c r="AD40" s="295" t="s">
        <v>2424</v>
      </c>
      <c r="AE40" s="510"/>
      <c r="AF40" s="295" t="s">
        <v>2425</v>
      </c>
      <c r="AG40" s="510"/>
      <c r="AH40" s="295" t="s">
        <v>2426</v>
      </c>
      <c r="AI40" s="510"/>
      <c r="AJ40" s="510" t="s">
        <v>2263</v>
      </c>
      <c r="AK40" s="510" t="s">
        <v>2264</v>
      </c>
    </row>
    <row r="41" spans="1:37" ht="15.75" customHeight="1" x14ac:dyDescent="0.35">
      <c r="A41" s="513" t="s">
        <v>30</v>
      </c>
      <c r="B41" s="295" t="s">
        <v>2268</v>
      </c>
      <c r="C41" s="295" t="s">
        <v>2269</v>
      </c>
      <c r="D41" s="295" t="s">
        <v>2268</v>
      </c>
      <c r="E41" s="295" t="s">
        <v>2269</v>
      </c>
      <c r="F41" s="295" t="s">
        <v>2268</v>
      </c>
      <c r="G41" s="295" t="s">
        <v>2269</v>
      </c>
      <c r="H41" s="295" t="s">
        <v>2268</v>
      </c>
      <c r="I41" s="295" t="s">
        <v>2269</v>
      </c>
      <c r="J41" s="295" t="s">
        <v>2268</v>
      </c>
      <c r="K41" s="295" t="s">
        <v>2269</v>
      </c>
      <c r="L41" s="295" t="s">
        <v>2268</v>
      </c>
      <c r="M41" s="295" t="s">
        <v>2269</v>
      </c>
      <c r="N41" s="295" t="s">
        <v>2268</v>
      </c>
      <c r="O41" s="295" t="s">
        <v>2269</v>
      </c>
      <c r="P41" s="295" t="s">
        <v>2268</v>
      </c>
      <c r="Q41" s="295" t="s">
        <v>2269</v>
      </c>
      <c r="R41" s="295" t="s">
        <v>2268</v>
      </c>
      <c r="S41" s="295" t="s">
        <v>2269</v>
      </c>
      <c r="T41" s="295" t="s">
        <v>2268</v>
      </c>
      <c r="U41" s="295" t="s">
        <v>2269</v>
      </c>
      <c r="V41" s="295" t="s">
        <v>2268</v>
      </c>
      <c r="W41" s="295" t="s">
        <v>2269</v>
      </c>
      <c r="X41" s="295" t="s">
        <v>2268</v>
      </c>
      <c r="Y41" s="295" t="s">
        <v>2269</v>
      </c>
      <c r="Z41" s="295" t="s">
        <v>2268</v>
      </c>
      <c r="AA41" s="295" t="s">
        <v>2269</v>
      </c>
      <c r="AB41" s="295" t="s">
        <v>2268</v>
      </c>
      <c r="AC41" s="295" t="s">
        <v>2269</v>
      </c>
      <c r="AD41" s="295" t="s">
        <v>2268</v>
      </c>
      <c r="AE41" s="295" t="s">
        <v>2269</v>
      </c>
      <c r="AF41" s="295" t="s">
        <v>2268</v>
      </c>
      <c r="AG41" s="295" t="s">
        <v>2269</v>
      </c>
      <c r="AH41" s="295" t="s">
        <v>2268</v>
      </c>
      <c r="AI41" s="295" t="s">
        <v>2269</v>
      </c>
    </row>
    <row r="42" spans="1:37" ht="15.75" customHeight="1" x14ac:dyDescent="0.35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 x14ac:dyDescent="0.35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 x14ac:dyDescent="0.35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 x14ac:dyDescent="0.35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 x14ac:dyDescent="0.35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 x14ac:dyDescent="0.35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 x14ac:dyDescent="0.35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 x14ac:dyDescent="0.35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 x14ac:dyDescent="0.35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13" t="s">
        <v>2427</v>
      </c>
      <c r="B3" s="513" t="s">
        <v>83</v>
      </c>
    </row>
    <row r="4" spans="1:16" x14ac:dyDescent="0.35">
      <c r="A4" s="513" t="s">
        <v>2428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 x14ac:dyDescent="0.35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 x14ac:dyDescent="0.35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 x14ac:dyDescent="0.35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 x14ac:dyDescent="0.35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 x14ac:dyDescent="0.35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 x14ac:dyDescent="0.35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 x14ac:dyDescent="0.35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 x14ac:dyDescent="0.35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 x14ac:dyDescent="0.35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 x14ac:dyDescent="0.35">
      <c r="A14" s="2" t="s">
        <v>1038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 x14ac:dyDescent="0.35">
      <c r="A15" s="2" t="s">
        <v>1050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 x14ac:dyDescent="0.35">
      <c r="A16" s="2" t="s">
        <v>1042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 x14ac:dyDescent="0.35">
      <c r="A17" s="2" t="s">
        <v>1040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 x14ac:dyDescent="0.35">
      <c r="A18" s="2" t="s">
        <v>1036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 x14ac:dyDescent="0.35">
      <c r="A19" s="2" t="s">
        <v>1048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 x14ac:dyDescent="0.35">
      <c r="A20" s="2" t="s">
        <v>1044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 x14ac:dyDescent="0.35">
      <c r="A21" s="2" t="s">
        <v>1054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 x14ac:dyDescent="0.35">
      <c r="A22" s="2" t="s">
        <v>1099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 x14ac:dyDescent="0.35">
      <c r="A23" s="2" t="s">
        <v>1465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 x14ac:dyDescent="0.35">
      <c r="A24" s="2" t="s">
        <v>1468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 x14ac:dyDescent="0.35">
      <c r="A25" s="2" t="s">
        <v>1028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 x14ac:dyDescent="0.35">
      <c r="A26" s="2" t="s">
        <v>1072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 x14ac:dyDescent="0.35">
      <c r="A27" s="2" t="s">
        <v>1066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 x14ac:dyDescent="0.35">
      <c r="A28" s="514" t="s">
        <v>1033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 x14ac:dyDescent="0.35">
      <c r="A29" s="2" t="s">
        <v>1060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 x14ac:dyDescent="0.35">
      <c r="A30" s="2" t="s">
        <v>1062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 x14ac:dyDescent="0.35">
      <c r="A31" s="514" t="s">
        <v>1070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 x14ac:dyDescent="0.35">
      <c r="A32" s="2" t="s">
        <v>1563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 x14ac:dyDescent="0.35">
      <c r="A33" s="514" t="s">
        <v>1567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 x14ac:dyDescent="0.35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 x14ac:dyDescent="0.35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 x14ac:dyDescent="0.35">
      <c r="A36" s="2" t="s">
        <v>1439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 x14ac:dyDescent="0.35">
      <c r="A37" s="2" t="s">
        <v>1619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 x14ac:dyDescent="0.35">
      <c r="A38" s="2" t="s">
        <v>860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 x14ac:dyDescent="0.35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 x14ac:dyDescent="0.35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 x14ac:dyDescent="0.35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 x14ac:dyDescent="0.35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 x14ac:dyDescent="0.35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 x14ac:dyDescent="0.35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 x14ac:dyDescent="0.35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 x14ac:dyDescent="0.35">
      <c r="A46" s="2" t="s">
        <v>1428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 x14ac:dyDescent="0.35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 x14ac:dyDescent="0.35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 x14ac:dyDescent="0.35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 x14ac:dyDescent="0.35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 x14ac:dyDescent="0.35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 x14ac:dyDescent="0.35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 x14ac:dyDescent="0.35">
      <c r="A53" s="2" t="s">
        <v>1058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 x14ac:dyDescent="0.35">
      <c r="A54" s="2" t="s">
        <v>862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 x14ac:dyDescent="0.35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 x14ac:dyDescent="0.35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1500</v>
      </c>
      <c r="B3" s="50" t="s">
        <v>2429</v>
      </c>
      <c r="C3" s="50" t="s">
        <v>2430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07"/>
      <c r="B34" s="508" t="s">
        <v>2431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 x14ac:dyDescent="0.35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2228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2254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2429</v>
      </c>
      <c r="BQ35" s="295" t="s">
        <v>2430</v>
      </c>
    </row>
    <row r="36" spans="1:69" x14ac:dyDescent="0.35">
      <c r="A36" s="511" t="s">
        <v>1500</v>
      </c>
      <c r="B36" s="295" t="s">
        <v>2432</v>
      </c>
      <c r="C36" s="295" t="s">
        <v>2433</v>
      </c>
      <c r="D36" s="295" t="s">
        <v>2432</v>
      </c>
      <c r="E36" s="295" t="s">
        <v>2433</v>
      </c>
      <c r="F36" s="295" t="s">
        <v>2432</v>
      </c>
      <c r="G36" s="295" t="s">
        <v>2433</v>
      </c>
      <c r="H36" s="295" t="s">
        <v>2432</v>
      </c>
      <c r="I36" s="295" t="s">
        <v>2433</v>
      </c>
      <c r="J36" s="295" t="s">
        <v>2432</v>
      </c>
      <c r="K36" s="295" t="s">
        <v>2433</v>
      </c>
      <c r="L36" s="295" t="s">
        <v>2432</v>
      </c>
      <c r="M36" s="295" t="s">
        <v>2433</v>
      </c>
      <c r="N36" s="295" t="s">
        <v>2432</v>
      </c>
      <c r="O36" s="295" t="s">
        <v>2433</v>
      </c>
      <c r="P36" s="295" t="s">
        <v>2432</v>
      </c>
      <c r="Q36" s="295" t="s">
        <v>2433</v>
      </c>
      <c r="R36" s="295" t="s">
        <v>2432</v>
      </c>
      <c r="S36" s="295" t="s">
        <v>2433</v>
      </c>
      <c r="T36" s="295" t="s">
        <v>2432</v>
      </c>
      <c r="U36" s="295" t="s">
        <v>2433</v>
      </c>
      <c r="V36" s="295" t="s">
        <v>2432</v>
      </c>
      <c r="W36" s="295" t="s">
        <v>2433</v>
      </c>
      <c r="X36" s="295" t="s">
        <v>2432</v>
      </c>
      <c r="Y36" s="295" t="s">
        <v>2433</v>
      </c>
      <c r="Z36" s="295" t="s">
        <v>2432</v>
      </c>
      <c r="AA36" s="295" t="s">
        <v>2433</v>
      </c>
      <c r="AB36" s="295" t="s">
        <v>2432</v>
      </c>
      <c r="AC36" s="295" t="s">
        <v>2433</v>
      </c>
      <c r="AD36" s="295" t="s">
        <v>2432</v>
      </c>
      <c r="AE36" s="295" t="s">
        <v>2433</v>
      </c>
      <c r="AF36" s="295" t="s">
        <v>2432</v>
      </c>
      <c r="AG36" s="295" t="s">
        <v>2433</v>
      </c>
      <c r="AH36" s="295" t="s">
        <v>2432</v>
      </c>
      <c r="AI36" s="295" t="s">
        <v>2433</v>
      </c>
      <c r="AJ36" s="295" t="s">
        <v>2432</v>
      </c>
      <c r="AK36" s="295" t="s">
        <v>2433</v>
      </c>
      <c r="AL36" s="295" t="s">
        <v>2432</v>
      </c>
      <c r="AM36" s="295" t="s">
        <v>2433</v>
      </c>
      <c r="AN36" s="295" t="s">
        <v>2432</v>
      </c>
      <c r="AO36" s="295" t="s">
        <v>2433</v>
      </c>
      <c r="AP36" s="295" t="s">
        <v>2432</v>
      </c>
      <c r="AQ36" s="295" t="s">
        <v>2433</v>
      </c>
      <c r="AR36" s="295" t="s">
        <v>2432</v>
      </c>
      <c r="AS36" s="295" t="s">
        <v>2433</v>
      </c>
      <c r="AT36" s="295" t="s">
        <v>2432</v>
      </c>
      <c r="AU36" s="295" t="s">
        <v>2433</v>
      </c>
      <c r="AV36" s="295" t="s">
        <v>2432</v>
      </c>
      <c r="AW36" s="295" t="s">
        <v>2433</v>
      </c>
      <c r="AX36" s="295" t="s">
        <v>2432</v>
      </c>
      <c r="AY36" s="295" t="s">
        <v>2433</v>
      </c>
      <c r="AZ36" s="295" t="s">
        <v>2432</v>
      </c>
      <c r="BA36" s="295" t="s">
        <v>2433</v>
      </c>
      <c r="BB36" s="295" t="s">
        <v>2432</v>
      </c>
      <c r="BC36" s="295" t="s">
        <v>2433</v>
      </c>
      <c r="BD36" s="295" t="s">
        <v>2432</v>
      </c>
      <c r="BE36" s="295" t="s">
        <v>2433</v>
      </c>
      <c r="BF36" s="295" t="s">
        <v>2432</v>
      </c>
      <c r="BG36" s="295" t="s">
        <v>2433</v>
      </c>
      <c r="BH36" s="295" t="s">
        <v>2432</v>
      </c>
      <c r="BI36" s="295" t="s">
        <v>2433</v>
      </c>
      <c r="BJ36" s="295" t="s">
        <v>2432</v>
      </c>
      <c r="BK36" s="295" t="s">
        <v>2433</v>
      </c>
      <c r="BL36" s="295" t="s">
        <v>2432</v>
      </c>
      <c r="BM36" s="295" t="s">
        <v>2433</v>
      </c>
      <c r="BN36" s="295" t="s">
        <v>2432</v>
      </c>
      <c r="BO36" s="295" t="s">
        <v>2433</v>
      </c>
    </row>
    <row r="37" spans="1:69" x14ac:dyDescent="0.35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 x14ac:dyDescent="0.35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 x14ac:dyDescent="0.35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 x14ac:dyDescent="0.35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 x14ac:dyDescent="0.35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 x14ac:dyDescent="0.35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 x14ac:dyDescent="0.35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 x14ac:dyDescent="0.35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 x14ac:dyDescent="0.35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 x14ac:dyDescent="0.35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 x14ac:dyDescent="0.35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 x14ac:dyDescent="0.35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 x14ac:dyDescent="0.35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 x14ac:dyDescent="0.35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 x14ac:dyDescent="0.35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 x14ac:dyDescent="0.35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 x14ac:dyDescent="0.35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 x14ac:dyDescent="0.35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 x14ac:dyDescent="0.35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 x14ac:dyDescent="0.35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 x14ac:dyDescent="0.35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 x14ac:dyDescent="0.35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 x14ac:dyDescent="0.35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 x14ac:dyDescent="0.35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 x14ac:dyDescent="0.35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 x14ac:dyDescent="0.35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 x14ac:dyDescent="0.35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 x14ac:dyDescent="0.35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 x14ac:dyDescent="0.35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 x14ac:dyDescent="0.35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 x14ac:dyDescent="0.35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 x14ac:dyDescent="0.35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2434</v>
      </c>
      <c r="I1" t="s">
        <v>2434</v>
      </c>
      <c r="N1" t="s">
        <v>2435</v>
      </c>
    </row>
    <row r="2" spans="4:15" x14ac:dyDescent="0.3">
      <c r="D2" t="s">
        <v>2436</v>
      </c>
      <c r="I2" t="s">
        <v>2436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2435</v>
      </c>
      <c r="I4" t="s">
        <v>2435</v>
      </c>
    </row>
    <row r="5" spans="4:15" x14ac:dyDescent="0.3">
      <c r="N5" t="s">
        <v>2437</v>
      </c>
    </row>
    <row r="6" spans="4:15" x14ac:dyDescent="0.3">
      <c r="D6" t="s">
        <v>2438</v>
      </c>
      <c r="I6" t="s">
        <v>2438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2439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2440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2437</v>
      </c>
      <c r="I11" t="s">
        <v>2437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2441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2442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2443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2444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2445</v>
      </c>
      <c r="I19" t="s">
        <v>255</v>
      </c>
      <c r="J19" t="s">
        <v>256</v>
      </c>
      <c r="K19" t="s">
        <v>2446</v>
      </c>
      <c r="N19" t="s">
        <v>252</v>
      </c>
      <c r="O19" s="278">
        <v>44508</v>
      </c>
    </row>
    <row r="20" spans="4:15" x14ac:dyDescent="0.3">
      <c r="D20" t="s">
        <v>2447</v>
      </c>
      <c r="I20" t="s">
        <v>257</v>
      </c>
      <c r="J20" t="s">
        <v>258</v>
      </c>
    </row>
    <row r="21" spans="4:15" x14ac:dyDescent="0.3">
      <c r="N21" t="s">
        <v>2448</v>
      </c>
    </row>
    <row r="22" spans="4:15" x14ac:dyDescent="0.3">
      <c r="D22" t="s">
        <v>2449</v>
      </c>
      <c r="I22" t="s">
        <v>261</v>
      </c>
      <c r="J22" t="s">
        <v>262</v>
      </c>
      <c r="K22" t="s">
        <v>2446</v>
      </c>
    </row>
    <row r="23" spans="4:15" x14ac:dyDescent="0.3">
      <c r="D23" t="s">
        <v>2450</v>
      </c>
      <c r="I23" t="s">
        <v>263</v>
      </c>
      <c r="J23" t="s">
        <v>264</v>
      </c>
      <c r="N23" t="s">
        <v>2451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2452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2453</v>
      </c>
      <c r="I27" t="s">
        <v>880</v>
      </c>
      <c r="J27" t="s">
        <v>881</v>
      </c>
      <c r="K27" t="s">
        <v>2454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2455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2456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2457</v>
      </c>
    </row>
    <row r="33" spans="4:15" x14ac:dyDescent="0.3">
      <c r="D33" t="s">
        <v>2458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2459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2448</v>
      </c>
      <c r="I36" t="s">
        <v>2448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2451</v>
      </c>
      <c r="I38" t="s">
        <v>2451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2460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2461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1450</v>
      </c>
      <c r="O42" s="278">
        <v>44512</v>
      </c>
    </row>
    <row r="43" spans="4:15" x14ac:dyDescent="0.3">
      <c r="D43" t="s">
        <v>2462</v>
      </c>
      <c r="I43" t="s">
        <v>267</v>
      </c>
      <c r="J43" t="s">
        <v>268</v>
      </c>
      <c r="N43" t="s">
        <v>1453</v>
      </c>
      <c r="O43" s="278">
        <v>44512</v>
      </c>
    </row>
    <row r="44" spans="4:15" x14ac:dyDescent="0.3">
      <c r="D44" t="s">
        <v>2463</v>
      </c>
      <c r="I44" t="s">
        <v>269</v>
      </c>
      <c r="J44" t="s">
        <v>270</v>
      </c>
      <c r="N44" t="s">
        <v>1455</v>
      </c>
      <c r="O44" s="278">
        <v>44512</v>
      </c>
    </row>
    <row r="45" spans="4:15" x14ac:dyDescent="0.3">
      <c r="N45" t="s">
        <v>1458</v>
      </c>
      <c r="O45" s="278">
        <v>44512</v>
      </c>
    </row>
    <row r="46" spans="4:15" x14ac:dyDescent="0.3">
      <c r="D46" t="s">
        <v>2464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2465</v>
      </c>
      <c r="I47" t="s">
        <v>874</v>
      </c>
      <c r="J47" t="s">
        <v>2466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2467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2468</v>
      </c>
      <c r="I51" t="s">
        <v>886</v>
      </c>
      <c r="J51" t="s">
        <v>2469</v>
      </c>
      <c r="N51" t="s">
        <v>293</v>
      </c>
      <c r="O51" s="278">
        <v>44512</v>
      </c>
    </row>
    <row r="52" spans="4:15" x14ac:dyDescent="0.3">
      <c r="N52" t="s">
        <v>1461</v>
      </c>
      <c r="O52" s="278">
        <v>44512</v>
      </c>
    </row>
    <row r="53" spans="4:15" x14ac:dyDescent="0.3">
      <c r="D53" t="s">
        <v>2457</v>
      </c>
      <c r="I53" t="s">
        <v>2457</v>
      </c>
      <c r="N53" t="s">
        <v>1463</v>
      </c>
      <c r="O53" s="278">
        <v>44512</v>
      </c>
    </row>
    <row r="55" spans="4:15" x14ac:dyDescent="0.3">
      <c r="D55" t="s">
        <v>2470</v>
      </c>
      <c r="I55" t="s">
        <v>295</v>
      </c>
      <c r="J55" t="s">
        <v>2471</v>
      </c>
    </row>
    <row r="56" spans="4:15" x14ac:dyDescent="0.3">
      <c r="D56" t="s">
        <v>2472</v>
      </c>
      <c r="I56" t="s">
        <v>297</v>
      </c>
      <c r="J56" t="s">
        <v>298</v>
      </c>
    </row>
    <row r="58" spans="4:15" x14ac:dyDescent="0.3">
      <c r="D58" t="s">
        <v>2473</v>
      </c>
      <c r="I58" t="s">
        <v>272</v>
      </c>
      <c r="J58" t="s">
        <v>2474</v>
      </c>
    </row>
    <row r="59" spans="4:15" x14ac:dyDescent="0.3">
      <c r="D59" t="s">
        <v>2475</v>
      </c>
      <c r="I59" t="s">
        <v>274</v>
      </c>
      <c r="J59" t="s">
        <v>275</v>
      </c>
    </row>
    <row r="60" spans="4:15" x14ac:dyDescent="0.3">
      <c r="D60" t="s">
        <v>2476</v>
      </c>
      <c r="I60" t="s">
        <v>299</v>
      </c>
      <c r="J60" t="s">
        <v>300</v>
      </c>
    </row>
    <row r="61" spans="4:15" x14ac:dyDescent="0.3">
      <c r="D61" t="s">
        <v>2477</v>
      </c>
      <c r="I61" t="s">
        <v>303</v>
      </c>
      <c r="J61" t="s">
        <v>304</v>
      </c>
    </row>
    <row r="62" spans="4:15" x14ac:dyDescent="0.3">
      <c r="D62" t="s">
        <v>2478</v>
      </c>
      <c r="I62" t="s">
        <v>308</v>
      </c>
      <c r="J62" t="s">
        <v>309</v>
      </c>
    </row>
    <row r="64" spans="4:15" x14ac:dyDescent="0.3">
      <c r="D64" t="s">
        <v>2479</v>
      </c>
      <c r="I64" t="s">
        <v>897</v>
      </c>
      <c r="J64" t="s">
        <v>2480</v>
      </c>
    </row>
    <row r="65" spans="4:13" x14ac:dyDescent="0.3">
      <c r="D65" t="s">
        <v>2481</v>
      </c>
      <c r="I65" t="s">
        <v>899</v>
      </c>
      <c r="J65" t="s">
        <v>2482</v>
      </c>
      <c r="K65" t="s">
        <v>2483</v>
      </c>
    </row>
    <row r="67" spans="4:13" x14ac:dyDescent="0.3">
      <c r="D67" t="s">
        <v>2484</v>
      </c>
      <c r="I67" t="s">
        <v>1450</v>
      </c>
      <c r="J67" t="s">
        <v>1451</v>
      </c>
      <c r="K67" t="s">
        <v>2485</v>
      </c>
      <c r="L67" t="s">
        <v>2486</v>
      </c>
    </row>
    <row r="68" spans="4:13" x14ac:dyDescent="0.3">
      <c r="D68" t="s">
        <v>2487</v>
      </c>
      <c r="I68" t="s">
        <v>1453</v>
      </c>
      <c r="J68" t="s">
        <v>1454</v>
      </c>
      <c r="K68" t="s">
        <v>2485</v>
      </c>
      <c r="L68" t="s">
        <v>2486</v>
      </c>
    </row>
    <row r="70" spans="4:13" x14ac:dyDescent="0.3">
      <c r="D70" t="s">
        <v>2488</v>
      </c>
      <c r="I70" t="s">
        <v>1455</v>
      </c>
      <c r="J70" t="s">
        <v>1456</v>
      </c>
      <c r="K70" t="s">
        <v>2485</v>
      </c>
      <c r="L70" t="s">
        <v>2489</v>
      </c>
    </row>
    <row r="71" spans="4:13" x14ac:dyDescent="0.3">
      <c r="D71" t="s">
        <v>2490</v>
      </c>
      <c r="I71" t="s">
        <v>1458</v>
      </c>
      <c r="J71" t="s">
        <v>2491</v>
      </c>
      <c r="K71" t="s">
        <v>2485</v>
      </c>
      <c r="L71" t="s">
        <v>2492</v>
      </c>
      <c r="M71" t="s">
        <v>2493</v>
      </c>
    </row>
    <row r="73" spans="4:13" x14ac:dyDescent="0.3">
      <c r="D73" t="s">
        <v>2494</v>
      </c>
      <c r="I73" t="s">
        <v>279</v>
      </c>
      <c r="J73" t="s">
        <v>2495</v>
      </c>
    </row>
    <row r="74" spans="4:13" x14ac:dyDescent="0.3">
      <c r="D74" t="s">
        <v>2496</v>
      </c>
      <c r="I74" t="s">
        <v>301</v>
      </c>
      <c r="J74" t="s">
        <v>2497</v>
      </c>
    </row>
    <row r="75" spans="4:13" x14ac:dyDescent="0.3">
      <c r="D75" t="s">
        <v>2498</v>
      </c>
      <c r="I75" t="s">
        <v>306</v>
      </c>
      <c r="J75" t="s">
        <v>2499</v>
      </c>
    </row>
    <row r="76" spans="4:13" x14ac:dyDescent="0.3">
      <c r="D76" t="s">
        <v>2500</v>
      </c>
      <c r="I76" t="s">
        <v>310</v>
      </c>
      <c r="J76" t="s">
        <v>2501</v>
      </c>
    </row>
    <row r="78" spans="4:13" x14ac:dyDescent="0.3">
      <c r="D78" t="s">
        <v>2502</v>
      </c>
      <c r="I78" t="s">
        <v>291</v>
      </c>
      <c r="J78" t="s">
        <v>292</v>
      </c>
    </row>
    <row r="79" spans="4:13" x14ac:dyDescent="0.3">
      <c r="D79" t="s">
        <v>2503</v>
      </c>
      <c r="I79" t="s">
        <v>293</v>
      </c>
      <c r="J79" t="s">
        <v>294</v>
      </c>
    </row>
    <row r="81" spans="4:12" x14ac:dyDescent="0.3">
      <c r="D81" t="s">
        <v>2504</v>
      </c>
      <c r="I81" t="s">
        <v>1461</v>
      </c>
      <c r="J81" t="s">
        <v>2505</v>
      </c>
      <c r="K81" t="s">
        <v>2485</v>
      </c>
      <c r="L81" t="s">
        <v>2506</v>
      </c>
    </row>
    <row r="82" spans="4:12" x14ac:dyDescent="0.3">
      <c r="D82" t="s">
        <v>2507</v>
      </c>
      <c r="I82" t="s">
        <v>1463</v>
      </c>
      <c r="J82" t="s">
        <v>2508</v>
      </c>
      <c r="K82" t="s">
        <v>2485</v>
      </c>
      <c r="L82" t="s">
        <v>2509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1504</v>
      </c>
      <c r="B1" s="382"/>
      <c r="C1" s="382"/>
      <c r="D1" s="382"/>
      <c r="E1" s="58" t="s">
        <v>1506</v>
      </c>
      <c r="F1" s="59"/>
      <c r="G1" s="58" t="s">
        <v>1507</v>
      </c>
      <c r="H1" s="59"/>
      <c r="I1" s="60" t="s">
        <v>1509</v>
      </c>
      <c r="J1" s="61"/>
      <c r="K1" s="62" t="s">
        <v>1510</v>
      </c>
      <c r="L1" s="63"/>
      <c r="M1" s="63"/>
      <c r="N1" s="63"/>
      <c r="O1" s="63"/>
      <c r="P1" s="63"/>
      <c r="Q1" s="64" t="s">
        <v>1511</v>
      </c>
      <c r="R1" s="65"/>
      <c r="S1" s="64" t="s">
        <v>1512</v>
      </c>
      <c r="T1" s="65"/>
      <c r="U1" s="66" t="s">
        <v>2198</v>
      </c>
      <c r="V1" s="66"/>
      <c r="W1" s="66"/>
    </row>
    <row r="2" spans="1:26" x14ac:dyDescent="0.35">
      <c r="A2" s="291" t="s">
        <v>2510</v>
      </c>
      <c r="B2" s="318" t="s">
        <v>58</v>
      </c>
      <c r="C2" s="318" t="s">
        <v>2212</v>
      </c>
      <c r="D2" s="318" t="s">
        <v>2408</v>
      </c>
      <c r="E2" s="295" t="s">
        <v>2511</v>
      </c>
      <c r="F2" s="295" t="s">
        <v>2512</v>
      </c>
      <c r="G2" s="295" t="s">
        <v>2513</v>
      </c>
      <c r="H2" s="295" t="s">
        <v>2514</v>
      </c>
      <c r="I2" s="295" t="s">
        <v>2515</v>
      </c>
      <c r="J2" s="295" t="s">
        <v>2516</v>
      </c>
      <c r="K2" s="295" t="s">
        <v>2517</v>
      </c>
      <c r="L2" s="295" t="s">
        <v>2518</v>
      </c>
      <c r="M2" s="295" t="s">
        <v>2519</v>
      </c>
      <c r="N2" s="295" t="s">
        <v>2520</v>
      </c>
      <c r="O2" s="295" t="s">
        <v>2521</v>
      </c>
      <c r="P2" s="295" t="s">
        <v>2522</v>
      </c>
      <c r="Q2" s="295" t="s">
        <v>2523</v>
      </c>
      <c r="R2" s="295" t="s">
        <v>2524</v>
      </c>
      <c r="S2" s="295" t="s">
        <v>2525</v>
      </c>
      <c r="T2" s="295" t="s">
        <v>2526</v>
      </c>
      <c r="U2" s="295" t="s">
        <v>2527</v>
      </c>
      <c r="V2" s="295" t="s">
        <v>2528</v>
      </c>
      <c r="W2" s="295" t="s">
        <v>2408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2529</v>
      </c>
      <c r="O26" s="312"/>
      <c r="P26" s="313" t="s">
        <v>2530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2531</v>
      </c>
      <c r="B1" s="137" t="s">
        <v>2532</v>
      </c>
      <c r="C1" s="137" t="s">
        <v>2533</v>
      </c>
      <c r="E1" s="139" t="s">
        <v>2534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2535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1006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1014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976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987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994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1000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1010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1016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1038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1050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1042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1046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1036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1118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1120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1084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1091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1105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1111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2536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1099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1103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1109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2537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1115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1134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1145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1149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1141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1122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1130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1147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1072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2165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1074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1077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1080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1082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1126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1136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1064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1028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1056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1068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2538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2539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956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962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954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965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970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960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1151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1302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1304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1306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1308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1312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1314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1316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1318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1320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1322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1324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1326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1328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1330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1332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1334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1336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1338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1340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1342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1344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1346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1348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1350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1354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1356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1358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1360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1362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1364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1366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1368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1370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1372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1374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1226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1376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950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2540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2541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2542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1950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2543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2544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2545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2546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2547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2548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2549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2550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2551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2552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2553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2554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2555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2556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2557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2558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2559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2560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2561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2562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2563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2565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2566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2567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1619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2568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2569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2570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2571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2572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2573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2574</v>
      </c>
      <c r="B1" t="s">
        <v>381</v>
      </c>
      <c r="C1" t="s">
        <v>2212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2144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2152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2146</v>
      </c>
    </row>
    <row r="41" spans="2:3" x14ac:dyDescent="0.3">
      <c r="C41" t="s">
        <v>1704</v>
      </c>
    </row>
    <row r="42" spans="2:3" x14ac:dyDescent="0.3">
      <c r="C42" t="s">
        <v>1707</v>
      </c>
    </row>
    <row r="43" spans="2:3" x14ac:dyDescent="0.3">
      <c r="B43" t="s">
        <v>468</v>
      </c>
      <c r="C43" t="s">
        <v>1713</v>
      </c>
    </row>
    <row r="44" spans="2:3" x14ac:dyDescent="0.3">
      <c r="C44" t="s">
        <v>1804</v>
      </c>
    </row>
    <row r="45" spans="2:3" x14ac:dyDescent="0.3">
      <c r="C45" t="s">
        <v>1910</v>
      </c>
    </row>
    <row r="46" spans="2:3" x14ac:dyDescent="0.3">
      <c r="C46" t="s">
        <v>1964</v>
      </c>
    </row>
    <row r="47" spans="2:3" x14ac:dyDescent="0.3">
      <c r="C47" t="s">
        <v>1965</v>
      </c>
    </row>
    <row r="48" spans="2:3" x14ac:dyDescent="0.3">
      <c r="C48" t="s">
        <v>1966</v>
      </c>
    </row>
    <row r="49" spans="3:3" x14ac:dyDescent="0.3">
      <c r="C49" t="s">
        <v>1967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2575</v>
      </c>
      <c r="B1" s="316" t="s">
        <v>295</v>
      </c>
      <c r="C1" t="s">
        <v>868</v>
      </c>
      <c r="D1" t="s">
        <v>1723</v>
      </c>
      <c r="F1" s="279" t="s">
        <v>2575</v>
      </c>
      <c r="G1" t="s">
        <v>381</v>
      </c>
      <c r="I1" t="s">
        <v>699</v>
      </c>
      <c r="J1" t="s">
        <v>2143</v>
      </c>
    </row>
    <row r="2" spans="1:10" ht="16.5" customHeight="1" x14ac:dyDescent="0.3">
      <c r="B2" s="316" t="s">
        <v>209</v>
      </c>
      <c r="C2" t="s">
        <v>874</v>
      </c>
      <c r="D2" t="s">
        <v>1758</v>
      </c>
      <c r="G2" t="s">
        <v>392</v>
      </c>
      <c r="I2" t="s">
        <v>678</v>
      </c>
      <c r="J2" t="s">
        <v>2144</v>
      </c>
    </row>
    <row r="3" spans="1:10" ht="16.5" customHeight="1" x14ac:dyDescent="0.3">
      <c r="B3" s="316" t="s">
        <v>211</v>
      </c>
      <c r="C3" t="s">
        <v>228</v>
      </c>
      <c r="D3" t="s">
        <v>1768</v>
      </c>
      <c r="G3" t="s">
        <v>394</v>
      </c>
      <c r="I3" t="s">
        <v>773</v>
      </c>
      <c r="J3" t="s">
        <v>2146</v>
      </c>
    </row>
    <row r="4" spans="1:10" ht="16.5" customHeight="1" x14ac:dyDescent="0.3">
      <c r="B4" s="316" t="s">
        <v>215</v>
      </c>
      <c r="C4" t="s">
        <v>443</v>
      </c>
      <c r="D4" t="s">
        <v>1803</v>
      </c>
      <c r="G4" t="s">
        <v>400</v>
      </c>
      <c r="I4" t="s">
        <v>854</v>
      </c>
      <c r="J4" t="s">
        <v>2152</v>
      </c>
    </row>
    <row r="5" spans="1:10" ht="16.5" customHeight="1" x14ac:dyDescent="0.3">
      <c r="B5" s="316" t="s">
        <v>217</v>
      </c>
      <c r="C5" t="s">
        <v>272</v>
      </c>
      <c r="D5" t="s">
        <v>1959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2026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2091</v>
      </c>
      <c r="G8" t="s">
        <v>458</v>
      </c>
    </row>
    <row r="9" spans="1:10" ht="16.5" customHeight="1" x14ac:dyDescent="0.3">
      <c r="B9" s="72" t="s">
        <v>231</v>
      </c>
      <c r="D9" t="s">
        <v>2092</v>
      </c>
      <c r="G9" t="s">
        <v>462</v>
      </c>
      <c r="J9" t="s">
        <v>1704</v>
      </c>
    </row>
    <row r="10" spans="1:10" ht="16.5" customHeight="1" x14ac:dyDescent="0.3">
      <c r="B10" s="316" t="s">
        <v>249</v>
      </c>
      <c r="C10" t="s">
        <v>252</v>
      </c>
      <c r="D10" t="s">
        <v>2099</v>
      </c>
      <c r="G10" t="s">
        <v>460</v>
      </c>
      <c r="J10" t="s">
        <v>1707</v>
      </c>
    </row>
    <row r="11" spans="1:10" ht="16.5" customHeight="1" x14ac:dyDescent="0.3">
      <c r="B11" s="316" t="s">
        <v>252</v>
      </c>
      <c r="D11" t="s">
        <v>2103</v>
      </c>
      <c r="G11" t="s">
        <v>466</v>
      </c>
      <c r="J11" t="s">
        <v>1713</v>
      </c>
    </row>
    <row r="12" spans="1:10" ht="16.5" customHeight="1" x14ac:dyDescent="0.3">
      <c r="B12" s="316" t="s">
        <v>234</v>
      </c>
      <c r="D12" t="s">
        <v>2113</v>
      </c>
      <c r="G12" t="s">
        <v>480</v>
      </c>
      <c r="I12" t="s">
        <v>483</v>
      </c>
      <c r="J12" t="s">
        <v>1804</v>
      </c>
    </row>
    <row r="13" spans="1:10" ht="16.5" customHeight="1" x14ac:dyDescent="0.3">
      <c r="B13" s="316" t="s">
        <v>239</v>
      </c>
      <c r="D13" t="s">
        <v>2115</v>
      </c>
      <c r="G13" t="s">
        <v>486</v>
      </c>
      <c r="I13" t="s">
        <v>668</v>
      </c>
      <c r="J13" t="s">
        <v>1910</v>
      </c>
    </row>
    <row r="14" spans="1:10" ht="16.5" customHeight="1" x14ac:dyDescent="0.3">
      <c r="B14" s="316" t="s">
        <v>241</v>
      </c>
      <c r="C14" t="s">
        <v>269</v>
      </c>
      <c r="D14" t="s">
        <v>2116</v>
      </c>
      <c r="G14" t="s">
        <v>488</v>
      </c>
      <c r="I14" t="s">
        <v>456</v>
      </c>
      <c r="J14" t="s">
        <v>1964</v>
      </c>
    </row>
    <row r="15" spans="1:10" ht="16.5" customHeight="1" x14ac:dyDescent="0.3">
      <c r="B15" s="316" t="s">
        <v>269</v>
      </c>
      <c r="D15" t="s">
        <v>2117</v>
      </c>
      <c r="G15" t="s">
        <v>490</v>
      </c>
      <c r="I15" t="s">
        <v>462</v>
      </c>
      <c r="J15" t="s">
        <v>1965</v>
      </c>
    </row>
    <row r="16" spans="1:10" ht="16.5" customHeight="1" x14ac:dyDescent="0.3">
      <c r="B16" s="316" t="s">
        <v>272</v>
      </c>
      <c r="D16" t="s">
        <v>2121</v>
      </c>
      <c r="G16" t="s">
        <v>483</v>
      </c>
      <c r="I16" t="s">
        <v>468</v>
      </c>
      <c r="J16" t="s">
        <v>1966</v>
      </c>
    </row>
    <row r="17" spans="2:10" ht="16.5" customHeight="1" x14ac:dyDescent="0.3">
      <c r="B17" s="316" t="s">
        <v>274</v>
      </c>
      <c r="D17" t="s">
        <v>2122</v>
      </c>
      <c r="G17" t="s">
        <v>643</v>
      </c>
      <c r="J17" t="s">
        <v>1967</v>
      </c>
    </row>
    <row r="18" spans="2:10" ht="16.5" customHeight="1" x14ac:dyDescent="0.3">
      <c r="B18" s="316" t="s">
        <v>282</v>
      </c>
      <c r="C18" t="s">
        <v>883</v>
      </c>
      <c r="D18" t="s">
        <v>2156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2157</v>
      </c>
      <c r="G19" t="s">
        <v>649</v>
      </c>
    </row>
    <row r="20" spans="2:10" ht="16.5" customHeight="1" x14ac:dyDescent="0.3">
      <c r="B20" s="316" t="s">
        <v>1450</v>
      </c>
      <c r="G20" t="s">
        <v>654</v>
      </c>
    </row>
    <row r="21" spans="2:10" ht="16.5" customHeight="1" x14ac:dyDescent="0.3">
      <c r="B21" s="316" t="s">
        <v>1453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1458</v>
      </c>
      <c r="G23" t="s">
        <v>693</v>
      </c>
    </row>
    <row r="24" spans="2:10" ht="16.5" customHeight="1" x14ac:dyDescent="0.3">
      <c r="B24" s="316" t="s">
        <v>1461</v>
      </c>
      <c r="G24" t="s">
        <v>668</v>
      </c>
    </row>
    <row r="25" spans="2:10" ht="16.5" customHeight="1" x14ac:dyDescent="0.3">
      <c r="B25" s="316" t="s">
        <v>1463</v>
      </c>
      <c r="G25" t="s">
        <v>697</v>
      </c>
    </row>
    <row r="26" spans="2:10" ht="16.5" customHeight="1" x14ac:dyDescent="0.3">
      <c r="B26" s="316" t="s">
        <v>1455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2531</v>
      </c>
      <c r="B1" s="268" t="s">
        <v>2576</v>
      </c>
      <c r="C1" s="269" t="s">
        <v>2532</v>
      </c>
      <c r="D1" s="269" t="s">
        <v>2533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2577</v>
      </c>
      <c r="C2" s="269" t="s">
        <v>51</v>
      </c>
      <c r="D2" s="269">
        <v>6</v>
      </c>
      <c r="E2" s="268" t="s">
        <v>2578</v>
      </c>
      <c r="F2" s="268" t="s">
        <v>2579</v>
      </c>
    </row>
    <row r="3" spans="1:6" x14ac:dyDescent="0.3">
      <c r="A3" s="269" t="s">
        <v>473</v>
      </c>
      <c r="B3" s="268" t="s">
        <v>2580</v>
      </c>
      <c r="C3" s="269" t="s">
        <v>51</v>
      </c>
      <c r="D3" s="269">
        <v>6</v>
      </c>
      <c r="E3" s="268" t="s">
        <v>2578</v>
      </c>
      <c r="F3" s="268" t="s">
        <v>2579</v>
      </c>
    </row>
    <row r="4" spans="1:6" x14ac:dyDescent="0.3">
      <c r="A4" s="269" t="s">
        <v>468</v>
      </c>
      <c r="B4" s="268" t="s">
        <v>2581</v>
      </c>
      <c r="C4" s="269" t="s">
        <v>51</v>
      </c>
      <c r="D4" s="269">
        <v>6</v>
      </c>
      <c r="E4" s="268" t="s">
        <v>2578</v>
      </c>
      <c r="F4" s="268" t="s">
        <v>2579</v>
      </c>
    </row>
    <row r="5" spans="1:6" x14ac:dyDescent="0.3">
      <c r="A5" s="269" t="s">
        <v>477</v>
      </c>
      <c r="B5" s="268" t="s">
        <v>2582</v>
      </c>
      <c r="C5" s="269" t="s">
        <v>51</v>
      </c>
      <c r="D5" s="269">
        <v>6</v>
      </c>
      <c r="E5" s="268" t="s">
        <v>2578</v>
      </c>
      <c r="F5" s="268" t="s">
        <v>2579</v>
      </c>
    </row>
    <row r="6" spans="1:6" x14ac:dyDescent="0.3">
      <c r="A6" s="269" t="s">
        <v>641</v>
      </c>
      <c r="B6" s="268" t="s">
        <v>2583</v>
      </c>
      <c r="C6" s="269" t="s">
        <v>51</v>
      </c>
      <c r="D6" s="269">
        <v>5</v>
      </c>
      <c r="E6" s="268" t="s">
        <v>2578</v>
      </c>
      <c r="F6" s="268" t="s">
        <v>2584</v>
      </c>
    </row>
    <row r="7" spans="1:6" x14ac:dyDescent="0.3">
      <c r="A7" s="269" t="s">
        <v>643</v>
      </c>
      <c r="B7" s="268" t="s">
        <v>2585</v>
      </c>
      <c r="C7" s="269" t="s">
        <v>51</v>
      </c>
      <c r="D7" s="269">
        <v>5</v>
      </c>
      <c r="E7" s="268" t="s">
        <v>2578</v>
      </c>
      <c r="F7" s="268" t="s">
        <v>2584</v>
      </c>
    </row>
    <row r="8" spans="1:6" x14ac:dyDescent="0.3">
      <c r="A8" s="269" t="s">
        <v>649</v>
      </c>
      <c r="B8" s="268" t="s">
        <v>2586</v>
      </c>
      <c r="C8" s="269" t="s">
        <v>51</v>
      </c>
      <c r="D8" s="269">
        <v>5</v>
      </c>
      <c r="E8" s="268" t="s">
        <v>2578</v>
      </c>
      <c r="F8" s="268" t="s">
        <v>2584</v>
      </c>
    </row>
    <row r="9" spans="1:6" x14ac:dyDescent="0.3">
      <c r="A9" s="269" t="s">
        <v>433</v>
      </c>
      <c r="B9" s="268" t="s">
        <v>2587</v>
      </c>
      <c r="C9" s="269" t="s">
        <v>51</v>
      </c>
      <c r="D9" s="269">
        <v>7</v>
      </c>
      <c r="E9" s="268" t="s">
        <v>2578</v>
      </c>
      <c r="F9" s="268" t="s">
        <v>2588</v>
      </c>
    </row>
    <row r="10" spans="1:6" x14ac:dyDescent="0.3">
      <c r="A10" s="269" t="s">
        <v>697</v>
      </c>
      <c r="B10" s="268" t="s">
        <v>2589</v>
      </c>
      <c r="C10" s="269" t="s">
        <v>51</v>
      </c>
      <c r="D10" s="269">
        <v>7</v>
      </c>
      <c r="E10" s="268" t="s">
        <v>2578</v>
      </c>
      <c r="F10" s="268" t="s">
        <v>2588</v>
      </c>
    </row>
    <row r="11" spans="1:6" x14ac:dyDescent="0.3">
      <c r="A11" s="269" t="s">
        <v>699</v>
      </c>
      <c r="B11" s="268" t="s">
        <v>2590</v>
      </c>
      <c r="C11" s="269" t="s">
        <v>51</v>
      </c>
      <c r="D11" s="269">
        <v>7</v>
      </c>
      <c r="E11" s="268" t="s">
        <v>2578</v>
      </c>
      <c r="F11" s="268" t="s">
        <v>2588</v>
      </c>
    </row>
    <row r="12" spans="1:6" x14ac:dyDescent="0.3">
      <c r="A12" s="269" t="s">
        <v>987</v>
      </c>
      <c r="B12" s="268" t="s">
        <v>988</v>
      </c>
      <c r="C12" s="269" t="s">
        <v>52</v>
      </c>
      <c r="D12" s="269">
        <v>1</v>
      </c>
      <c r="E12" s="268" t="s">
        <v>2591</v>
      </c>
      <c r="F12" s="268" t="s">
        <v>2592</v>
      </c>
    </row>
    <row r="13" spans="1:6" x14ac:dyDescent="0.3">
      <c r="A13" s="269" t="s">
        <v>994</v>
      </c>
      <c r="B13" s="268" t="s">
        <v>2593</v>
      </c>
      <c r="C13" s="269" t="s">
        <v>52</v>
      </c>
      <c r="D13" s="269">
        <v>1</v>
      </c>
      <c r="E13" s="268" t="s">
        <v>2591</v>
      </c>
      <c r="F13" s="268" t="s">
        <v>2592</v>
      </c>
    </row>
    <row r="14" spans="1:6" x14ac:dyDescent="0.3">
      <c r="A14" s="269" t="s">
        <v>1000</v>
      </c>
      <c r="B14" s="268" t="s">
        <v>1001</v>
      </c>
      <c r="C14" s="269" t="s">
        <v>52</v>
      </c>
      <c r="D14" s="269">
        <v>1</v>
      </c>
      <c r="E14" s="268" t="s">
        <v>2591</v>
      </c>
      <c r="F14" s="268" t="s">
        <v>2592</v>
      </c>
    </row>
    <row r="15" spans="1:6" x14ac:dyDescent="0.3">
      <c r="A15" s="269" t="s">
        <v>1006</v>
      </c>
      <c r="B15" s="268" t="s">
        <v>1007</v>
      </c>
      <c r="C15" s="269" t="s">
        <v>52</v>
      </c>
      <c r="D15" s="269">
        <v>1</v>
      </c>
      <c r="E15" s="268" t="s">
        <v>2591</v>
      </c>
      <c r="F15" s="268" t="s">
        <v>2592</v>
      </c>
    </row>
    <row r="16" spans="1:6" x14ac:dyDescent="0.3">
      <c r="A16" s="269" t="s">
        <v>1036</v>
      </c>
      <c r="B16" s="268" t="s">
        <v>2594</v>
      </c>
      <c r="C16" s="269" t="s">
        <v>52</v>
      </c>
      <c r="D16" s="269">
        <v>2</v>
      </c>
      <c r="E16" s="268" t="s">
        <v>2591</v>
      </c>
      <c r="F16" s="268" t="s">
        <v>2595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2578</v>
      </c>
      <c r="F17" s="268" t="s">
        <v>2174</v>
      </c>
    </row>
    <row r="18" spans="1:6" x14ac:dyDescent="0.3">
      <c r="A18" s="269" t="s">
        <v>2165</v>
      </c>
      <c r="B18" s="268" t="s">
        <v>2596</v>
      </c>
      <c r="C18" s="269" t="s">
        <v>54</v>
      </c>
      <c r="D18" s="269">
        <v>5</v>
      </c>
      <c r="E18" s="268" t="s">
        <v>2597</v>
      </c>
      <c r="F18" s="268" t="s">
        <v>2598</v>
      </c>
    </row>
    <row r="19" spans="1:6" x14ac:dyDescent="0.3">
      <c r="A19" s="269" t="s">
        <v>978</v>
      </c>
      <c r="B19" s="268" t="s">
        <v>979</v>
      </c>
      <c r="C19" s="269" t="s">
        <v>52</v>
      </c>
      <c r="D19" s="269">
        <v>7</v>
      </c>
      <c r="E19" s="268" t="s">
        <v>2591</v>
      </c>
      <c r="F19" s="268" t="s">
        <v>2599</v>
      </c>
    </row>
    <row r="20" spans="1:6" x14ac:dyDescent="0.3">
      <c r="A20" s="269" t="s">
        <v>1370</v>
      </c>
      <c r="B20" s="268" t="s">
        <v>1371</v>
      </c>
      <c r="C20" s="269" t="s">
        <v>56</v>
      </c>
      <c r="D20" s="269">
        <v>3</v>
      </c>
      <c r="E20" s="268" t="s">
        <v>2600</v>
      </c>
      <c r="F20" s="268" t="s">
        <v>2601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2602</v>
      </c>
      <c r="F21" s="268" t="s">
        <v>2603</v>
      </c>
    </row>
    <row r="22" spans="1:6" x14ac:dyDescent="0.3">
      <c r="A22" s="269" t="s">
        <v>1084</v>
      </c>
      <c r="B22" s="268" t="s">
        <v>2604</v>
      </c>
      <c r="C22" s="269" t="s">
        <v>52</v>
      </c>
      <c r="D22" s="269">
        <v>3</v>
      </c>
      <c r="E22" s="268" t="s">
        <v>2591</v>
      </c>
      <c r="F22" s="268" t="s">
        <v>2605</v>
      </c>
    </row>
    <row r="23" spans="1:6" x14ac:dyDescent="0.3">
      <c r="A23" s="269" t="s">
        <v>1091</v>
      </c>
      <c r="B23" s="268" t="s">
        <v>2606</v>
      </c>
      <c r="C23" s="269" t="s">
        <v>52</v>
      </c>
      <c r="D23" s="269">
        <v>3</v>
      </c>
      <c r="E23" s="268" t="s">
        <v>2591</v>
      </c>
      <c r="F23" s="268" t="s">
        <v>2605</v>
      </c>
    </row>
    <row r="24" spans="1:6" x14ac:dyDescent="0.3">
      <c r="A24" s="269" t="s">
        <v>1465</v>
      </c>
      <c r="B24" s="268" t="s">
        <v>1466</v>
      </c>
      <c r="C24" s="269" t="s">
        <v>52</v>
      </c>
      <c r="D24" s="269">
        <v>3</v>
      </c>
      <c r="E24" s="268" t="s">
        <v>2591</v>
      </c>
      <c r="F24" s="268" t="s">
        <v>2605</v>
      </c>
    </row>
    <row r="25" spans="1:6" x14ac:dyDescent="0.3">
      <c r="A25" s="269" t="s">
        <v>1468</v>
      </c>
      <c r="B25" s="268" t="s">
        <v>1469</v>
      </c>
      <c r="C25" s="269" t="s">
        <v>52</v>
      </c>
      <c r="D25" s="269">
        <v>3</v>
      </c>
      <c r="E25" s="268" t="s">
        <v>2591</v>
      </c>
      <c r="F25" s="268" t="s">
        <v>2605</v>
      </c>
    </row>
    <row r="26" spans="1:6" x14ac:dyDescent="0.3">
      <c r="A26" s="269" t="s">
        <v>1105</v>
      </c>
      <c r="B26" s="268" t="s">
        <v>2607</v>
      </c>
      <c r="C26" s="269" t="s">
        <v>52</v>
      </c>
      <c r="D26" s="269">
        <v>3</v>
      </c>
      <c r="E26" s="268" t="s">
        <v>2591</v>
      </c>
      <c r="F26" s="268" t="s">
        <v>2605</v>
      </c>
    </row>
    <row r="27" spans="1:6" x14ac:dyDescent="0.3">
      <c r="A27" s="269" t="s">
        <v>1111</v>
      </c>
      <c r="B27" s="268" t="s">
        <v>1112</v>
      </c>
      <c r="C27" s="269" t="s">
        <v>52</v>
      </c>
      <c r="D27" s="269">
        <v>3</v>
      </c>
      <c r="E27" s="268" t="s">
        <v>2591</v>
      </c>
      <c r="F27" s="268" t="s">
        <v>2605</v>
      </c>
    </row>
    <row r="28" spans="1:6" x14ac:dyDescent="0.3">
      <c r="A28" s="269" t="s">
        <v>1103</v>
      </c>
      <c r="B28" s="268" t="s">
        <v>2608</v>
      </c>
      <c r="C28" s="269" t="s">
        <v>52</v>
      </c>
      <c r="D28" s="269">
        <v>3</v>
      </c>
      <c r="E28" s="268" t="s">
        <v>2591</v>
      </c>
      <c r="F28" s="268" t="s">
        <v>2605</v>
      </c>
    </row>
    <row r="29" spans="1:6" x14ac:dyDescent="0.3">
      <c r="A29" s="269" t="s">
        <v>1109</v>
      </c>
      <c r="B29" s="268" t="s">
        <v>2609</v>
      </c>
      <c r="C29" s="269" t="s">
        <v>52</v>
      </c>
      <c r="D29" s="269">
        <v>3</v>
      </c>
      <c r="E29" s="268" t="s">
        <v>2591</v>
      </c>
      <c r="F29" s="268" t="s">
        <v>2605</v>
      </c>
    </row>
    <row r="30" spans="1:6" x14ac:dyDescent="0.3">
      <c r="A30" s="269" t="s">
        <v>901</v>
      </c>
      <c r="B30" s="268" t="s">
        <v>2610</v>
      </c>
      <c r="C30" s="269" t="s">
        <v>52</v>
      </c>
      <c r="D30" s="269">
        <v>4</v>
      </c>
      <c r="E30" s="268" t="s">
        <v>2591</v>
      </c>
      <c r="F30" s="268" t="s">
        <v>2611</v>
      </c>
    </row>
    <row r="31" spans="1:6" x14ac:dyDescent="0.3">
      <c r="A31" s="269" t="s">
        <v>498</v>
      </c>
      <c r="B31" s="268" t="s">
        <v>2612</v>
      </c>
      <c r="C31" s="269" t="s">
        <v>52</v>
      </c>
      <c r="D31" s="269">
        <v>5</v>
      </c>
      <c r="E31" s="268" t="s">
        <v>2591</v>
      </c>
      <c r="F31" s="268" t="s">
        <v>2613</v>
      </c>
    </row>
    <row r="32" spans="1:6" x14ac:dyDescent="0.3">
      <c r="A32" s="269" t="s">
        <v>512</v>
      </c>
      <c r="B32" s="268" t="s">
        <v>2614</v>
      </c>
      <c r="C32" s="269" t="s">
        <v>52</v>
      </c>
      <c r="D32" s="269">
        <v>5</v>
      </c>
      <c r="E32" s="268" t="s">
        <v>2591</v>
      </c>
      <c r="F32" s="268" t="s">
        <v>2613</v>
      </c>
    </row>
    <row r="33" spans="1:6" x14ac:dyDescent="0.3">
      <c r="A33" s="269" t="s">
        <v>504</v>
      </c>
      <c r="B33" s="268" t="s">
        <v>2615</v>
      </c>
      <c r="C33" s="269" t="s">
        <v>52</v>
      </c>
      <c r="D33" s="269">
        <v>5</v>
      </c>
      <c r="E33" s="268" t="s">
        <v>2591</v>
      </c>
      <c r="F33" s="268" t="s">
        <v>2613</v>
      </c>
    </row>
    <row r="34" spans="1:6" x14ac:dyDescent="0.3">
      <c r="A34" s="269" t="s">
        <v>510</v>
      </c>
      <c r="B34" s="268" t="s">
        <v>2616</v>
      </c>
      <c r="C34" s="269" t="s">
        <v>52</v>
      </c>
      <c r="D34" s="269">
        <v>5</v>
      </c>
      <c r="E34" s="268" t="s">
        <v>2591</v>
      </c>
      <c r="F34" s="268" t="s">
        <v>2613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2591</v>
      </c>
      <c r="F35" s="268" t="s">
        <v>2613</v>
      </c>
    </row>
    <row r="36" spans="1:6" x14ac:dyDescent="0.3">
      <c r="A36" s="269" t="s">
        <v>523</v>
      </c>
      <c r="B36" s="268" t="s">
        <v>2617</v>
      </c>
      <c r="C36" s="269" t="s">
        <v>52</v>
      </c>
      <c r="D36" s="269">
        <v>5</v>
      </c>
      <c r="E36" s="268" t="s">
        <v>2591</v>
      </c>
      <c r="F36" s="268" t="s">
        <v>2613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2591</v>
      </c>
      <c r="F37" s="268" t="s">
        <v>2613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2591</v>
      </c>
      <c r="F38" s="268" t="s">
        <v>2613</v>
      </c>
    </row>
    <row r="39" spans="1:6" x14ac:dyDescent="0.3">
      <c r="A39" s="269" t="s">
        <v>492</v>
      </c>
      <c r="B39" s="268" t="s">
        <v>2618</v>
      </c>
      <c r="C39" s="269" t="s">
        <v>52</v>
      </c>
      <c r="D39" s="269">
        <v>5</v>
      </c>
      <c r="E39" s="268" t="s">
        <v>2591</v>
      </c>
      <c r="F39" s="268" t="s">
        <v>2613</v>
      </c>
    </row>
    <row r="40" spans="1:6" x14ac:dyDescent="0.3">
      <c r="A40" s="269" t="s">
        <v>496</v>
      </c>
      <c r="B40" s="268" t="s">
        <v>2619</v>
      </c>
      <c r="C40" s="269" t="s">
        <v>52</v>
      </c>
      <c r="D40" s="269">
        <v>5</v>
      </c>
      <c r="E40" s="268" t="s">
        <v>2591</v>
      </c>
      <c r="F40" s="268" t="s">
        <v>2613</v>
      </c>
    </row>
    <row r="41" spans="1:6" x14ac:dyDescent="0.3">
      <c r="A41" s="269" t="s">
        <v>529</v>
      </c>
      <c r="B41" s="268" t="s">
        <v>2620</v>
      </c>
      <c r="C41" s="269" t="s">
        <v>52</v>
      </c>
      <c r="D41" s="269">
        <v>5</v>
      </c>
      <c r="E41" s="268" t="s">
        <v>2591</v>
      </c>
      <c r="F41" s="268" t="s">
        <v>2613</v>
      </c>
    </row>
    <row r="42" spans="1:6" x14ac:dyDescent="0.3">
      <c r="A42" s="269" t="s">
        <v>541</v>
      </c>
      <c r="B42" s="268" t="s">
        <v>2621</v>
      </c>
      <c r="C42" s="269" t="s">
        <v>52</v>
      </c>
      <c r="D42" s="269">
        <v>5</v>
      </c>
      <c r="E42" s="268" t="s">
        <v>2591</v>
      </c>
      <c r="F42" s="268" t="s">
        <v>2613</v>
      </c>
    </row>
    <row r="43" spans="1:6" x14ac:dyDescent="0.3">
      <c r="A43" s="269" t="s">
        <v>543</v>
      </c>
      <c r="B43" s="268" t="s">
        <v>2622</v>
      </c>
      <c r="C43" s="269" t="s">
        <v>52</v>
      </c>
      <c r="D43" s="269">
        <v>5</v>
      </c>
      <c r="E43" s="268" t="s">
        <v>2591</v>
      </c>
      <c r="F43" s="268" t="s">
        <v>2613</v>
      </c>
    </row>
    <row r="44" spans="1:6" x14ac:dyDescent="0.3">
      <c r="A44" s="269" t="s">
        <v>545</v>
      </c>
      <c r="B44" s="268" t="s">
        <v>2623</v>
      </c>
      <c r="C44" s="269" t="s">
        <v>52</v>
      </c>
      <c r="D44" s="269">
        <v>5</v>
      </c>
      <c r="E44" s="268" t="s">
        <v>2591</v>
      </c>
      <c r="F44" s="268" t="s">
        <v>2613</v>
      </c>
    </row>
    <row r="45" spans="1:6" x14ac:dyDescent="0.3">
      <c r="A45" s="269" t="s">
        <v>428</v>
      </c>
      <c r="B45" s="268" t="s">
        <v>2624</v>
      </c>
      <c r="C45" s="269" t="s">
        <v>54</v>
      </c>
      <c r="D45" s="269">
        <v>1</v>
      </c>
      <c r="E45" s="268" t="s">
        <v>2597</v>
      </c>
      <c r="F45" s="268" t="s">
        <v>2625</v>
      </c>
    </row>
    <row r="46" spans="1:6" x14ac:dyDescent="0.3">
      <c r="A46" s="269" t="s">
        <v>1134</v>
      </c>
      <c r="B46" s="268" t="s">
        <v>2626</v>
      </c>
      <c r="C46" s="269" t="s">
        <v>54</v>
      </c>
      <c r="D46" s="269">
        <v>1</v>
      </c>
      <c r="E46" s="268" t="s">
        <v>2597</v>
      </c>
      <c r="F46" s="268" t="s">
        <v>2625</v>
      </c>
    </row>
    <row r="47" spans="1:6" x14ac:dyDescent="0.3">
      <c r="A47" s="269" t="s">
        <v>1302</v>
      </c>
      <c r="B47" s="268" t="s">
        <v>2079</v>
      </c>
      <c r="C47" s="269" t="s">
        <v>56</v>
      </c>
      <c r="D47" s="269">
        <v>3</v>
      </c>
      <c r="E47" s="268" t="s">
        <v>2600</v>
      </c>
      <c r="F47" s="268" t="s">
        <v>2601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2578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2597</v>
      </c>
      <c r="F49" s="268" t="s">
        <v>2627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2597</v>
      </c>
      <c r="F50" s="268" t="s">
        <v>2627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2597</v>
      </c>
      <c r="F51" s="268" t="s">
        <v>2627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2597</v>
      </c>
      <c r="F52" s="268" t="s">
        <v>2627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2597</v>
      </c>
      <c r="F53" s="268" t="s">
        <v>2627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2597</v>
      </c>
      <c r="F54" s="268" t="s">
        <v>2627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2597</v>
      </c>
      <c r="F55" s="268" t="s">
        <v>2627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2597</v>
      </c>
      <c r="F56" s="268" t="s">
        <v>2627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2597</v>
      </c>
      <c r="F57" s="268" t="s">
        <v>2627</v>
      </c>
    </row>
    <row r="58" spans="1:6" x14ac:dyDescent="0.3">
      <c r="A58" s="269" t="s">
        <v>1149</v>
      </c>
      <c r="B58" s="268" t="s">
        <v>1150</v>
      </c>
      <c r="C58" s="269" t="s">
        <v>54</v>
      </c>
      <c r="D58" s="269">
        <v>3</v>
      </c>
      <c r="E58" s="268" t="s">
        <v>2597</v>
      </c>
      <c r="F58" s="268" t="s">
        <v>2628</v>
      </c>
    </row>
    <row r="59" spans="1:6" x14ac:dyDescent="0.3">
      <c r="A59" s="269" t="s">
        <v>933</v>
      </c>
      <c r="B59" s="268" t="s">
        <v>2629</v>
      </c>
      <c r="C59" s="269" t="s">
        <v>56</v>
      </c>
      <c r="D59" s="269">
        <v>1</v>
      </c>
      <c r="E59" s="268" t="s">
        <v>2600</v>
      </c>
      <c r="F59" s="268" t="s">
        <v>2630</v>
      </c>
    </row>
    <row r="60" spans="1:6" x14ac:dyDescent="0.3">
      <c r="A60" s="269" t="s">
        <v>564</v>
      </c>
      <c r="B60" s="268" t="s">
        <v>2631</v>
      </c>
      <c r="C60" s="269" t="s">
        <v>54</v>
      </c>
      <c r="D60" s="269">
        <v>6</v>
      </c>
      <c r="E60" s="268" t="s">
        <v>2597</v>
      </c>
      <c r="F60" s="268" t="s">
        <v>563</v>
      </c>
    </row>
    <row r="61" spans="1:6" x14ac:dyDescent="0.3">
      <c r="A61" s="269" t="s">
        <v>597</v>
      </c>
      <c r="B61" s="268" t="s">
        <v>2632</v>
      </c>
      <c r="C61" s="269" t="s">
        <v>54</v>
      </c>
      <c r="D61" s="269">
        <v>6</v>
      </c>
      <c r="E61" s="268" t="s">
        <v>2597</v>
      </c>
      <c r="F61" s="268" t="s">
        <v>563</v>
      </c>
    </row>
    <row r="62" spans="1:6" x14ac:dyDescent="0.3">
      <c r="A62" s="269" t="s">
        <v>579</v>
      </c>
      <c r="B62" s="268" t="s">
        <v>2633</v>
      </c>
      <c r="C62" s="269" t="s">
        <v>54</v>
      </c>
      <c r="D62" s="269">
        <v>6</v>
      </c>
      <c r="E62" s="268" t="s">
        <v>2597</v>
      </c>
      <c r="F62" s="268" t="s">
        <v>563</v>
      </c>
    </row>
    <row r="63" spans="1:6" x14ac:dyDescent="0.3">
      <c r="A63" s="269" t="s">
        <v>560</v>
      </c>
      <c r="B63" s="268" t="s">
        <v>2634</v>
      </c>
      <c r="C63" s="269" t="s">
        <v>54</v>
      </c>
      <c r="D63" s="269">
        <v>6</v>
      </c>
      <c r="E63" s="268" t="s">
        <v>2597</v>
      </c>
      <c r="F63" s="268" t="s">
        <v>563</v>
      </c>
    </row>
    <row r="64" spans="1:6" x14ac:dyDescent="0.3">
      <c r="A64" s="269" t="s">
        <v>606</v>
      </c>
      <c r="B64" s="268" t="s">
        <v>2635</v>
      </c>
      <c r="C64" s="269" t="s">
        <v>54</v>
      </c>
      <c r="D64" s="269">
        <v>6</v>
      </c>
      <c r="E64" s="268" t="s">
        <v>2597</v>
      </c>
      <c r="F64" s="268" t="s">
        <v>563</v>
      </c>
    </row>
    <row r="65" spans="1:6" x14ac:dyDescent="0.3">
      <c r="A65" s="269" t="s">
        <v>611</v>
      </c>
      <c r="B65" s="268" t="s">
        <v>2636</v>
      </c>
      <c r="C65" s="269" t="s">
        <v>54</v>
      </c>
      <c r="D65" s="269">
        <v>6</v>
      </c>
      <c r="E65" s="268" t="s">
        <v>2597</v>
      </c>
      <c r="F65" s="268" t="s">
        <v>563</v>
      </c>
    </row>
    <row r="66" spans="1:6" x14ac:dyDescent="0.3">
      <c r="A66" s="269" t="s">
        <v>586</v>
      </c>
      <c r="B66" s="268" t="s">
        <v>2637</v>
      </c>
      <c r="C66" s="269" t="s">
        <v>54</v>
      </c>
      <c r="D66" s="269">
        <v>6</v>
      </c>
      <c r="E66" s="268" t="s">
        <v>2597</v>
      </c>
      <c r="F66" s="268" t="s">
        <v>563</v>
      </c>
    </row>
    <row r="67" spans="1:6" x14ac:dyDescent="0.3">
      <c r="A67" s="269" t="s">
        <v>617</v>
      </c>
      <c r="B67" s="268" t="s">
        <v>2638</v>
      </c>
      <c r="C67" s="269" t="s">
        <v>54</v>
      </c>
      <c r="D67" s="269">
        <v>7</v>
      </c>
      <c r="E67" s="268" t="s">
        <v>2597</v>
      </c>
      <c r="F67" s="268" t="s">
        <v>2639</v>
      </c>
    </row>
    <row r="68" spans="1:6" x14ac:dyDescent="0.3">
      <c r="A68" s="269" t="s">
        <v>1136</v>
      </c>
      <c r="B68" s="268" t="s">
        <v>2640</v>
      </c>
      <c r="C68" s="269" t="s">
        <v>54</v>
      </c>
      <c r="D68" s="269">
        <v>7</v>
      </c>
      <c r="E68" s="268" t="s">
        <v>2597</v>
      </c>
      <c r="F68" s="268" t="s">
        <v>2639</v>
      </c>
    </row>
    <row r="69" spans="1:6" x14ac:dyDescent="0.3">
      <c r="A69" s="269" t="s">
        <v>622</v>
      </c>
      <c r="B69" s="268" t="s">
        <v>2641</v>
      </c>
      <c r="C69" s="269" t="s">
        <v>54</v>
      </c>
      <c r="D69" s="269">
        <v>7</v>
      </c>
      <c r="E69" s="268" t="s">
        <v>2597</v>
      </c>
      <c r="F69" s="268" t="s">
        <v>2639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2597</v>
      </c>
      <c r="F70" s="268" t="s">
        <v>2639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2597</v>
      </c>
      <c r="F71" s="268" t="s">
        <v>2639</v>
      </c>
    </row>
    <row r="72" spans="1:6" x14ac:dyDescent="0.3">
      <c r="A72" s="269" t="s">
        <v>570</v>
      </c>
      <c r="B72" s="268" t="s">
        <v>2642</v>
      </c>
      <c r="C72" s="269" t="s">
        <v>54</v>
      </c>
      <c r="D72" s="269">
        <v>7</v>
      </c>
      <c r="E72" s="268" t="s">
        <v>2597</v>
      </c>
      <c r="F72" s="268" t="s">
        <v>2639</v>
      </c>
    </row>
    <row r="73" spans="1:6" x14ac:dyDescent="0.3">
      <c r="A73" s="269" t="s">
        <v>575</v>
      </c>
      <c r="B73" s="268" t="s">
        <v>2643</v>
      </c>
      <c r="C73" s="269" t="s">
        <v>54</v>
      </c>
      <c r="D73" s="269">
        <v>7</v>
      </c>
      <c r="E73" s="268" t="s">
        <v>2597</v>
      </c>
      <c r="F73" s="268" t="s">
        <v>2639</v>
      </c>
    </row>
    <row r="74" spans="1:6" x14ac:dyDescent="0.3">
      <c r="A74" s="269" t="s">
        <v>628</v>
      </c>
      <c r="B74" s="268" t="s">
        <v>2644</v>
      </c>
      <c r="C74" s="269" t="s">
        <v>54</v>
      </c>
      <c r="D74" s="269">
        <v>7</v>
      </c>
      <c r="E74" s="268" t="s">
        <v>2597</v>
      </c>
      <c r="F74" s="268" t="s">
        <v>2639</v>
      </c>
    </row>
    <row r="75" spans="1:6" x14ac:dyDescent="0.3">
      <c r="A75" s="269" t="s">
        <v>1064</v>
      </c>
      <c r="B75" s="268" t="s">
        <v>1067</v>
      </c>
      <c r="C75" s="269" t="s">
        <v>54</v>
      </c>
      <c r="D75" s="269">
        <v>7</v>
      </c>
      <c r="E75" s="268" t="s">
        <v>2597</v>
      </c>
      <c r="F75" s="268" t="s">
        <v>2639</v>
      </c>
    </row>
    <row r="76" spans="1:6" x14ac:dyDescent="0.3">
      <c r="A76" s="269" t="s">
        <v>1028</v>
      </c>
      <c r="B76" s="268" t="s">
        <v>2645</v>
      </c>
      <c r="C76" s="269" t="s">
        <v>54</v>
      </c>
      <c r="D76" s="269">
        <v>7</v>
      </c>
      <c r="E76" s="268" t="s">
        <v>2597</v>
      </c>
      <c r="F76" s="268" t="s">
        <v>2639</v>
      </c>
    </row>
    <row r="77" spans="1:6" x14ac:dyDescent="0.3">
      <c r="A77" s="269" t="s">
        <v>1486</v>
      </c>
      <c r="B77" s="268" t="s">
        <v>2646</v>
      </c>
      <c r="C77" s="269" t="s">
        <v>54</v>
      </c>
      <c r="D77" s="269">
        <v>7</v>
      </c>
      <c r="E77" s="268" t="s">
        <v>2597</v>
      </c>
      <c r="F77" s="268" t="s">
        <v>2639</v>
      </c>
    </row>
    <row r="78" spans="1:6" x14ac:dyDescent="0.3">
      <c r="A78" s="269" t="s">
        <v>1056</v>
      </c>
      <c r="B78" s="268" t="s">
        <v>1057</v>
      </c>
      <c r="C78" s="269" t="s">
        <v>54</v>
      </c>
      <c r="D78" s="269">
        <v>7</v>
      </c>
      <c r="E78" s="268" t="s">
        <v>2597</v>
      </c>
      <c r="F78" s="268" t="s">
        <v>2639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2597</v>
      </c>
      <c r="F79" s="268" t="s">
        <v>2639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2597</v>
      </c>
      <c r="F80" s="268" t="s">
        <v>2639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2597</v>
      </c>
      <c r="F81" s="268" t="s">
        <v>2588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2597</v>
      </c>
      <c r="F82" s="268" t="s">
        <v>2588</v>
      </c>
    </row>
    <row r="83" spans="1:6" x14ac:dyDescent="0.3">
      <c r="A83" s="269" t="s">
        <v>2538</v>
      </c>
      <c r="B83" s="268" t="s">
        <v>2647</v>
      </c>
      <c r="C83" s="269" t="s">
        <v>55</v>
      </c>
      <c r="D83" s="269">
        <v>2</v>
      </c>
      <c r="E83" s="268" t="s">
        <v>2648</v>
      </c>
      <c r="F83" s="268" t="s">
        <v>2649</v>
      </c>
    </row>
    <row r="84" spans="1:6" x14ac:dyDescent="0.3">
      <c r="A84" s="269" t="s">
        <v>956</v>
      </c>
      <c r="B84" s="268" t="s">
        <v>957</v>
      </c>
      <c r="C84" s="269" t="s">
        <v>56</v>
      </c>
      <c r="D84" s="269">
        <v>2</v>
      </c>
      <c r="E84" s="268" t="s">
        <v>2600</v>
      </c>
      <c r="F84" s="268" t="s">
        <v>2650</v>
      </c>
    </row>
    <row r="85" spans="1:6" x14ac:dyDescent="0.3">
      <c r="A85" s="269" t="s">
        <v>962</v>
      </c>
      <c r="B85" s="268" t="s">
        <v>963</v>
      </c>
      <c r="C85" s="269" t="s">
        <v>56</v>
      </c>
      <c r="D85" s="269">
        <v>2</v>
      </c>
      <c r="E85" s="268" t="s">
        <v>2600</v>
      </c>
      <c r="F85" s="268" t="s">
        <v>2650</v>
      </c>
    </row>
    <row r="86" spans="1:6" x14ac:dyDescent="0.3">
      <c r="A86" s="269" t="s">
        <v>1151</v>
      </c>
      <c r="B86" s="268" t="s">
        <v>2651</v>
      </c>
      <c r="C86" s="269" t="s">
        <v>56</v>
      </c>
      <c r="D86" s="269">
        <v>3</v>
      </c>
      <c r="E86" s="268" t="s">
        <v>2600</v>
      </c>
      <c r="F86" s="268" t="s">
        <v>2601</v>
      </c>
    </row>
    <row r="87" spans="1:6" x14ac:dyDescent="0.3">
      <c r="A87" s="269" t="s">
        <v>954</v>
      </c>
      <c r="B87" s="268" t="s">
        <v>955</v>
      </c>
      <c r="C87" s="269" t="s">
        <v>56</v>
      </c>
      <c r="D87" s="269">
        <v>2</v>
      </c>
      <c r="E87" s="268" t="s">
        <v>2600</v>
      </c>
      <c r="F87" s="268" t="s">
        <v>2650</v>
      </c>
    </row>
    <row r="88" spans="1:6" x14ac:dyDescent="0.3">
      <c r="A88" s="269" t="s">
        <v>965</v>
      </c>
      <c r="B88" s="268" t="s">
        <v>966</v>
      </c>
      <c r="C88" s="269" t="s">
        <v>56</v>
      </c>
      <c r="D88" s="269">
        <v>2</v>
      </c>
      <c r="E88" s="268" t="s">
        <v>2600</v>
      </c>
      <c r="F88" s="268" t="s">
        <v>2650</v>
      </c>
    </row>
    <row r="89" spans="1:6" x14ac:dyDescent="0.3">
      <c r="A89" s="269" t="s">
        <v>970</v>
      </c>
      <c r="B89" s="268" t="s">
        <v>2652</v>
      </c>
      <c r="C89" s="269" t="s">
        <v>56</v>
      </c>
      <c r="D89" s="269">
        <v>2</v>
      </c>
      <c r="E89" s="268" t="s">
        <v>2600</v>
      </c>
      <c r="F89" s="268" t="s">
        <v>2650</v>
      </c>
    </row>
    <row r="90" spans="1:6" x14ac:dyDescent="0.3">
      <c r="A90" s="269" t="s">
        <v>1384</v>
      </c>
      <c r="B90" s="268" t="s">
        <v>2653</v>
      </c>
      <c r="C90" s="269" t="s">
        <v>56</v>
      </c>
      <c r="D90" s="269">
        <v>4</v>
      </c>
      <c r="E90" s="268" t="s">
        <v>2600</v>
      </c>
      <c r="F90" s="268" t="s">
        <v>2654</v>
      </c>
    </row>
    <row r="91" spans="1:6" x14ac:dyDescent="0.3">
      <c r="A91" s="269" t="s">
        <v>1387</v>
      </c>
      <c r="B91" s="268" t="s">
        <v>2655</v>
      </c>
      <c r="C91" s="269" t="s">
        <v>56</v>
      </c>
      <c r="D91" s="269">
        <v>4</v>
      </c>
      <c r="E91" s="268" t="s">
        <v>2600</v>
      </c>
      <c r="F91" s="268" t="s">
        <v>2654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2656</v>
      </c>
      <c r="F92" s="268" t="s">
        <v>1512</v>
      </c>
    </row>
    <row r="93" spans="1:6" x14ac:dyDescent="0.3">
      <c r="A93" s="269" t="s">
        <v>2540</v>
      </c>
      <c r="B93" s="268" t="s">
        <v>2657</v>
      </c>
      <c r="C93" s="269" t="s">
        <v>57</v>
      </c>
      <c r="D93" s="269">
        <v>1</v>
      </c>
      <c r="E93" s="268" t="s">
        <v>2656</v>
      </c>
      <c r="F93" s="268" t="s">
        <v>2658</v>
      </c>
    </row>
    <row r="94" spans="1:6" x14ac:dyDescent="0.3">
      <c r="A94" s="269" t="s">
        <v>2541</v>
      </c>
      <c r="B94" s="268" t="s">
        <v>2659</v>
      </c>
      <c r="C94" s="269" t="s">
        <v>57</v>
      </c>
      <c r="D94" s="269">
        <v>1</v>
      </c>
      <c r="E94" s="268" t="s">
        <v>2656</v>
      </c>
      <c r="F94" s="268" t="s">
        <v>2658</v>
      </c>
    </row>
    <row r="95" spans="1:6" x14ac:dyDescent="0.3">
      <c r="A95" s="269" t="s">
        <v>2542</v>
      </c>
      <c r="B95" s="268" t="s">
        <v>2660</v>
      </c>
      <c r="C95" s="269" t="s">
        <v>57</v>
      </c>
      <c r="D95" s="269">
        <v>1</v>
      </c>
      <c r="E95" s="268" t="s">
        <v>2656</v>
      </c>
      <c r="F95" s="268" t="s">
        <v>2658</v>
      </c>
    </row>
    <row r="96" spans="1:6" x14ac:dyDescent="0.3">
      <c r="A96" s="269" t="s">
        <v>1950</v>
      </c>
      <c r="B96" s="268" t="s">
        <v>2661</v>
      </c>
      <c r="C96" s="269" t="s">
        <v>57</v>
      </c>
      <c r="D96" s="269">
        <v>1</v>
      </c>
      <c r="E96" s="268" t="s">
        <v>2656</v>
      </c>
      <c r="F96" s="268" t="s">
        <v>2658</v>
      </c>
    </row>
    <row r="97" spans="1:6" x14ac:dyDescent="0.3">
      <c r="A97" s="269" t="s">
        <v>2543</v>
      </c>
      <c r="B97" s="268" t="s">
        <v>2662</v>
      </c>
      <c r="C97" s="269" t="s">
        <v>57</v>
      </c>
      <c r="D97" s="269">
        <v>2</v>
      </c>
      <c r="E97" s="268" t="s">
        <v>2656</v>
      </c>
      <c r="F97" s="268" t="s">
        <v>2663</v>
      </c>
    </row>
    <row r="98" spans="1:6" x14ac:dyDescent="0.3">
      <c r="A98" s="269" t="s">
        <v>2544</v>
      </c>
      <c r="B98" s="268" t="s">
        <v>2664</v>
      </c>
      <c r="C98" s="269" t="s">
        <v>57</v>
      </c>
      <c r="D98" s="269">
        <v>2</v>
      </c>
      <c r="E98" s="268" t="s">
        <v>2656</v>
      </c>
      <c r="F98" s="268" t="s">
        <v>2663</v>
      </c>
    </row>
    <row r="99" spans="1:6" x14ac:dyDescent="0.3">
      <c r="A99" s="269" t="s">
        <v>2545</v>
      </c>
      <c r="B99" s="268" t="s">
        <v>2665</v>
      </c>
      <c r="C99" s="269" t="s">
        <v>57</v>
      </c>
      <c r="D99" s="269">
        <v>2</v>
      </c>
      <c r="E99" s="268" t="s">
        <v>2656</v>
      </c>
      <c r="F99" s="268" t="s">
        <v>2663</v>
      </c>
    </row>
    <row r="100" spans="1:6" x14ac:dyDescent="0.3">
      <c r="A100" s="269" t="s">
        <v>2546</v>
      </c>
      <c r="B100" s="268" t="s">
        <v>2666</v>
      </c>
      <c r="C100" s="269" t="s">
        <v>57</v>
      </c>
      <c r="D100" s="269">
        <v>2</v>
      </c>
      <c r="E100" s="268" t="s">
        <v>2656</v>
      </c>
      <c r="F100" s="268" t="s">
        <v>2663</v>
      </c>
    </row>
    <row r="101" spans="1:6" x14ac:dyDescent="0.3">
      <c r="A101" s="269" t="s">
        <v>2547</v>
      </c>
      <c r="B101" s="268" t="s">
        <v>2667</v>
      </c>
      <c r="C101" s="269" t="s">
        <v>57</v>
      </c>
      <c r="D101" s="269">
        <v>2</v>
      </c>
      <c r="E101" s="268" t="s">
        <v>2656</v>
      </c>
      <c r="F101" s="268" t="s">
        <v>2663</v>
      </c>
    </row>
    <row r="102" spans="1:6" x14ac:dyDescent="0.3">
      <c r="A102" s="269" t="s">
        <v>2548</v>
      </c>
      <c r="B102" s="268" t="s">
        <v>2668</v>
      </c>
      <c r="C102" s="269" t="s">
        <v>57</v>
      </c>
      <c r="D102" s="269">
        <v>2</v>
      </c>
      <c r="E102" s="268" t="s">
        <v>2656</v>
      </c>
      <c r="F102" s="268" t="s">
        <v>2663</v>
      </c>
    </row>
    <row r="103" spans="1:6" x14ac:dyDescent="0.3">
      <c r="A103" s="269" t="s">
        <v>2549</v>
      </c>
      <c r="B103" s="268" t="s">
        <v>2669</v>
      </c>
      <c r="C103" s="269" t="s">
        <v>57</v>
      </c>
      <c r="D103" s="269">
        <v>2</v>
      </c>
      <c r="E103" s="268" t="s">
        <v>2656</v>
      </c>
      <c r="F103" s="268" t="s">
        <v>2663</v>
      </c>
    </row>
    <row r="104" spans="1:6" x14ac:dyDescent="0.3">
      <c r="A104" s="269" t="s">
        <v>2550</v>
      </c>
      <c r="B104" s="268" t="s">
        <v>2670</v>
      </c>
      <c r="C104" s="269" t="s">
        <v>57</v>
      </c>
      <c r="D104" s="269">
        <v>2</v>
      </c>
      <c r="E104" s="268" t="s">
        <v>2656</v>
      </c>
      <c r="F104" s="268" t="s">
        <v>2663</v>
      </c>
    </row>
    <row r="105" spans="1:6" x14ac:dyDescent="0.3">
      <c r="A105" s="269" t="s">
        <v>2551</v>
      </c>
      <c r="B105" s="268" t="s">
        <v>2671</v>
      </c>
      <c r="C105" s="269" t="s">
        <v>57</v>
      </c>
      <c r="D105" s="269">
        <v>2</v>
      </c>
      <c r="E105" s="268" t="s">
        <v>2656</v>
      </c>
      <c r="F105" s="268" t="s">
        <v>2663</v>
      </c>
    </row>
    <row r="106" spans="1:6" x14ac:dyDescent="0.3">
      <c r="A106" s="269" t="s">
        <v>2568</v>
      </c>
      <c r="B106" s="268" t="s">
        <v>2672</v>
      </c>
      <c r="C106" s="269" t="s">
        <v>57</v>
      </c>
      <c r="D106" s="269">
        <v>3</v>
      </c>
      <c r="E106" s="268" t="s">
        <v>2656</v>
      </c>
      <c r="F106" s="268" t="s">
        <v>2673</v>
      </c>
    </row>
    <row r="107" spans="1:6" x14ac:dyDescent="0.3">
      <c r="A107" s="269" t="s">
        <v>2569</v>
      </c>
      <c r="B107" s="268" t="s">
        <v>2674</v>
      </c>
      <c r="C107" s="269" t="s">
        <v>57</v>
      </c>
      <c r="D107" s="269">
        <v>3</v>
      </c>
      <c r="E107" s="268" t="s">
        <v>2656</v>
      </c>
      <c r="F107" s="268" t="s">
        <v>2673</v>
      </c>
    </row>
    <row r="108" spans="1:6" x14ac:dyDescent="0.3">
      <c r="A108" s="269" t="s">
        <v>2570</v>
      </c>
      <c r="B108" s="268" t="s">
        <v>2675</v>
      </c>
      <c r="C108" s="269" t="s">
        <v>57</v>
      </c>
      <c r="D108" s="269">
        <v>3</v>
      </c>
      <c r="E108" s="268" t="s">
        <v>2656</v>
      </c>
      <c r="F108" s="268" t="s">
        <v>2673</v>
      </c>
    </row>
    <row r="109" spans="1:6" x14ac:dyDescent="0.3">
      <c r="A109" s="269" t="s">
        <v>2571</v>
      </c>
      <c r="B109" s="268" t="s">
        <v>2676</v>
      </c>
      <c r="C109" s="269" t="s">
        <v>57</v>
      </c>
      <c r="D109" s="269">
        <v>3</v>
      </c>
      <c r="E109" s="268" t="s">
        <v>2656</v>
      </c>
      <c r="F109" s="268" t="s">
        <v>2673</v>
      </c>
    </row>
    <row r="110" spans="1:6" x14ac:dyDescent="0.3">
      <c r="A110" s="269" t="s">
        <v>2572</v>
      </c>
      <c r="B110" s="268" t="s">
        <v>2677</v>
      </c>
      <c r="C110" s="269" t="s">
        <v>57</v>
      </c>
      <c r="D110" s="269">
        <v>3</v>
      </c>
      <c r="E110" s="268" t="s">
        <v>2656</v>
      </c>
      <c r="F110" s="268" t="s">
        <v>2673</v>
      </c>
    </row>
    <row r="111" spans="1:6" x14ac:dyDescent="0.3">
      <c r="A111" s="269" t="s">
        <v>2573</v>
      </c>
      <c r="B111" s="268" t="s">
        <v>2678</v>
      </c>
      <c r="C111" s="269" t="s">
        <v>57</v>
      </c>
      <c r="D111" s="269">
        <v>3</v>
      </c>
      <c r="E111" s="268" t="s">
        <v>2656</v>
      </c>
      <c r="F111" s="268" t="s">
        <v>2673</v>
      </c>
    </row>
    <row r="112" spans="1:6" x14ac:dyDescent="0.3">
      <c r="A112" s="269" t="s">
        <v>2554</v>
      </c>
      <c r="B112" s="268" t="s">
        <v>2679</v>
      </c>
      <c r="C112" s="269" t="s">
        <v>57</v>
      </c>
      <c r="D112" s="269">
        <v>2</v>
      </c>
      <c r="E112" s="268" t="s">
        <v>2656</v>
      </c>
      <c r="F112" s="268" t="s">
        <v>2663</v>
      </c>
    </row>
    <row r="113" spans="1:6" x14ac:dyDescent="0.3">
      <c r="A113" s="269" t="s">
        <v>1404</v>
      </c>
      <c r="B113" s="268" t="s">
        <v>1405</v>
      </c>
      <c r="C113" s="269" t="s">
        <v>55</v>
      </c>
      <c r="D113" s="269">
        <v>2</v>
      </c>
      <c r="E113" s="268" t="s">
        <v>2648</v>
      </c>
      <c r="F113" s="268" t="s">
        <v>2649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2602</v>
      </c>
      <c r="F114" s="268" t="s">
        <v>2680</v>
      </c>
    </row>
    <row r="115" spans="1:6" x14ac:dyDescent="0.3">
      <c r="A115" s="269" t="s">
        <v>2552</v>
      </c>
      <c r="B115" s="268" t="s">
        <v>2681</v>
      </c>
      <c r="C115" s="269" t="s">
        <v>57</v>
      </c>
      <c r="D115" s="269">
        <v>2</v>
      </c>
      <c r="E115" s="268" t="s">
        <v>2656</v>
      </c>
      <c r="F115" s="268" t="s">
        <v>2663</v>
      </c>
    </row>
    <row r="116" spans="1:6" x14ac:dyDescent="0.3">
      <c r="A116" s="269" t="s">
        <v>1072</v>
      </c>
      <c r="B116" s="268" t="s">
        <v>1073</v>
      </c>
      <c r="C116" s="269" t="s">
        <v>54</v>
      </c>
      <c r="D116" s="269">
        <v>5</v>
      </c>
      <c r="E116" s="268" t="s">
        <v>2597</v>
      </c>
      <c r="F116" s="268" t="s">
        <v>2598</v>
      </c>
    </row>
    <row r="117" spans="1:6" x14ac:dyDescent="0.3">
      <c r="A117" s="269" t="s">
        <v>2553</v>
      </c>
      <c r="B117" s="268" t="s">
        <v>2682</v>
      </c>
      <c r="C117" s="269" t="s">
        <v>57</v>
      </c>
      <c r="D117" s="269">
        <v>2</v>
      </c>
      <c r="E117" s="268" t="s">
        <v>2656</v>
      </c>
      <c r="F117" s="268" t="s">
        <v>2663</v>
      </c>
    </row>
    <row r="118" spans="1:6" x14ac:dyDescent="0.3">
      <c r="A118" s="269" t="s">
        <v>2557</v>
      </c>
      <c r="B118" s="268" t="s">
        <v>2683</v>
      </c>
      <c r="C118" s="269" t="s">
        <v>57</v>
      </c>
      <c r="D118" s="269">
        <v>2</v>
      </c>
      <c r="E118" s="268" t="s">
        <v>2656</v>
      </c>
      <c r="F118" s="268" t="s">
        <v>2663</v>
      </c>
    </row>
    <row r="119" spans="1:6" x14ac:dyDescent="0.3">
      <c r="A119" s="269" t="s">
        <v>2556</v>
      </c>
      <c r="B119" s="268" t="s">
        <v>2684</v>
      </c>
      <c r="C119" s="269" t="s">
        <v>57</v>
      </c>
      <c r="D119" s="269">
        <v>2</v>
      </c>
      <c r="E119" s="268" t="s">
        <v>2656</v>
      </c>
      <c r="F119" s="268" t="s">
        <v>2663</v>
      </c>
    </row>
    <row r="120" spans="1:6" x14ac:dyDescent="0.3">
      <c r="A120" s="269" t="s">
        <v>2555</v>
      </c>
      <c r="B120" s="268" t="s">
        <v>2685</v>
      </c>
      <c r="C120" s="269" t="s">
        <v>57</v>
      </c>
      <c r="D120" s="269">
        <v>2</v>
      </c>
      <c r="E120" s="268" t="s">
        <v>2656</v>
      </c>
      <c r="F120" s="268" t="s">
        <v>2663</v>
      </c>
    </row>
    <row r="121" spans="1:6" x14ac:dyDescent="0.3">
      <c r="A121" s="269" t="s">
        <v>1122</v>
      </c>
      <c r="B121" s="268" t="s">
        <v>2686</v>
      </c>
      <c r="C121" s="269" t="s">
        <v>54</v>
      </c>
      <c r="D121" s="269">
        <v>4</v>
      </c>
      <c r="E121" s="268" t="s">
        <v>2597</v>
      </c>
      <c r="F121" s="268" t="s">
        <v>2687</v>
      </c>
    </row>
    <row r="122" spans="1:6" x14ac:dyDescent="0.3">
      <c r="A122" s="269" t="s">
        <v>1141</v>
      </c>
      <c r="B122" s="268" t="s">
        <v>2688</v>
      </c>
      <c r="C122" s="269" t="s">
        <v>54</v>
      </c>
      <c r="D122" s="269">
        <v>4</v>
      </c>
      <c r="E122" s="268" t="s">
        <v>2597</v>
      </c>
      <c r="F122" s="268" t="s">
        <v>2687</v>
      </c>
    </row>
    <row r="123" spans="1:6" x14ac:dyDescent="0.3">
      <c r="A123" s="269" t="s">
        <v>1130</v>
      </c>
      <c r="B123" s="268" t="s">
        <v>2689</v>
      </c>
      <c r="C123" s="269" t="s">
        <v>54</v>
      </c>
      <c r="D123" s="269">
        <v>4</v>
      </c>
      <c r="E123" s="268" t="s">
        <v>2597</v>
      </c>
      <c r="F123" s="268" t="s">
        <v>2687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2578</v>
      </c>
      <c r="F124" s="268" t="s">
        <v>2584</v>
      </c>
    </row>
    <row r="125" spans="1:6" x14ac:dyDescent="0.3">
      <c r="A125" s="269" t="s">
        <v>654</v>
      </c>
      <c r="B125" s="268" t="s">
        <v>2690</v>
      </c>
      <c r="C125" s="269" t="s">
        <v>51</v>
      </c>
      <c r="D125" s="269">
        <v>5</v>
      </c>
      <c r="E125" s="268" t="s">
        <v>2578</v>
      </c>
      <c r="F125" s="268" t="s">
        <v>2584</v>
      </c>
    </row>
    <row r="126" spans="1:6" x14ac:dyDescent="0.3">
      <c r="A126" s="269" t="s">
        <v>1099</v>
      </c>
      <c r="B126" s="268" t="s">
        <v>1100</v>
      </c>
      <c r="C126" s="269" t="s">
        <v>52</v>
      </c>
      <c r="D126" s="269">
        <v>3</v>
      </c>
      <c r="E126" s="268" t="s">
        <v>2591</v>
      </c>
      <c r="F126" s="268" t="s">
        <v>2605</v>
      </c>
    </row>
    <row r="127" spans="1:6" x14ac:dyDescent="0.3">
      <c r="A127" s="269" t="s">
        <v>1380</v>
      </c>
      <c r="B127" s="268" t="s">
        <v>1381</v>
      </c>
      <c r="C127" s="269" t="s">
        <v>56</v>
      </c>
      <c r="D127" s="269">
        <v>5</v>
      </c>
      <c r="E127" s="268" t="s">
        <v>2600</v>
      </c>
      <c r="F127" s="268" t="s">
        <v>2691</v>
      </c>
    </row>
    <row r="128" spans="1:6" x14ac:dyDescent="0.3">
      <c r="A128" s="269" t="s">
        <v>1382</v>
      </c>
      <c r="B128" s="268" t="s">
        <v>1383</v>
      </c>
      <c r="C128" s="269" t="s">
        <v>56</v>
      </c>
      <c r="D128" s="269">
        <v>5</v>
      </c>
      <c r="E128" s="268" t="s">
        <v>2600</v>
      </c>
      <c r="F128" s="268" t="s">
        <v>2691</v>
      </c>
    </row>
    <row r="129" spans="1:6" x14ac:dyDescent="0.3">
      <c r="A129" s="269" t="s">
        <v>960</v>
      </c>
      <c r="B129" s="268" t="s">
        <v>961</v>
      </c>
      <c r="C129" s="269" t="s">
        <v>56</v>
      </c>
      <c r="D129" s="269">
        <v>2</v>
      </c>
      <c r="E129" s="268" t="s">
        <v>2600</v>
      </c>
      <c r="F129" s="268" t="s">
        <v>2650</v>
      </c>
    </row>
    <row r="130" spans="1:6" x14ac:dyDescent="0.3">
      <c r="A130" s="269" t="s">
        <v>2559</v>
      </c>
      <c r="B130" s="268" t="s">
        <v>2692</v>
      </c>
      <c r="C130" s="269" t="s">
        <v>57</v>
      </c>
      <c r="D130" s="269">
        <v>2</v>
      </c>
      <c r="E130" s="268" t="s">
        <v>2656</v>
      </c>
      <c r="F130" s="268" t="s">
        <v>2663</v>
      </c>
    </row>
    <row r="131" spans="1:6" x14ac:dyDescent="0.3">
      <c r="A131" s="269" t="s">
        <v>1068</v>
      </c>
      <c r="B131" s="268" t="s">
        <v>1069</v>
      </c>
      <c r="C131" s="269" t="s">
        <v>54</v>
      </c>
      <c r="D131" s="269">
        <v>7</v>
      </c>
      <c r="E131" s="268" t="s">
        <v>2597</v>
      </c>
      <c r="F131" s="268" t="s">
        <v>2639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2602</v>
      </c>
      <c r="F132" s="268" t="s">
        <v>2693</v>
      </c>
    </row>
    <row r="133" spans="1:6" x14ac:dyDescent="0.3">
      <c r="A133" s="269" t="s">
        <v>2567</v>
      </c>
      <c r="B133" s="268" t="s">
        <v>2694</v>
      </c>
      <c r="C133" s="269" t="s">
        <v>57</v>
      </c>
      <c r="D133" s="269">
        <v>2</v>
      </c>
      <c r="E133" s="268" t="s">
        <v>2656</v>
      </c>
      <c r="F133" s="268" t="s">
        <v>2663</v>
      </c>
    </row>
    <row r="134" spans="1:6" x14ac:dyDescent="0.3">
      <c r="A134" s="269" t="s">
        <v>2564</v>
      </c>
      <c r="B134" s="268" t="s">
        <v>2695</v>
      </c>
      <c r="C134" s="269" t="s">
        <v>57</v>
      </c>
      <c r="D134" s="269">
        <v>2</v>
      </c>
      <c r="E134" s="268" t="s">
        <v>2656</v>
      </c>
      <c r="F134" s="268" t="s">
        <v>2663</v>
      </c>
    </row>
    <row r="135" spans="1:6" x14ac:dyDescent="0.3">
      <c r="A135" s="269" t="s">
        <v>2560</v>
      </c>
      <c r="B135" s="268" t="s">
        <v>2696</v>
      </c>
      <c r="C135" s="269" t="s">
        <v>57</v>
      </c>
      <c r="D135" s="269">
        <v>2</v>
      </c>
      <c r="E135" s="268" t="s">
        <v>2656</v>
      </c>
      <c r="F135" s="268" t="s">
        <v>2663</v>
      </c>
    </row>
    <row r="136" spans="1:6" x14ac:dyDescent="0.3">
      <c r="A136" s="269" t="s">
        <v>2566</v>
      </c>
      <c r="B136" s="268" t="s">
        <v>2697</v>
      </c>
      <c r="C136" s="269" t="s">
        <v>57</v>
      </c>
      <c r="D136" s="269">
        <v>2</v>
      </c>
      <c r="E136" s="268" t="s">
        <v>2656</v>
      </c>
      <c r="F136" s="268" t="s">
        <v>2663</v>
      </c>
    </row>
    <row r="137" spans="1:6" x14ac:dyDescent="0.3">
      <c r="A137" s="269" t="s">
        <v>2565</v>
      </c>
      <c r="B137" s="268" t="s">
        <v>2698</v>
      </c>
      <c r="C137" s="269" t="s">
        <v>57</v>
      </c>
      <c r="D137" s="269">
        <v>2</v>
      </c>
      <c r="E137" s="268" t="s">
        <v>2656</v>
      </c>
      <c r="F137" s="268" t="s">
        <v>2663</v>
      </c>
    </row>
    <row r="138" spans="1:6" x14ac:dyDescent="0.3">
      <c r="A138" s="269" t="s">
        <v>1304</v>
      </c>
      <c r="B138" s="268" t="s">
        <v>1305</v>
      </c>
      <c r="C138" s="269" t="s">
        <v>56</v>
      </c>
      <c r="D138" s="269">
        <v>3</v>
      </c>
      <c r="E138" s="268" t="s">
        <v>2600</v>
      </c>
      <c r="F138" s="268" t="s">
        <v>2601</v>
      </c>
    </row>
    <row r="139" spans="1:6" x14ac:dyDescent="0.3">
      <c r="A139" s="269" t="s">
        <v>508</v>
      </c>
      <c r="B139" s="268" t="s">
        <v>2699</v>
      </c>
      <c r="C139" s="269" t="s">
        <v>52</v>
      </c>
      <c r="D139" s="269">
        <v>5</v>
      </c>
      <c r="E139" s="268" t="s">
        <v>2591</v>
      </c>
      <c r="F139" s="268" t="s">
        <v>2613</v>
      </c>
    </row>
    <row r="140" spans="1:6" x14ac:dyDescent="0.3">
      <c r="A140" s="269" t="s">
        <v>1306</v>
      </c>
      <c r="B140" s="268" t="s">
        <v>1307</v>
      </c>
      <c r="C140" s="269" t="s">
        <v>56</v>
      </c>
      <c r="D140" s="269">
        <v>3</v>
      </c>
      <c r="E140" s="268" t="s">
        <v>2600</v>
      </c>
      <c r="F140" s="268" t="s">
        <v>2601</v>
      </c>
    </row>
    <row r="141" spans="1:6" x14ac:dyDescent="0.3">
      <c r="A141" s="269" t="s">
        <v>1308</v>
      </c>
      <c r="B141" s="268" t="s">
        <v>1309</v>
      </c>
      <c r="C141" s="269" t="s">
        <v>56</v>
      </c>
      <c r="D141" s="269">
        <v>3</v>
      </c>
      <c r="E141" s="268" t="s">
        <v>2600</v>
      </c>
      <c r="F141" s="268" t="s">
        <v>2601</v>
      </c>
    </row>
    <row r="142" spans="1:6" x14ac:dyDescent="0.3">
      <c r="A142" s="269" t="s">
        <v>1310</v>
      </c>
      <c r="B142" s="268" t="s">
        <v>1311</v>
      </c>
      <c r="C142" s="269" t="s">
        <v>56</v>
      </c>
      <c r="D142" s="269">
        <v>3</v>
      </c>
      <c r="E142" s="268" t="s">
        <v>2600</v>
      </c>
      <c r="F142" s="268" t="s">
        <v>2601</v>
      </c>
    </row>
    <row r="143" spans="1:6" x14ac:dyDescent="0.3">
      <c r="A143" s="269" t="s">
        <v>1312</v>
      </c>
      <c r="B143" s="268" t="s">
        <v>1313</v>
      </c>
      <c r="C143" s="269" t="s">
        <v>56</v>
      </c>
      <c r="D143" s="269">
        <v>3</v>
      </c>
      <c r="E143" s="268" t="s">
        <v>2600</v>
      </c>
      <c r="F143" s="268" t="s">
        <v>2601</v>
      </c>
    </row>
    <row r="144" spans="1:6" x14ac:dyDescent="0.3">
      <c r="A144" s="269" t="s">
        <v>1115</v>
      </c>
      <c r="B144" s="268" t="s">
        <v>1116</v>
      </c>
      <c r="C144" s="269" t="s">
        <v>52</v>
      </c>
      <c r="D144" s="269">
        <v>3</v>
      </c>
      <c r="E144" s="268" t="s">
        <v>2591</v>
      </c>
      <c r="F144" s="268" t="s">
        <v>2605</v>
      </c>
    </row>
    <row r="145" spans="1:6" x14ac:dyDescent="0.3">
      <c r="A145" s="269" t="s">
        <v>927</v>
      </c>
      <c r="B145" s="268" t="s">
        <v>2700</v>
      </c>
      <c r="C145" s="269" t="s">
        <v>52</v>
      </c>
      <c r="D145" s="269">
        <v>4</v>
      </c>
      <c r="E145" s="268" t="s">
        <v>2591</v>
      </c>
      <c r="F145" s="268" t="s">
        <v>2611</v>
      </c>
    </row>
    <row r="146" spans="1:6" x14ac:dyDescent="0.3">
      <c r="A146" s="269" t="s">
        <v>1482</v>
      </c>
      <c r="B146" s="268" t="s">
        <v>2701</v>
      </c>
      <c r="C146" s="269" t="s">
        <v>52</v>
      </c>
      <c r="D146" s="269">
        <v>2</v>
      </c>
      <c r="E146" s="268" t="s">
        <v>2591</v>
      </c>
      <c r="F146" s="268" t="s">
        <v>2595</v>
      </c>
    </row>
    <row r="147" spans="1:6" x14ac:dyDescent="0.3">
      <c r="A147" s="269" t="s">
        <v>1476</v>
      </c>
      <c r="B147" s="268" t="s">
        <v>2702</v>
      </c>
      <c r="C147" s="269" t="s">
        <v>52</v>
      </c>
      <c r="D147" s="269">
        <v>2</v>
      </c>
      <c r="E147" s="268" t="s">
        <v>2591</v>
      </c>
      <c r="F147" s="268" t="s">
        <v>2595</v>
      </c>
    </row>
    <row r="148" spans="1:6" x14ac:dyDescent="0.3">
      <c r="A148" s="269" t="s">
        <v>1118</v>
      </c>
      <c r="B148" s="268" t="s">
        <v>2703</v>
      </c>
      <c r="C148" s="269" t="s">
        <v>52</v>
      </c>
      <c r="D148" s="269">
        <v>2</v>
      </c>
      <c r="E148" s="268" t="s">
        <v>2591</v>
      </c>
      <c r="F148" s="268" t="s">
        <v>2595</v>
      </c>
    </row>
    <row r="149" spans="1:6" x14ac:dyDescent="0.3">
      <c r="A149" s="269" t="s">
        <v>1479</v>
      </c>
      <c r="B149" s="268" t="s">
        <v>2704</v>
      </c>
      <c r="C149" s="269" t="s">
        <v>52</v>
      </c>
      <c r="D149" s="269">
        <v>2</v>
      </c>
      <c r="E149" s="268" t="s">
        <v>2591</v>
      </c>
      <c r="F149" s="268" t="s">
        <v>2595</v>
      </c>
    </row>
    <row r="150" spans="1:6" x14ac:dyDescent="0.3">
      <c r="A150" s="269" t="s">
        <v>1120</v>
      </c>
      <c r="B150" s="268" t="s">
        <v>2705</v>
      </c>
      <c r="C150" s="269" t="s">
        <v>52</v>
      </c>
      <c r="D150" s="269">
        <v>2</v>
      </c>
      <c r="E150" s="268" t="s">
        <v>2591</v>
      </c>
      <c r="F150" s="268" t="s">
        <v>2595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2706</v>
      </c>
      <c r="F151" s="268" t="s">
        <v>2707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2602</v>
      </c>
      <c r="F152" s="268" t="s">
        <v>2680</v>
      </c>
    </row>
    <row r="153" spans="1:6" x14ac:dyDescent="0.3">
      <c r="A153" s="269" t="s">
        <v>1016</v>
      </c>
      <c r="B153" s="268" t="s">
        <v>1017</v>
      </c>
      <c r="C153" s="269" t="s">
        <v>52</v>
      </c>
      <c r="D153" s="269">
        <v>1</v>
      </c>
      <c r="E153" s="268" t="s">
        <v>2591</v>
      </c>
      <c r="F153" s="268" t="s">
        <v>2592</v>
      </c>
    </row>
    <row r="154" spans="1:6" x14ac:dyDescent="0.3">
      <c r="A154" s="269" t="s">
        <v>976</v>
      </c>
      <c r="B154" s="268" t="s">
        <v>977</v>
      </c>
      <c r="C154" s="269" t="s">
        <v>52</v>
      </c>
      <c r="D154" s="269">
        <v>1</v>
      </c>
      <c r="E154" s="268" t="s">
        <v>2591</v>
      </c>
      <c r="F154" s="268" t="s">
        <v>2592</v>
      </c>
    </row>
    <row r="155" spans="1:6" x14ac:dyDescent="0.3">
      <c r="A155" s="269" t="s">
        <v>1074</v>
      </c>
      <c r="B155" s="268" t="s">
        <v>1075</v>
      </c>
      <c r="C155" s="269" t="s">
        <v>54</v>
      </c>
      <c r="D155" s="269">
        <v>5</v>
      </c>
      <c r="E155" s="268" t="s">
        <v>2597</v>
      </c>
      <c r="F155" s="268" t="s">
        <v>2598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2578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2578</v>
      </c>
      <c r="F157" s="268" t="s">
        <v>382</v>
      </c>
    </row>
    <row r="158" spans="1:6" x14ac:dyDescent="0.3">
      <c r="A158" s="269" t="s">
        <v>386</v>
      </c>
      <c r="B158" s="268" t="s">
        <v>2708</v>
      </c>
      <c r="C158" s="269" t="s">
        <v>51</v>
      </c>
      <c r="D158" s="269">
        <v>1</v>
      </c>
      <c r="E158" s="268" t="s">
        <v>2578</v>
      </c>
      <c r="F158" s="268" t="s">
        <v>382</v>
      </c>
    </row>
    <row r="159" spans="1:6" x14ac:dyDescent="0.3">
      <c r="A159" s="269" t="s">
        <v>651</v>
      </c>
      <c r="B159" s="268" t="s">
        <v>2709</v>
      </c>
      <c r="C159" s="269" t="s">
        <v>51</v>
      </c>
      <c r="D159" s="269">
        <v>2</v>
      </c>
      <c r="E159" s="268" t="s">
        <v>2578</v>
      </c>
      <c r="F159" s="268" t="s">
        <v>2710</v>
      </c>
    </row>
    <row r="160" spans="1:6" x14ac:dyDescent="0.3">
      <c r="A160" s="269" t="s">
        <v>661</v>
      </c>
      <c r="B160" s="268" t="s">
        <v>2710</v>
      </c>
      <c r="C160" s="269" t="s">
        <v>51</v>
      </c>
      <c r="D160" s="269">
        <v>2</v>
      </c>
      <c r="E160" s="268" t="s">
        <v>2578</v>
      </c>
      <c r="F160" s="268" t="s">
        <v>2710</v>
      </c>
    </row>
    <row r="161" spans="1:6" x14ac:dyDescent="0.3">
      <c r="A161" s="269" t="s">
        <v>670</v>
      </c>
      <c r="B161" s="268" t="s">
        <v>2711</v>
      </c>
      <c r="C161" s="269" t="s">
        <v>51</v>
      </c>
      <c r="D161" s="269">
        <v>2</v>
      </c>
      <c r="E161" s="268" t="s">
        <v>2578</v>
      </c>
      <c r="F161" s="268" t="s">
        <v>2710</v>
      </c>
    </row>
    <row r="162" spans="1:6" x14ac:dyDescent="0.3">
      <c r="A162" s="269" t="s">
        <v>691</v>
      </c>
      <c r="B162" s="268" t="s">
        <v>2712</v>
      </c>
      <c r="C162" s="269" t="s">
        <v>51</v>
      </c>
      <c r="D162" s="269">
        <v>2</v>
      </c>
      <c r="E162" s="268" t="s">
        <v>2578</v>
      </c>
      <c r="F162" s="268" t="s">
        <v>2710</v>
      </c>
    </row>
    <row r="163" spans="1:6" x14ac:dyDescent="0.3">
      <c r="A163" s="269" t="s">
        <v>843</v>
      </c>
      <c r="B163" s="268" t="s">
        <v>2713</v>
      </c>
      <c r="C163" s="269" t="s">
        <v>51</v>
      </c>
      <c r="D163" s="269">
        <v>3</v>
      </c>
      <c r="E163" s="268" t="s">
        <v>2578</v>
      </c>
      <c r="F163" s="268" t="s">
        <v>2174</v>
      </c>
    </row>
    <row r="164" spans="1:6" x14ac:dyDescent="0.3">
      <c r="A164" s="269" t="s">
        <v>841</v>
      </c>
      <c r="B164" s="268" t="s">
        <v>2714</v>
      </c>
      <c r="C164" s="269" t="s">
        <v>51</v>
      </c>
      <c r="D164" s="269">
        <v>3</v>
      </c>
      <c r="E164" s="268" t="s">
        <v>2578</v>
      </c>
      <c r="F164" s="268" t="s">
        <v>2174</v>
      </c>
    </row>
    <row r="165" spans="1:6" x14ac:dyDescent="0.3">
      <c r="A165" s="269" t="s">
        <v>392</v>
      </c>
      <c r="B165" s="268" t="s">
        <v>2715</v>
      </c>
      <c r="C165" s="269" t="s">
        <v>51</v>
      </c>
      <c r="D165" s="269">
        <v>4</v>
      </c>
      <c r="E165" s="268" t="s">
        <v>2578</v>
      </c>
      <c r="F165" s="268" t="s">
        <v>2716</v>
      </c>
    </row>
    <row r="166" spans="1:6" x14ac:dyDescent="0.3">
      <c r="A166" s="269" t="s">
        <v>396</v>
      </c>
      <c r="B166" s="268" t="s">
        <v>2717</v>
      </c>
      <c r="C166" s="269" t="s">
        <v>51</v>
      </c>
      <c r="D166" s="269">
        <v>4</v>
      </c>
      <c r="E166" s="268" t="s">
        <v>2578</v>
      </c>
      <c r="F166" s="268" t="s">
        <v>2716</v>
      </c>
    </row>
    <row r="167" spans="1:6" x14ac:dyDescent="0.3">
      <c r="A167" s="269" t="s">
        <v>404</v>
      </c>
      <c r="B167" s="268" t="s">
        <v>2718</v>
      </c>
      <c r="C167" s="269" t="s">
        <v>51</v>
      </c>
      <c r="D167" s="269">
        <v>4</v>
      </c>
      <c r="E167" s="268" t="s">
        <v>2578</v>
      </c>
      <c r="F167" s="268" t="s">
        <v>2716</v>
      </c>
    </row>
    <row r="168" spans="1:6" x14ac:dyDescent="0.3">
      <c r="A168" s="269" t="s">
        <v>408</v>
      </c>
      <c r="B168" s="268" t="s">
        <v>2719</v>
      </c>
      <c r="C168" s="269" t="s">
        <v>51</v>
      </c>
      <c r="D168" s="269">
        <v>4</v>
      </c>
      <c r="E168" s="268" t="s">
        <v>2578</v>
      </c>
      <c r="F168" s="268" t="s">
        <v>2716</v>
      </c>
    </row>
    <row r="169" spans="1:6" x14ac:dyDescent="0.3">
      <c r="A169" s="269" t="s">
        <v>398</v>
      </c>
      <c r="B169" s="268" t="s">
        <v>2720</v>
      </c>
      <c r="C169" s="269" t="s">
        <v>51</v>
      </c>
      <c r="D169" s="269">
        <v>4</v>
      </c>
      <c r="E169" s="268" t="s">
        <v>2578</v>
      </c>
      <c r="F169" s="268" t="s">
        <v>2716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2578</v>
      </c>
      <c r="F170" s="268" t="s">
        <v>2716</v>
      </c>
    </row>
    <row r="171" spans="1:6" x14ac:dyDescent="0.3">
      <c r="A171" s="269" t="s">
        <v>480</v>
      </c>
      <c r="B171" s="268" t="s">
        <v>2721</v>
      </c>
      <c r="C171" s="269" t="s">
        <v>51</v>
      </c>
      <c r="D171" s="269">
        <v>4</v>
      </c>
      <c r="E171" s="268" t="s">
        <v>2578</v>
      </c>
      <c r="F171" s="268" t="s">
        <v>2716</v>
      </c>
    </row>
    <row r="172" spans="1:6" x14ac:dyDescent="0.3">
      <c r="A172" s="269" t="s">
        <v>483</v>
      </c>
      <c r="B172" s="268" t="s">
        <v>2722</v>
      </c>
      <c r="C172" s="269" t="s">
        <v>51</v>
      </c>
      <c r="D172" s="269">
        <v>4</v>
      </c>
      <c r="E172" s="268" t="s">
        <v>2578</v>
      </c>
      <c r="F172" s="268" t="s">
        <v>2716</v>
      </c>
    </row>
    <row r="173" spans="1:6" x14ac:dyDescent="0.3">
      <c r="A173" s="269" t="s">
        <v>488</v>
      </c>
      <c r="B173" s="268" t="s">
        <v>2723</v>
      </c>
      <c r="C173" s="269" t="s">
        <v>51</v>
      </c>
      <c r="D173" s="269">
        <v>4</v>
      </c>
      <c r="E173" s="268" t="s">
        <v>2578</v>
      </c>
      <c r="F173" s="268" t="s">
        <v>2716</v>
      </c>
    </row>
    <row r="174" spans="1:6" x14ac:dyDescent="0.3">
      <c r="A174" s="269" t="s">
        <v>490</v>
      </c>
      <c r="B174" s="268" t="s">
        <v>2724</v>
      </c>
      <c r="C174" s="269" t="s">
        <v>51</v>
      </c>
      <c r="D174" s="269">
        <v>4</v>
      </c>
      <c r="E174" s="268" t="s">
        <v>2578</v>
      </c>
      <c r="F174" s="268" t="s">
        <v>2716</v>
      </c>
    </row>
    <row r="175" spans="1:6" x14ac:dyDescent="0.3">
      <c r="A175" s="269" t="s">
        <v>678</v>
      </c>
      <c r="B175" s="268" t="s">
        <v>2725</v>
      </c>
      <c r="C175" s="269" t="s">
        <v>51</v>
      </c>
      <c r="D175" s="269">
        <v>4</v>
      </c>
      <c r="E175" s="268" t="s">
        <v>2578</v>
      </c>
      <c r="F175" s="268" t="s">
        <v>2716</v>
      </c>
    </row>
    <row r="176" spans="1:6" x14ac:dyDescent="0.3">
      <c r="A176" s="269" t="s">
        <v>454</v>
      </c>
      <c r="B176" s="268" t="s">
        <v>2726</v>
      </c>
      <c r="C176" s="269" t="s">
        <v>51</v>
      </c>
      <c r="D176" s="269">
        <v>6</v>
      </c>
      <c r="E176" s="268" t="s">
        <v>2578</v>
      </c>
      <c r="F176" s="268" t="s">
        <v>2579</v>
      </c>
    </row>
    <row r="177" spans="1:6" x14ac:dyDescent="0.3">
      <c r="A177" s="269" t="s">
        <v>458</v>
      </c>
      <c r="B177" s="268" t="s">
        <v>2727</v>
      </c>
      <c r="C177" s="269" t="s">
        <v>51</v>
      </c>
      <c r="D177" s="269">
        <v>6</v>
      </c>
      <c r="E177" s="268" t="s">
        <v>2578</v>
      </c>
      <c r="F177" s="268" t="s">
        <v>2579</v>
      </c>
    </row>
    <row r="178" spans="1:6" x14ac:dyDescent="0.3">
      <c r="A178" s="269" t="s">
        <v>460</v>
      </c>
      <c r="B178" s="268" t="s">
        <v>2728</v>
      </c>
      <c r="C178" s="269" t="s">
        <v>51</v>
      </c>
      <c r="D178" s="269">
        <v>6</v>
      </c>
      <c r="E178" s="268" t="s">
        <v>2578</v>
      </c>
      <c r="F178" s="268" t="s">
        <v>2579</v>
      </c>
    </row>
    <row r="179" spans="1:6" x14ac:dyDescent="0.3">
      <c r="A179" s="269" t="s">
        <v>464</v>
      </c>
      <c r="B179" s="268" t="s">
        <v>2729</v>
      </c>
      <c r="C179" s="269" t="s">
        <v>51</v>
      </c>
      <c r="D179" s="269">
        <v>6</v>
      </c>
      <c r="E179" s="268" t="s">
        <v>2578</v>
      </c>
      <c r="F179" s="268" t="s">
        <v>2579</v>
      </c>
    </row>
    <row r="180" spans="1:6" x14ac:dyDescent="0.3">
      <c r="A180" s="269" t="s">
        <v>466</v>
      </c>
      <c r="B180" s="268" t="s">
        <v>2730</v>
      </c>
      <c r="C180" s="269" t="s">
        <v>51</v>
      </c>
      <c r="D180" s="269">
        <v>6</v>
      </c>
      <c r="E180" s="268" t="s">
        <v>2578</v>
      </c>
      <c r="F180" s="268" t="s">
        <v>2579</v>
      </c>
    </row>
    <row r="181" spans="1:6" x14ac:dyDescent="0.3">
      <c r="A181" s="269" t="s">
        <v>771</v>
      </c>
      <c r="B181" s="268" t="s">
        <v>2731</v>
      </c>
      <c r="C181" s="269" t="s">
        <v>51</v>
      </c>
      <c r="D181" s="269">
        <v>6</v>
      </c>
      <c r="E181" s="268" t="s">
        <v>2578</v>
      </c>
      <c r="F181" s="268" t="s">
        <v>2579</v>
      </c>
    </row>
    <row r="182" spans="1:6" x14ac:dyDescent="0.3">
      <c r="A182" s="269" t="s">
        <v>773</v>
      </c>
      <c r="B182" s="268" t="s">
        <v>2732</v>
      </c>
      <c r="C182" s="269" t="s">
        <v>51</v>
      </c>
      <c r="D182" s="269">
        <v>6</v>
      </c>
      <c r="E182" s="268" t="s">
        <v>2578</v>
      </c>
      <c r="F182" s="268" t="s">
        <v>2579</v>
      </c>
    </row>
    <row r="183" spans="1:6" x14ac:dyDescent="0.3">
      <c r="A183" s="269" t="s">
        <v>775</v>
      </c>
      <c r="B183" s="268" t="s">
        <v>2733</v>
      </c>
      <c r="C183" s="269" t="s">
        <v>51</v>
      </c>
      <c r="D183" s="269">
        <v>6</v>
      </c>
      <c r="E183" s="268" t="s">
        <v>2578</v>
      </c>
      <c r="F183" s="268" t="s">
        <v>2579</v>
      </c>
    </row>
    <row r="184" spans="1:6" x14ac:dyDescent="0.3">
      <c r="A184" s="269" t="s">
        <v>1010</v>
      </c>
      <c r="B184" s="268" t="s">
        <v>1011</v>
      </c>
      <c r="C184" s="269" t="s">
        <v>52</v>
      </c>
      <c r="D184" s="269">
        <v>1</v>
      </c>
      <c r="E184" s="268" t="s">
        <v>2591</v>
      </c>
      <c r="F184" s="268" t="s">
        <v>2592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2591</v>
      </c>
      <c r="F185" s="268" t="s">
        <v>2611</v>
      </c>
    </row>
    <row r="186" spans="1:6" x14ac:dyDescent="0.3">
      <c r="A186" s="269" t="s">
        <v>1376</v>
      </c>
      <c r="B186" s="268" t="s">
        <v>1377</v>
      </c>
      <c r="C186" s="269" t="s">
        <v>56</v>
      </c>
      <c r="D186" s="269">
        <v>5</v>
      </c>
      <c r="E186" s="268" t="s">
        <v>2600</v>
      </c>
      <c r="F186" s="268" t="s">
        <v>2691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2597</v>
      </c>
      <c r="F187" s="268" t="s">
        <v>2628</v>
      </c>
    </row>
    <row r="188" spans="1:6" x14ac:dyDescent="0.3">
      <c r="A188" s="269" t="s">
        <v>1014</v>
      </c>
      <c r="B188" s="268" t="s">
        <v>1015</v>
      </c>
      <c r="C188" s="269" t="s">
        <v>52</v>
      </c>
      <c r="D188" s="269">
        <v>1</v>
      </c>
      <c r="E188" s="268" t="s">
        <v>2591</v>
      </c>
      <c r="F188" s="268" t="s">
        <v>2592</v>
      </c>
    </row>
    <row r="189" spans="1:6" x14ac:dyDescent="0.3">
      <c r="A189" s="269" t="s">
        <v>1470</v>
      </c>
      <c r="B189" s="268" t="s">
        <v>1471</v>
      </c>
      <c r="C189" s="269" t="s">
        <v>52</v>
      </c>
      <c r="D189" s="269">
        <v>3</v>
      </c>
      <c r="E189" s="268" t="s">
        <v>2591</v>
      </c>
      <c r="F189" s="268" t="s">
        <v>2605</v>
      </c>
    </row>
    <row r="190" spans="1:6" x14ac:dyDescent="0.3">
      <c r="A190" s="269" t="s">
        <v>950</v>
      </c>
      <c r="B190" s="268" t="s">
        <v>951</v>
      </c>
      <c r="C190" s="269" t="s">
        <v>56</v>
      </c>
      <c r="D190" s="269">
        <v>7</v>
      </c>
      <c r="E190" s="268" t="s">
        <v>2600</v>
      </c>
      <c r="F190" s="268" t="s">
        <v>2734</v>
      </c>
    </row>
    <row r="191" spans="1:6" x14ac:dyDescent="0.3">
      <c r="A191" s="269" t="s">
        <v>1408</v>
      </c>
      <c r="B191" s="268" t="s">
        <v>1409</v>
      </c>
      <c r="C191" s="269" t="s">
        <v>55</v>
      </c>
      <c r="D191" s="269">
        <v>1</v>
      </c>
      <c r="E191" s="268" t="s">
        <v>2648</v>
      </c>
      <c r="F191" s="268" t="s">
        <v>2735</v>
      </c>
    </row>
    <row r="192" spans="1:6" x14ac:dyDescent="0.3">
      <c r="A192" s="269" t="s">
        <v>983</v>
      </c>
      <c r="B192" s="268" t="s">
        <v>2736</v>
      </c>
      <c r="C192" s="269" t="s">
        <v>52</v>
      </c>
      <c r="D192" s="269">
        <v>7</v>
      </c>
      <c r="E192" s="268" t="s">
        <v>2591</v>
      </c>
      <c r="F192" s="268" t="s">
        <v>2599</v>
      </c>
    </row>
    <row r="193" spans="1:6" x14ac:dyDescent="0.3">
      <c r="A193" s="269" t="s">
        <v>985</v>
      </c>
      <c r="B193" s="268" t="s">
        <v>986</v>
      </c>
      <c r="C193" s="269" t="s">
        <v>52</v>
      </c>
      <c r="D193" s="269">
        <v>7</v>
      </c>
      <c r="E193" s="268" t="s">
        <v>2591</v>
      </c>
      <c r="F193" s="268" t="s">
        <v>2599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2602</v>
      </c>
      <c r="F194" s="268" t="s">
        <v>2680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2597</v>
      </c>
      <c r="F195" s="268" t="s">
        <v>2628</v>
      </c>
    </row>
    <row r="196" spans="1:6" x14ac:dyDescent="0.3">
      <c r="A196" s="269" t="s">
        <v>556</v>
      </c>
      <c r="B196" s="268" t="s">
        <v>2737</v>
      </c>
      <c r="C196" s="269" t="s">
        <v>54</v>
      </c>
      <c r="D196" s="269">
        <v>3</v>
      </c>
      <c r="E196" s="268" t="s">
        <v>2597</v>
      </c>
      <c r="F196" s="268" t="s">
        <v>2628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2597</v>
      </c>
      <c r="F197" s="268" t="s">
        <v>2598</v>
      </c>
    </row>
    <row r="198" spans="1:6" x14ac:dyDescent="0.3">
      <c r="A198" s="269" t="s">
        <v>2558</v>
      </c>
      <c r="B198" s="268" t="s">
        <v>2738</v>
      </c>
      <c r="C198" s="269" t="s">
        <v>57</v>
      </c>
      <c r="D198" s="269">
        <v>2</v>
      </c>
      <c r="E198" s="268" t="s">
        <v>2656</v>
      </c>
      <c r="F198" s="268" t="s">
        <v>2663</v>
      </c>
    </row>
    <row r="199" spans="1:6" x14ac:dyDescent="0.3">
      <c r="A199" s="269" t="s">
        <v>1374</v>
      </c>
      <c r="B199" s="268" t="s">
        <v>1375</v>
      </c>
      <c r="C199" s="269" t="s">
        <v>56</v>
      </c>
      <c r="D199" s="269">
        <v>3</v>
      </c>
      <c r="E199" s="268" t="s">
        <v>2600</v>
      </c>
      <c r="F199" s="268" t="s">
        <v>2601</v>
      </c>
    </row>
    <row r="200" spans="1:6" x14ac:dyDescent="0.3">
      <c r="A200" s="269" t="s">
        <v>1372</v>
      </c>
      <c r="B200" s="268" t="s">
        <v>1373</v>
      </c>
      <c r="C200" s="269" t="s">
        <v>56</v>
      </c>
      <c r="D200" s="269">
        <v>3</v>
      </c>
      <c r="E200" s="268" t="s">
        <v>2600</v>
      </c>
      <c r="F200" s="268" t="s">
        <v>2601</v>
      </c>
    </row>
    <row r="201" spans="1:6" x14ac:dyDescent="0.3">
      <c r="A201" s="269" t="s">
        <v>1619</v>
      </c>
      <c r="B201" s="268" t="s">
        <v>1620</v>
      </c>
      <c r="C201" s="269" t="s">
        <v>57</v>
      </c>
      <c r="D201" s="269">
        <v>2</v>
      </c>
      <c r="E201" s="268" t="s">
        <v>2656</v>
      </c>
      <c r="F201" s="268" t="s">
        <v>2663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2578</v>
      </c>
      <c r="F202" s="268" t="s">
        <v>2710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2597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2602</v>
      </c>
      <c r="F204" s="268" t="s">
        <v>1512</v>
      </c>
    </row>
    <row r="205" spans="1:6" x14ac:dyDescent="0.3">
      <c r="A205" s="269" t="s">
        <v>1389</v>
      </c>
      <c r="B205" s="268" t="s">
        <v>2739</v>
      </c>
      <c r="C205" s="269" t="s">
        <v>55</v>
      </c>
      <c r="D205" s="269">
        <v>2</v>
      </c>
      <c r="E205" s="268" t="s">
        <v>2648</v>
      </c>
      <c r="F205" s="268" t="s">
        <v>2649</v>
      </c>
    </row>
    <row r="206" spans="1:6" x14ac:dyDescent="0.3">
      <c r="A206" s="269" t="s">
        <v>1145</v>
      </c>
      <c r="B206" s="268" t="s">
        <v>1146</v>
      </c>
      <c r="C206" s="269" t="s">
        <v>54</v>
      </c>
      <c r="D206" s="269">
        <v>1</v>
      </c>
      <c r="E206" s="268" t="s">
        <v>2597</v>
      </c>
      <c r="F206" s="268" t="s">
        <v>2625</v>
      </c>
    </row>
    <row r="207" spans="1:6" x14ac:dyDescent="0.3">
      <c r="A207" s="269" t="s">
        <v>2561</v>
      </c>
      <c r="B207" s="268" t="s">
        <v>2740</v>
      </c>
      <c r="C207" s="269" t="s">
        <v>57</v>
      </c>
      <c r="D207" s="269">
        <v>2</v>
      </c>
      <c r="E207" s="268" t="s">
        <v>2656</v>
      </c>
      <c r="F207" s="268" t="s">
        <v>2663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2578</v>
      </c>
      <c r="F208" s="268" t="s">
        <v>2174</v>
      </c>
    </row>
    <row r="209" spans="1:6" x14ac:dyDescent="0.3">
      <c r="A209" s="269" t="s">
        <v>1052</v>
      </c>
      <c r="B209" s="268" t="s">
        <v>1053</v>
      </c>
      <c r="C209" s="269" t="s">
        <v>52</v>
      </c>
      <c r="D209" s="269">
        <v>2</v>
      </c>
      <c r="E209" s="268" t="s">
        <v>2591</v>
      </c>
      <c r="F209" s="268" t="s">
        <v>2595</v>
      </c>
    </row>
    <row r="210" spans="1:6" x14ac:dyDescent="0.3">
      <c r="A210" s="269" t="s">
        <v>1147</v>
      </c>
      <c r="B210" s="268" t="s">
        <v>1148</v>
      </c>
      <c r="C210" s="269" t="s">
        <v>54</v>
      </c>
      <c r="D210" s="269">
        <v>4</v>
      </c>
      <c r="E210" s="268" t="s">
        <v>2597</v>
      </c>
      <c r="F210" s="268" t="s">
        <v>2687</v>
      </c>
    </row>
    <row r="211" spans="1:6" x14ac:dyDescent="0.3">
      <c r="A211" s="269" t="s">
        <v>1042</v>
      </c>
      <c r="B211" s="268" t="s">
        <v>2741</v>
      </c>
      <c r="C211" s="269" t="s">
        <v>52</v>
      </c>
      <c r="D211" s="269">
        <v>2</v>
      </c>
      <c r="E211" s="268" t="s">
        <v>2591</v>
      </c>
      <c r="F211" s="268" t="s">
        <v>2595</v>
      </c>
    </row>
    <row r="212" spans="1:6" x14ac:dyDescent="0.3">
      <c r="A212" s="269" t="s">
        <v>1398</v>
      </c>
      <c r="B212" s="268" t="s">
        <v>1399</v>
      </c>
      <c r="C212" s="269" t="s">
        <v>55</v>
      </c>
      <c r="D212" s="269">
        <v>2</v>
      </c>
      <c r="E212" s="268" t="s">
        <v>2648</v>
      </c>
      <c r="F212" s="268" t="s">
        <v>2649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2591</v>
      </c>
      <c r="F213" s="268" t="s">
        <v>2613</v>
      </c>
    </row>
    <row r="214" spans="1:6" x14ac:dyDescent="0.3">
      <c r="A214" s="269" t="s">
        <v>1077</v>
      </c>
      <c r="B214" s="268" t="s">
        <v>1078</v>
      </c>
      <c r="C214" s="269" t="s">
        <v>54</v>
      </c>
      <c r="D214" s="269">
        <v>5</v>
      </c>
      <c r="E214" s="268" t="s">
        <v>2597</v>
      </c>
      <c r="F214" s="268" t="s">
        <v>2598</v>
      </c>
    </row>
    <row r="215" spans="1:6" x14ac:dyDescent="0.3">
      <c r="A215" s="269" t="s">
        <v>1046</v>
      </c>
      <c r="B215" s="268" t="s">
        <v>2742</v>
      </c>
      <c r="C215" s="269" t="s">
        <v>52</v>
      </c>
      <c r="D215" s="269">
        <v>2</v>
      </c>
      <c r="E215" s="268" t="s">
        <v>2591</v>
      </c>
      <c r="F215" s="268" t="s">
        <v>2595</v>
      </c>
    </row>
    <row r="216" spans="1:6" x14ac:dyDescent="0.3">
      <c r="A216" s="269" t="s">
        <v>1406</v>
      </c>
      <c r="B216" s="268" t="s">
        <v>1407</v>
      </c>
      <c r="C216" s="269" t="s">
        <v>55</v>
      </c>
      <c r="D216" s="269">
        <v>2</v>
      </c>
      <c r="E216" s="268" t="s">
        <v>2648</v>
      </c>
      <c r="F216" s="268" t="s">
        <v>2649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2602</v>
      </c>
      <c r="F217" s="268" t="s">
        <v>826</v>
      </c>
    </row>
    <row r="218" spans="1:6" x14ac:dyDescent="0.3">
      <c r="A218" s="269" t="s">
        <v>889</v>
      </c>
      <c r="B218" s="268" t="s">
        <v>2743</v>
      </c>
      <c r="C218" s="269" t="s">
        <v>49</v>
      </c>
      <c r="D218" s="269">
        <v>9</v>
      </c>
      <c r="E218" s="268" t="s">
        <v>2602</v>
      </c>
      <c r="F218" s="268" t="s">
        <v>1512</v>
      </c>
    </row>
    <row r="219" spans="1:6" x14ac:dyDescent="0.3">
      <c r="A219" s="269" t="s">
        <v>244</v>
      </c>
      <c r="B219" s="268" t="s">
        <v>2744</v>
      </c>
      <c r="C219" s="269" t="s">
        <v>54</v>
      </c>
      <c r="D219" s="269">
        <v>6</v>
      </c>
      <c r="E219" s="268" t="s">
        <v>2597</v>
      </c>
      <c r="F219" s="268" t="s">
        <v>563</v>
      </c>
    </row>
    <row r="220" spans="1:6" x14ac:dyDescent="0.3">
      <c r="A220" s="269" t="s">
        <v>1332</v>
      </c>
      <c r="B220" s="268" t="s">
        <v>1333</v>
      </c>
      <c r="C220" s="269" t="s">
        <v>56</v>
      </c>
      <c r="D220" s="269">
        <v>3</v>
      </c>
      <c r="E220" s="268" t="s">
        <v>2600</v>
      </c>
      <c r="F220" s="268" t="s">
        <v>2601</v>
      </c>
    </row>
    <row r="221" spans="1:6" x14ac:dyDescent="0.3">
      <c r="A221" s="269" t="s">
        <v>1334</v>
      </c>
      <c r="B221" s="268" t="s">
        <v>1335</v>
      </c>
      <c r="C221" s="269" t="s">
        <v>56</v>
      </c>
      <c r="D221" s="269">
        <v>3</v>
      </c>
      <c r="E221" s="268" t="s">
        <v>2600</v>
      </c>
      <c r="F221" s="268" t="s">
        <v>2601</v>
      </c>
    </row>
    <row r="222" spans="1:6" x14ac:dyDescent="0.3">
      <c r="A222" s="269" t="s">
        <v>1336</v>
      </c>
      <c r="B222" s="268" t="s">
        <v>1337</v>
      </c>
      <c r="C222" s="269" t="s">
        <v>56</v>
      </c>
      <c r="D222" s="269">
        <v>3</v>
      </c>
      <c r="E222" s="268" t="s">
        <v>2600</v>
      </c>
      <c r="F222" s="268" t="s">
        <v>2601</v>
      </c>
    </row>
    <row r="223" spans="1:6" x14ac:dyDescent="0.3">
      <c r="A223" s="269" t="s">
        <v>1338</v>
      </c>
      <c r="B223" s="268" t="s">
        <v>1339</v>
      </c>
      <c r="C223" s="269" t="s">
        <v>56</v>
      </c>
      <c r="D223" s="269">
        <v>3</v>
      </c>
      <c r="E223" s="268" t="s">
        <v>2600</v>
      </c>
      <c r="F223" s="268" t="s">
        <v>2601</v>
      </c>
    </row>
    <row r="224" spans="1:6" x14ac:dyDescent="0.3">
      <c r="A224" s="269" t="s">
        <v>1340</v>
      </c>
      <c r="B224" s="268" t="s">
        <v>1341</v>
      </c>
      <c r="C224" s="269" t="s">
        <v>56</v>
      </c>
      <c r="D224" s="269">
        <v>3</v>
      </c>
      <c r="E224" s="268" t="s">
        <v>2600</v>
      </c>
      <c r="F224" s="268" t="s">
        <v>2601</v>
      </c>
    </row>
    <row r="225" spans="1:6" x14ac:dyDescent="0.3">
      <c r="A225" s="269" t="s">
        <v>1342</v>
      </c>
      <c r="B225" s="268" t="s">
        <v>1343</v>
      </c>
      <c r="C225" s="269" t="s">
        <v>56</v>
      </c>
      <c r="D225" s="269">
        <v>3</v>
      </c>
      <c r="E225" s="268" t="s">
        <v>2600</v>
      </c>
      <c r="F225" s="268" t="s">
        <v>2601</v>
      </c>
    </row>
    <row r="226" spans="1:6" x14ac:dyDescent="0.3">
      <c r="A226" s="269" t="s">
        <v>1344</v>
      </c>
      <c r="B226" s="268" t="s">
        <v>1345</v>
      </c>
      <c r="C226" s="269" t="s">
        <v>56</v>
      </c>
      <c r="D226" s="269">
        <v>3</v>
      </c>
      <c r="E226" s="268" t="s">
        <v>2600</v>
      </c>
      <c r="F226" s="268" t="s">
        <v>2601</v>
      </c>
    </row>
    <row r="227" spans="1:6" x14ac:dyDescent="0.3">
      <c r="A227" s="269" t="s">
        <v>1346</v>
      </c>
      <c r="B227" s="268" t="s">
        <v>1347</v>
      </c>
      <c r="C227" s="269" t="s">
        <v>56</v>
      </c>
      <c r="D227" s="269">
        <v>3</v>
      </c>
      <c r="E227" s="268" t="s">
        <v>2600</v>
      </c>
      <c r="F227" s="268" t="s">
        <v>2601</v>
      </c>
    </row>
    <row r="228" spans="1:6" x14ac:dyDescent="0.3">
      <c r="A228" s="269" t="s">
        <v>1348</v>
      </c>
      <c r="B228" s="268" t="s">
        <v>1349</v>
      </c>
      <c r="C228" s="269" t="s">
        <v>56</v>
      </c>
      <c r="D228" s="269">
        <v>3</v>
      </c>
      <c r="E228" s="268" t="s">
        <v>2600</v>
      </c>
      <c r="F228" s="268" t="s">
        <v>2601</v>
      </c>
    </row>
    <row r="229" spans="1:6" x14ac:dyDescent="0.3">
      <c r="A229" s="269" t="s">
        <v>1350</v>
      </c>
      <c r="B229" s="268" t="s">
        <v>1351</v>
      </c>
      <c r="C229" s="269" t="s">
        <v>56</v>
      </c>
      <c r="D229" s="269">
        <v>3</v>
      </c>
      <c r="E229" s="268" t="s">
        <v>2600</v>
      </c>
      <c r="F229" s="268" t="s">
        <v>2601</v>
      </c>
    </row>
    <row r="230" spans="1:6" x14ac:dyDescent="0.3">
      <c r="A230" s="269" t="s">
        <v>1352</v>
      </c>
      <c r="B230" s="268" t="s">
        <v>1353</v>
      </c>
      <c r="C230" s="269" t="s">
        <v>56</v>
      </c>
      <c r="D230" s="269">
        <v>3</v>
      </c>
      <c r="E230" s="268" t="s">
        <v>2600</v>
      </c>
      <c r="F230" s="268" t="s">
        <v>2601</v>
      </c>
    </row>
    <row r="231" spans="1:6" x14ac:dyDescent="0.3">
      <c r="A231" s="269" t="s">
        <v>1226</v>
      </c>
      <c r="B231" s="268" t="s">
        <v>2745</v>
      </c>
      <c r="C231" s="269" t="s">
        <v>56</v>
      </c>
      <c r="D231" s="269">
        <v>4</v>
      </c>
      <c r="E231" s="268" t="s">
        <v>2600</v>
      </c>
      <c r="F231" s="268" t="s">
        <v>2654</v>
      </c>
    </row>
    <row r="232" spans="1:6" x14ac:dyDescent="0.3">
      <c r="A232" s="269" t="s">
        <v>1402</v>
      </c>
      <c r="B232" s="268" t="s">
        <v>1403</v>
      </c>
      <c r="C232" s="269" t="s">
        <v>55</v>
      </c>
      <c r="D232" s="269">
        <v>2</v>
      </c>
      <c r="E232" s="268" t="s">
        <v>2648</v>
      </c>
      <c r="F232" s="268" t="s">
        <v>2649</v>
      </c>
    </row>
    <row r="233" spans="1:6" x14ac:dyDescent="0.3">
      <c r="A233" s="269" t="s">
        <v>143</v>
      </c>
      <c r="B233" s="268" t="s">
        <v>2746</v>
      </c>
      <c r="C233" s="269" t="s">
        <v>45</v>
      </c>
      <c r="D233" s="269">
        <v>1</v>
      </c>
      <c r="E233" s="268" t="s">
        <v>148</v>
      </c>
      <c r="F233" s="268" t="s">
        <v>2747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2747</v>
      </c>
    </row>
    <row r="235" spans="1:6" x14ac:dyDescent="0.3">
      <c r="A235" s="269" t="s">
        <v>170</v>
      </c>
      <c r="B235" s="268" t="s">
        <v>2748</v>
      </c>
      <c r="C235" s="269" t="s">
        <v>45</v>
      </c>
      <c r="D235" s="269">
        <v>1</v>
      </c>
      <c r="E235" s="268" t="s">
        <v>148</v>
      </c>
      <c r="F235" s="268" t="s">
        <v>2747</v>
      </c>
    </row>
    <row r="236" spans="1:6" x14ac:dyDescent="0.3">
      <c r="A236" s="269" t="s">
        <v>188</v>
      </c>
      <c r="B236" s="268" t="s">
        <v>2749</v>
      </c>
      <c r="C236" s="269" t="s">
        <v>45</v>
      </c>
      <c r="D236" s="269">
        <v>2</v>
      </c>
      <c r="E236" s="268" t="s">
        <v>148</v>
      </c>
      <c r="F236" s="268" t="s">
        <v>2750</v>
      </c>
    </row>
    <row r="237" spans="1:6" x14ac:dyDescent="0.3">
      <c r="A237" s="269" t="s">
        <v>179</v>
      </c>
      <c r="B237" s="268" t="s">
        <v>2751</v>
      </c>
      <c r="C237" s="269" t="s">
        <v>45</v>
      </c>
      <c r="D237" s="269">
        <v>3</v>
      </c>
      <c r="E237" s="268" t="s">
        <v>148</v>
      </c>
      <c r="F237" s="268" t="s">
        <v>2751</v>
      </c>
    </row>
    <row r="238" spans="1:6" x14ac:dyDescent="0.3">
      <c r="A238" s="269" t="s">
        <v>200</v>
      </c>
      <c r="B238" s="268" t="s">
        <v>2752</v>
      </c>
      <c r="C238" s="269" t="s">
        <v>49</v>
      </c>
      <c r="D238" s="269">
        <v>1</v>
      </c>
      <c r="E238" s="268" t="s">
        <v>2602</v>
      </c>
      <c r="F238" s="268" t="s">
        <v>2753</v>
      </c>
    </row>
    <row r="239" spans="1:6" x14ac:dyDescent="0.3">
      <c r="A239" s="269" t="s">
        <v>211</v>
      </c>
      <c r="B239" s="268" t="s">
        <v>2754</v>
      </c>
      <c r="C239" s="269" t="s">
        <v>49</v>
      </c>
      <c r="D239" s="269">
        <v>2</v>
      </c>
      <c r="E239" s="268" t="s">
        <v>2602</v>
      </c>
      <c r="F239" s="268" t="s">
        <v>2680</v>
      </c>
    </row>
    <row r="240" spans="1:6" x14ac:dyDescent="0.3">
      <c r="A240" s="269" t="s">
        <v>225</v>
      </c>
      <c r="B240" s="268" t="s">
        <v>2755</v>
      </c>
      <c r="C240" s="269" t="s">
        <v>49</v>
      </c>
      <c r="D240" s="269">
        <v>2</v>
      </c>
      <c r="E240" s="268" t="s">
        <v>2602</v>
      </c>
      <c r="F240" s="268" t="s">
        <v>2680</v>
      </c>
    </row>
    <row r="241" spans="1:6" x14ac:dyDescent="0.3">
      <c r="A241" s="269" t="s">
        <v>295</v>
      </c>
      <c r="B241" s="268" t="s">
        <v>2756</v>
      </c>
      <c r="C241" s="269" t="s">
        <v>49</v>
      </c>
      <c r="D241" s="269">
        <v>4</v>
      </c>
      <c r="E241" s="268" t="s">
        <v>2602</v>
      </c>
      <c r="F241" s="268" t="s">
        <v>2693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2602</v>
      </c>
      <c r="F242" s="268" t="s">
        <v>2603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2602</v>
      </c>
      <c r="F243" s="268" t="s">
        <v>2603</v>
      </c>
    </row>
    <row r="244" spans="1:6" x14ac:dyDescent="0.3">
      <c r="A244" s="269" t="s">
        <v>272</v>
      </c>
      <c r="B244" s="268" t="s">
        <v>2474</v>
      </c>
      <c r="C244" s="269" t="s">
        <v>49</v>
      </c>
      <c r="D244" s="269">
        <v>4</v>
      </c>
      <c r="E244" s="268" t="s">
        <v>2602</v>
      </c>
      <c r="F244" s="268" t="s">
        <v>2693</v>
      </c>
    </row>
    <row r="245" spans="1:6" x14ac:dyDescent="0.3">
      <c r="A245" s="269" t="s">
        <v>897</v>
      </c>
      <c r="B245" s="268" t="s">
        <v>2757</v>
      </c>
      <c r="C245" s="269" t="s">
        <v>49</v>
      </c>
      <c r="D245" s="269">
        <v>4</v>
      </c>
      <c r="E245" s="268" t="s">
        <v>2602</v>
      </c>
      <c r="F245" s="268" t="s">
        <v>2693</v>
      </c>
    </row>
    <row r="246" spans="1:6" x14ac:dyDescent="0.3">
      <c r="A246" s="269" t="s">
        <v>443</v>
      </c>
      <c r="B246" s="268" t="s">
        <v>2758</v>
      </c>
      <c r="C246" s="269" t="s">
        <v>49</v>
      </c>
      <c r="D246" s="269">
        <v>9</v>
      </c>
      <c r="E246" s="268" t="s">
        <v>2602</v>
      </c>
      <c r="F246" s="268" t="s">
        <v>1512</v>
      </c>
    </row>
    <row r="247" spans="1:6" x14ac:dyDescent="0.3">
      <c r="A247" s="269" t="s">
        <v>450</v>
      </c>
      <c r="B247" s="268" t="s">
        <v>2759</v>
      </c>
      <c r="C247" s="269" t="s">
        <v>49</v>
      </c>
      <c r="D247" s="269">
        <v>9</v>
      </c>
      <c r="E247" s="268" t="s">
        <v>2602</v>
      </c>
      <c r="F247" s="268" t="s">
        <v>1512</v>
      </c>
    </row>
    <row r="248" spans="1:6" x14ac:dyDescent="0.3">
      <c r="A248" s="269" t="s">
        <v>316</v>
      </c>
      <c r="B248" s="268" t="s">
        <v>2760</v>
      </c>
      <c r="C248" s="269" t="s">
        <v>49</v>
      </c>
      <c r="D248" s="269">
        <v>9</v>
      </c>
      <c r="E248" s="268" t="s">
        <v>2602</v>
      </c>
      <c r="F248" s="268" t="s">
        <v>1512</v>
      </c>
    </row>
    <row r="249" spans="1:6" x14ac:dyDescent="0.3">
      <c r="A249" s="269" t="s">
        <v>891</v>
      </c>
      <c r="B249" s="268" t="s">
        <v>2761</v>
      </c>
      <c r="C249" s="269" t="s">
        <v>49</v>
      </c>
      <c r="D249" s="269">
        <v>9</v>
      </c>
      <c r="E249" s="268" t="s">
        <v>2602</v>
      </c>
      <c r="F249" s="268" t="s">
        <v>1512</v>
      </c>
    </row>
    <row r="250" spans="1:6" x14ac:dyDescent="0.3">
      <c r="A250" s="269" t="s">
        <v>830</v>
      </c>
      <c r="B250" s="268" t="s">
        <v>2762</v>
      </c>
      <c r="C250" s="269" t="s">
        <v>49</v>
      </c>
      <c r="D250" s="269">
        <v>6</v>
      </c>
      <c r="E250" s="268" t="s">
        <v>2602</v>
      </c>
      <c r="F250" s="268" t="s">
        <v>826</v>
      </c>
    </row>
    <row r="251" spans="1:6" x14ac:dyDescent="0.3">
      <c r="A251" s="269" t="s">
        <v>746</v>
      </c>
      <c r="B251" s="268" t="s">
        <v>2763</v>
      </c>
      <c r="C251" s="269" t="s">
        <v>49</v>
      </c>
      <c r="D251" s="269">
        <v>5</v>
      </c>
      <c r="E251" s="268" t="s">
        <v>2602</v>
      </c>
      <c r="F251" s="268" t="s">
        <v>2764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2602</v>
      </c>
      <c r="F252" s="268" t="s">
        <v>2680</v>
      </c>
    </row>
    <row r="253" spans="1:6" x14ac:dyDescent="0.3">
      <c r="A253" s="269" t="s">
        <v>222</v>
      </c>
      <c r="B253" s="268" t="s">
        <v>2765</v>
      </c>
      <c r="C253" s="269" t="s">
        <v>49</v>
      </c>
      <c r="D253" s="269">
        <v>2</v>
      </c>
      <c r="E253" s="268" t="s">
        <v>2602</v>
      </c>
      <c r="F253" s="268" t="s">
        <v>2680</v>
      </c>
    </row>
    <row r="254" spans="1:6" x14ac:dyDescent="0.3">
      <c r="A254" s="269" t="s">
        <v>743</v>
      </c>
      <c r="B254" s="268" t="s">
        <v>2766</v>
      </c>
      <c r="C254" s="269" t="s">
        <v>49</v>
      </c>
      <c r="D254" s="269">
        <v>5</v>
      </c>
      <c r="E254" s="268" t="s">
        <v>2602</v>
      </c>
      <c r="F254" s="268" t="s">
        <v>2764</v>
      </c>
    </row>
    <row r="255" spans="1:6" x14ac:dyDescent="0.3">
      <c r="A255" s="269" t="s">
        <v>761</v>
      </c>
      <c r="B255" s="268" t="s">
        <v>2767</v>
      </c>
      <c r="C255" s="269" t="s">
        <v>49</v>
      </c>
      <c r="D255" s="269">
        <v>5</v>
      </c>
      <c r="E255" s="268" t="s">
        <v>2602</v>
      </c>
      <c r="F255" s="268" t="s">
        <v>2764</v>
      </c>
    </row>
    <row r="256" spans="1:6" x14ac:dyDescent="0.3">
      <c r="A256" s="269" t="s">
        <v>764</v>
      </c>
      <c r="B256" s="268" t="s">
        <v>2768</v>
      </c>
      <c r="C256" s="269" t="s">
        <v>49</v>
      </c>
      <c r="D256" s="269">
        <v>5</v>
      </c>
      <c r="E256" s="268" t="s">
        <v>2602</v>
      </c>
      <c r="F256" s="268" t="s">
        <v>2764</v>
      </c>
    </row>
    <row r="257" spans="1:6" x14ac:dyDescent="0.3">
      <c r="A257" s="269" t="s">
        <v>767</v>
      </c>
      <c r="B257" s="268" t="s">
        <v>2769</v>
      </c>
      <c r="C257" s="269" t="s">
        <v>49</v>
      </c>
      <c r="D257" s="269">
        <v>9</v>
      </c>
      <c r="E257" s="268" t="s">
        <v>2602</v>
      </c>
      <c r="F257" s="268" t="s">
        <v>1512</v>
      </c>
    </row>
    <row r="258" spans="1:6" x14ac:dyDescent="0.3">
      <c r="A258" s="269" t="s">
        <v>241</v>
      </c>
      <c r="B258" s="268" t="s">
        <v>2770</v>
      </c>
      <c r="C258" s="269" t="s">
        <v>49</v>
      </c>
      <c r="D258" s="269">
        <v>3</v>
      </c>
      <c r="E258" s="268" t="s">
        <v>2602</v>
      </c>
      <c r="F258" s="268" t="s">
        <v>2603</v>
      </c>
    </row>
    <row r="259" spans="1:6" x14ac:dyDescent="0.3">
      <c r="A259" s="269" t="s">
        <v>886</v>
      </c>
      <c r="B259" s="268" t="s">
        <v>2469</v>
      </c>
      <c r="C259" s="269" t="s">
        <v>49</v>
      </c>
      <c r="D259" s="269">
        <v>3</v>
      </c>
      <c r="E259" s="268" t="s">
        <v>2602</v>
      </c>
      <c r="F259" s="268" t="s">
        <v>2603</v>
      </c>
    </row>
    <row r="260" spans="1:6" x14ac:dyDescent="0.3">
      <c r="A260" s="269" t="s">
        <v>1050</v>
      </c>
      <c r="B260" s="268" t="s">
        <v>2771</v>
      </c>
      <c r="C260" s="269" t="s">
        <v>52</v>
      </c>
      <c r="D260" s="269">
        <v>2</v>
      </c>
      <c r="E260" s="268" t="s">
        <v>2591</v>
      </c>
      <c r="F260" s="268" t="s">
        <v>2595</v>
      </c>
    </row>
    <row r="261" spans="1:6" x14ac:dyDescent="0.3">
      <c r="A261" s="269" t="s">
        <v>438</v>
      </c>
      <c r="B261" s="268" t="s">
        <v>2772</v>
      </c>
      <c r="C261" s="269" t="s">
        <v>50</v>
      </c>
      <c r="D261" s="269">
        <v>3</v>
      </c>
      <c r="E261" s="268" t="s">
        <v>2706</v>
      </c>
      <c r="F261" s="268" t="s">
        <v>2773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2578</v>
      </c>
      <c r="F262" s="268" t="s">
        <v>2174</v>
      </c>
    </row>
    <row r="263" spans="1:6" x14ac:dyDescent="0.3">
      <c r="A263" s="269" t="s">
        <v>1126</v>
      </c>
      <c r="B263" s="268" t="s">
        <v>1127</v>
      </c>
      <c r="C263" s="269" t="s">
        <v>54</v>
      </c>
      <c r="D263" s="269">
        <v>6</v>
      </c>
      <c r="E263" s="268" t="s">
        <v>2597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2602</v>
      </c>
      <c r="F264" s="268" t="s">
        <v>2680</v>
      </c>
    </row>
    <row r="265" spans="1:6" x14ac:dyDescent="0.3">
      <c r="A265" s="269" t="s">
        <v>827</v>
      </c>
      <c r="B265" s="268" t="s">
        <v>2774</v>
      </c>
      <c r="C265" s="269" t="s">
        <v>49</v>
      </c>
      <c r="D265" s="269">
        <v>6</v>
      </c>
      <c r="E265" s="268" t="s">
        <v>2602</v>
      </c>
      <c r="F265" s="268" t="s">
        <v>826</v>
      </c>
    </row>
    <row r="266" spans="1:6" x14ac:dyDescent="0.3">
      <c r="A266" s="269" t="s">
        <v>755</v>
      </c>
      <c r="B266" s="268" t="s">
        <v>2775</v>
      </c>
      <c r="C266" s="269" t="s">
        <v>49</v>
      </c>
      <c r="D266" s="269">
        <v>5</v>
      </c>
      <c r="E266" s="268" t="s">
        <v>2602</v>
      </c>
      <c r="F266" s="268" t="s">
        <v>2764</v>
      </c>
    </row>
    <row r="267" spans="1:6" x14ac:dyDescent="0.3">
      <c r="A267" s="269" t="s">
        <v>758</v>
      </c>
      <c r="B267" s="268" t="s">
        <v>2776</v>
      </c>
      <c r="C267" s="269" t="s">
        <v>49</v>
      </c>
      <c r="D267" s="269">
        <v>5</v>
      </c>
      <c r="E267" s="268" t="s">
        <v>2602</v>
      </c>
      <c r="F267" s="268" t="s">
        <v>2764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2706</v>
      </c>
      <c r="F268" s="268" t="s">
        <v>341</v>
      </c>
    </row>
    <row r="269" spans="1:6" x14ac:dyDescent="0.3">
      <c r="A269" s="269" t="s">
        <v>342</v>
      </c>
      <c r="B269" s="268" t="s">
        <v>2777</v>
      </c>
      <c r="C269" s="269" t="s">
        <v>50</v>
      </c>
      <c r="D269" s="269">
        <v>2</v>
      </c>
      <c r="E269" s="268" t="s">
        <v>2706</v>
      </c>
      <c r="F269" s="268" t="s">
        <v>341</v>
      </c>
    </row>
    <row r="270" spans="1:6" x14ac:dyDescent="0.3">
      <c r="A270" s="269" t="s">
        <v>330</v>
      </c>
      <c r="B270" s="268" t="s">
        <v>2778</v>
      </c>
      <c r="C270" s="269" t="s">
        <v>50</v>
      </c>
      <c r="D270" s="269">
        <v>2</v>
      </c>
      <c r="E270" s="268" t="s">
        <v>2706</v>
      </c>
      <c r="F270" s="268" t="s">
        <v>341</v>
      </c>
    </row>
    <row r="271" spans="1:6" x14ac:dyDescent="0.3">
      <c r="A271" s="269" t="s">
        <v>720</v>
      </c>
      <c r="B271" s="268" t="s">
        <v>2779</v>
      </c>
      <c r="C271" s="269" t="s">
        <v>50</v>
      </c>
      <c r="D271" s="269">
        <v>3</v>
      </c>
      <c r="E271" s="268" t="s">
        <v>2706</v>
      </c>
      <c r="F271" s="268" t="s">
        <v>2773</v>
      </c>
    </row>
    <row r="272" spans="1:6" x14ac:dyDescent="0.3">
      <c r="A272" s="269" t="s">
        <v>369</v>
      </c>
      <c r="B272" s="268" t="s">
        <v>2780</v>
      </c>
      <c r="C272" s="269" t="s">
        <v>50</v>
      </c>
      <c r="D272" s="269">
        <v>2</v>
      </c>
      <c r="E272" s="268" t="s">
        <v>2706</v>
      </c>
      <c r="F272" s="268" t="s">
        <v>341</v>
      </c>
    </row>
    <row r="273" spans="1:6" x14ac:dyDescent="0.3">
      <c r="A273" s="269" t="s">
        <v>435</v>
      </c>
      <c r="B273" s="268" t="s">
        <v>2781</v>
      </c>
      <c r="C273" s="269" t="s">
        <v>50</v>
      </c>
      <c r="D273" s="269">
        <v>3</v>
      </c>
      <c r="E273" s="268" t="s">
        <v>2706</v>
      </c>
      <c r="F273" s="268" t="s">
        <v>2773</v>
      </c>
    </row>
    <row r="274" spans="1:6" x14ac:dyDescent="0.3">
      <c r="A274" s="269" t="s">
        <v>1446</v>
      </c>
      <c r="B274" s="268" t="s">
        <v>2782</v>
      </c>
      <c r="C274" s="269" t="s">
        <v>50</v>
      </c>
      <c r="D274" s="269">
        <v>3</v>
      </c>
      <c r="E274" s="268" t="s">
        <v>2706</v>
      </c>
      <c r="F274" s="268" t="s">
        <v>2773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2706</v>
      </c>
      <c r="F275" s="268" t="s">
        <v>341</v>
      </c>
    </row>
    <row r="276" spans="1:6" x14ac:dyDescent="0.3">
      <c r="A276" s="269" t="s">
        <v>332</v>
      </c>
      <c r="B276" s="268" t="s">
        <v>2783</v>
      </c>
      <c r="C276" s="269" t="s">
        <v>50</v>
      </c>
      <c r="D276" s="269">
        <v>2</v>
      </c>
      <c r="E276" s="268" t="s">
        <v>2706</v>
      </c>
      <c r="F276" s="268" t="s">
        <v>341</v>
      </c>
    </row>
    <row r="277" spans="1:6" x14ac:dyDescent="0.3">
      <c r="A277" s="269" t="s">
        <v>334</v>
      </c>
      <c r="B277" s="268" t="s">
        <v>2784</v>
      </c>
      <c r="C277" s="269" t="s">
        <v>50</v>
      </c>
      <c r="D277" s="269">
        <v>2</v>
      </c>
      <c r="E277" s="268" t="s">
        <v>2706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2706</v>
      </c>
      <c r="F278" s="268" t="s">
        <v>2773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2706</v>
      </c>
      <c r="F279" s="268" t="s">
        <v>2773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2706</v>
      </c>
      <c r="F280" s="268" t="s">
        <v>2773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2706</v>
      </c>
      <c r="F281" s="268" t="s">
        <v>2773</v>
      </c>
    </row>
    <row r="282" spans="1:6" x14ac:dyDescent="0.3">
      <c r="A282" s="269" t="s">
        <v>730</v>
      </c>
      <c r="B282" s="268" t="s">
        <v>2785</v>
      </c>
      <c r="C282" s="269" t="s">
        <v>50</v>
      </c>
      <c r="D282" s="269">
        <v>4</v>
      </c>
      <c r="E282" s="268" t="s">
        <v>2706</v>
      </c>
      <c r="F282" s="268" t="s">
        <v>2786</v>
      </c>
    </row>
    <row r="283" spans="1:6" x14ac:dyDescent="0.3">
      <c r="A283" s="269" t="s">
        <v>733</v>
      </c>
      <c r="B283" s="268" t="s">
        <v>2787</v>
      </c>
      <c r="C283" s="269" t="s">
        <v>50</v>
      </c>
      <c r="D283" s="269">
        <v>4</v>
      </c>
      <c r="E283" s="268" t="s">
        <v>2706</v>
      </c>
      <c r="F283" s="268" t="s">
        <v>2786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2706</v>
      </c>
      <c r="F284" s="268" t="s">
        <v>2786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2706</v>
      </c>
      <c r="F285" s="268" t="s">
        <v>2707</v>
      </c>
    </row>
    <row r="286" spans="1:6" x14ac:dyDescent="0.3">
      <c r="A286" s="269" t="s">
        <v>737</v>
      </c>
      <c r="B286" s="268" t="s">
        <v>2788</v>
      </c>
      <c r="C286" s="269" t="s">
        <v>50</v>
      </c>
      <c r="D286" s="269">
        <v>5</v>
      </c>
      <c r="E286" s="268" t="s">
        <v>2706</v>
      </c>
      <c r="F286" s="268" t="s">
        <v>2707</v>
      </c>
    </row>
    <row r="287" spans="1:6" x14ac:dyDescent="0.3">
      <c r="A287" s="269" t="s">
        <v>740</v>
      </c>
      <c r="B287" s="268" t="s">
        <v>2789</v>
      </c>
      <c r="C287" s="269" t="s">
        <v>50</v>
      </c>
      <c r="D287" s="269">
        <v>5</v>
      </c>
      <c r="E287" s="268" t="s">
        <v>2706</v>
      </c>
      <c r="F287" s="268" t="s">
        <v>2707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2706</v>
      </c>
      <c r="F288" s="268" t="s">
        <v>2707</v>
      </c>
    </row>
    <row r="289" spans="1:6" x14ac:dyDescent="0.3">
      <c r="A289" s="269" t="s">
        <v>319</v>
      </c>
      <c r="B289" s="268" t="s">
        <v>2790</v>
      </c>
      <c r="C289" s="269" t="s">
        <v>50</v>
      </c>
      <c r="D289" s="269">
        <v>1</v>
      </c>
      <c r="E289" s="268" t="s">
        <v>2706</v>
      </c>
      <c r="F289" s="268" t="s">
        <v>2791</v>
      </c>
    </row>
    <row r="290" spans="1:6" x14ac:dyDescent="0.3">
      <c r="A290" s="269" t="s">
        <v>683</v>
      </c>
      <c r="B290" s="268" t="s">
        <v>2792</v>
      </c>
      <c r="C290" s="269" t="s">
        <v>50</v>
      </c>
      <c r="D290" s="269">
        <v>3</v>
      </c>
      <c r="E290" s="268" t="s">
        <v>2706</v>
      </c>
      <c r="F290" s="268" t="s">
        <v>2773</v>
      </c>
    </row>
    <row r="291" spans="1:6" x14ac:dyDescent="0.3">
      <c r="A291" s="269" t="s">
        <v>366</v>
      </c>
      <c r="B291" s="268" t="s">
        <v>2793</v>
      </c>
      <c r="C291" s="269" t="s">
        <v>50</v>
      </c>
      <c r="D291" s="269">
        <v>3</v>
      </c>
      <c r="E291" s="268" t="s">
        <v>2706</v>
      </c>
      <c r="F291" s="268" t="s">
        <v>2773</v>
      </c>
    </row>
    <row r="292" spans="1:6" x14ac:dyDescent="0.3">
      <c r="A292" s="269" t="s">
        <v>345</v>
      </c>
      <c r="B292" s="268" t="s">
        <v>2794</v>
      </c>
      <c r="C292" s="269" t="s">
        <v>50</v>
      </c>
      <c r="D292" s="269">
        <v>2</v>
      </c>
      <c r="E292" s="268" t="s">
        <v>2706</v>
      </c>
      <c r="F292" s="268" t="s">
        <v>341</v>
      </c>
    </row>
    <row r="293" spans="1:6" x14ac:dyDescent="0.3">
      <c r="A293" s="269" t="s">
        <v>701</v>
      </c>
      <c r="B293" s="268" t="s">
        <v>2795</v>
      </c>
      <c r="C293" s="269" t="s">
        <v>50</v>
      </c>
      <c r="D293" s="269">
        <v>1</v>
      </c>
      <c r="E293" s="268" t="s">
        <v>2706</v>
      </c>
      <c r="F293" s="268" t="s">
        <v>2791</v>
      </c>
    </row>
    <row r="294" spans="1:6" x14ac:dyDescent="0.3">
      <c r="A294" s="269" t="s">
        <v>704</v>
      </c>
      <c r="B294" s="268" t="s">
        <v>2796</v>
      </c>
      <c r="C294" s="269" t="s">
        <v>50</v>
      </c>
      <c r="D294" s="269">
        <v>1</v>
      </c>
      <c r="E294" s="268" t="s">
        <v>2706</v>
      </c>
      <c r="F294" s="268" t="s">
        <v>2791</v>
      </c>
    </row>
    <row r="295" spans="1:6" x14ac:dyDescent="0.3">
      <c r="A295" s="269" t="s">
        <v>708</v>
      </c>
      <c r="B295" s="268" t="s">
        <v>2797</v>
      </c>
      <c r="C295" s="269" t="s">
        <v>50</v>
      </c>
      <c r="D295" s="269">
        <v>1</v>
      </c>
      <c r="E295" s="268" t="s">
        <v>2706</v>
      </c>
      <c r="F295" s="268" t="s">
        <v>2791</v>
      </c>
    </row>
    <row r="296" spans="1:6" x14ac:dyDescent="0.3">
      <c r="A296" s="269" t="s">
        <v>711</v>
      </c>
      <c r="B296" s="268" t="s">
        <v>2798</v>
      </c>
      <c r="C296" s="269" t="s">
        <v>50</v>
      </c>
      <c r="D296" s="269">
        <v>1</v>
      </c>
      <c r="E296" s="268" t="s">
        <v>2706</v>
      </c>
      <c r="F296" s="268" t="s">
        <v>2791</v>
      </c>
    </row>
    <row r="297" spans="1:6" x14ac:dyDescent="0.3">
      <c r="A297" s="269" t="s">
        <v>714</v>
      </c>
      <c r="B297" s="268" t="s">
        <v>2799</v>
      </c>
      <c r="C297" s="269" t="s">
        <v>50</v>
      </c>
      <c r="D297" s="269">
        <v>1</v>
      </c>
      <c r="E297" s="268" t="s">
        <v>2706</v>
      </c>
      <c r="F297" s="268" t="s">
        <v>2791</v>
      </c>
    </row>
    <row r="298" spans="1:6" x14ac:dyDescent="0.3">
      <c r="A298" s="269" t="s">
        <v>717</v>
      </c>
      <c r="B298" s="268" t="s">
        <v>2800</v>
      </c>
      <c r="C298" s="269" t="s">
        <v>50</v>
      </c>
      <c r="D298" s="269">
        <v>1</v>
      </c>
      <c r="E298" s="268" t="s">
        <v>2706</v>
      </c>
      <c r="F298" s="268" t="s">
        <v>2791</v>
      </c>
    </row>
    <row r="299" spans="1:6" x14ac:dyDescent="0.3">
      <c r="A299" s="269" t="s">
        <v>371</v>
      </c>
      <c r="B299" s="268" t="s">
        <v>2801</v>
      </c>
      <c r="C299" s="269" t="s">
        <v>50</v>
      </c>
      <c r="D299" s="269">
        <v>5</v>
      </c>
      <c r="E299" s="268" t="s">
        <v>2706</v>
      </c>
      <c r="F299" s="268" t="s">
        <v>2707</v>
      </c>
    </row>
    <row r="300" spans="1:6" x14ac:dyDescent="0.3">
      <c r="A300" s="269" t="s">
        <v>441</v>
      </c>
      <c r="B300" s="268" t="s">
        <v>2802</v>
      </c>
      <c r="C300" s="269" t="s">
        <v>50</v>
      </c>
      <c r="D300" s="269">
        <v>3</v>
      </c>
      <c r="E300" s="268" t="s">
        <v>2706</v>
      </c>
      <c r="F300" s="268" t="s">
        <v>2773</v>
      </c>
    </row>
    <row r="301" spans="1:6" x14ac:dyDescent="0.3">
      <c r="A301" s="269" t="s">
        <v>1394</v>
      </c>
      <c r="B301" s="268" t="s">
        <v>1395</v>
      </c>
      <c r="C301" s="269" t="s">
        <v>55</v>
      </c>
      <c r="D301" s="269">
        <v>2</v>
      </c>
      <c r="E301" s="268" t="s">
        <v>2648</v>
      </c>
      <c r="F301" s="268" t="s">
        <v>2649</v>
      </c>
    </row>
    <row r="302" spans="1:6" x14ac:dyDescent="0.3">
      <c r="A302" s="269" t="s">
        <v>2537</v>
      </c>
      <c r="B302" s="268" t="s">
        <v>2803</v>
      </c>
      <c r="C302" s="269" t="s">
        <v>52</v>
      </c>
      <c r="D302" s="269">
        <v>3</v>
      </c>
      <c r="E302" s="268" t="s">
        <v>2591</v>
      </c>
      <c r="F302" s="268" t="s">
        <v>2605</v>
      </c>
    </row>
    <row r="303" spans="1:6" x14ac:dyDescent="0.3">
      <c r="A303" s="269" t="s">
        <v>2536</v>
      </c>
      <c r="B303" s="268" t="s">
        <v>2804</v>
      </c>
      <c r="C303" s="269" t="s">
        <v>52</v>
      </c>
      <c r="D303" s="269">
        <v>3</v>
      </c>
      <c r="E303" s="268" t="s">
        <v>2591</v>
      </c>
      <c r="F303" s="268" t="s">
        <v>2605</v>
      </c>
    </row>
    <row r="304" spans="1:6" x14ac:dyDescent="0.3">
      <c r="A304" s="269" t="s">
        <v>2562</v>
      </c>
      <c r="B304" s="268" t="s">
        <v>2805</v>
      </c>
      <c r="C304" s="269" t="s">
        <v>57</v>
      </c>
      <c r="D304" s="269">
        <v>2</v>
      </c>
      <c r="E304" s="268" t="s">
        <v>2656</v>
      </c>
      <c r="F304" s="268" t="s">
        <v>2663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2591</v>
      </c>
      <c r="F305" s="268" t="s">
        <v>2613</v>
      </c>
    </row>
    <row r="306" spans="1:6" x14ac:dyDescent="0.3">
      <c r="A306" s="269" t="s">
        <v>1354</v>
      </c>
      <c r="B306" s="268" t="s">
        <v>1355</v>
      </c>
      <c r="C306" s="269" t="s">
        <v>56</v>
      </c>
      <c r="D306" s="269">
        <v>3</v>
      </c>
      <c r="E306" s="268" t="s">
        <v>2600</v>
      </c>
      <c r="F306" s="268" t="s">
        <v>2601</v>
      </c>
    </row>
    <row r="307" spans="1:6" x14ac:dyDescent="0.3">
      <c r="A307" s="269" t="s">
        <v>1356</v>
      </c>
      <c r="B307" s="268" t="s">
        <v>1357</v>
      </c>
      <c r="C307" s="269" t="s">
        <v>56</v>
      </c>
      <c r="D307" s="269">
        <v>3</v>
      </c>
      <c r="E307" s="268" t="s">
        <v>2600</v>
      </c>
      <c r="F307" s="268" t="s">
        <v>2601</v>
      </c>
    </row>
    <row r="308" spans="1:6" x14ac:dyDescent="0.3">
      <c r="A308" s="269" t="s">
        <v>1358</v>
      </c>
      <c r="B308" s="268" t="s">
        <v>1359</v>
      </c>
      <c r="C308" s="269" t="s">
        <v>56</v>
      </c>
      <c r="D308" s="269">
        <v>3</v>
      </c>
      <c r="E308" s="268" t="s">
        <v>2600</v>
      </c>
      <c r="F308" s="268" t="s">
        <v>2601</v>
      </c>
    </row>
    <row r="309" spans="1:6" x14ac:dyDescent="0.3">
      <c r="A309" s="269" t="s">
        <v>1360</v>
      </c>
      <c r="B309" s="268" t="s">
        <v>1361</v>
      </c>
      <c r="C309" s="269" t="s">
        <v>56</v>
      </c>
      <c r="D309" s="269">
        <v>3</v>
      </c>
      <c r="E309" s="268" t="s">
        <v>2600</v>
      </c>
      <c r="F309" s="268" t="s">
        <v>2601</v>
      </c>
    </row>
    <row r="310" spans="1:6" x14ac:dyDescent="0.3">
      <c r="A310" s="269" t="s">
        <v>1362</v>
      </c>
      <c r="B310" s="268" t="s">
        <v>1363</v>
      </c>
      <c r="C310" s="269" t="s">
        <v>56</v>
      </c>
      <c r="D310" s="269">
        <v>3</v>
      </c>
      <c r="E310" s="268" t="s">
        <v>2600</v>
      </c>
      <c r="F310" s="268" t="s">
        <v>2601</v>
      </c>
    </row>
    <row r="311" spans="1:6" x14ac:dyDescent="0.3">
      <c r="A311" s="269" t="s">
        <v>1364</v>
      </c>
      <c r="B311" s="268" t="s">
        <v>1365</v>
      </c>
      <c r="C311" s="269" t="s">
        <v>56</v>
      </c>
      <c r="D311" s="269">
        <v>3</v>
      </c>
      <c r="E311" s="268" t="s">
        <v>2600</v>
      </c>
      <c r="F311" s="268" t="s">
        <v>2601</v>
      </c>
    </row>
    <row r="312" spans="1:6" x14ac:dyDescent="0.3">
      <c r="A312" s="269" t="s">
        <v>1366</v>
      </c>
      <c r="B312" s="268" t="s">
        <v>1367</v>
      </c>
      <c r="C312" s="269" t="s">
        <v>56</v>
      </c>
      <c r="D312" s="269">
        <v>3</v>
      </c>
      <c r="E312" s="268" t="s">
        <v>2600</v>
      </c>
      <c r="F312" s="268" t="s">
        <v>2601</v>
      </c>
    </row>
    <row r="313" spans="1:6" x14ac:dyDescent="0.3">
      <c r="A313" s="269" t="s">
        <v>1368</v>
      </c>
      <c r="B313" s="268" t="s">
        <v>1369</v>
      </c>
      <c r="C313" s="269" t="s">
        <v>56</v>
      </c>
      <c r="D313" s="269">
        <v>3</v>
      </c>
      <c r="E313" s="268" t="s">
        <v>2600</v>
      </c>
      <c r="F313" s="268" t="s">
        <v>2601</v>
      </c>
    </row>
    <row r="314" spans="1:6" x14ac:dyDescent="0.3">
      <c r="A314" s="269" t="s">
        <v>1080</v>
      </c>
      <c r="B314" s="268" t="s">
        <v>2806</v>
      </c>
      <c r="C314" s="269" t="s">
        <v>54</v>
      </c>
      <c r="D314" s="269">
        <v>5</v>
      </c>
      <c r="E314" s="268" t="s">
        <v>2597</v>
      </c>
      <c r="F314" s="268" t="s">
        <v>2598</v>
      </c>
    </row>
    <row r="315" spans="1:6" x14ac:dyDescent="0.3">
      <c r="A315" s="269" t="s">
        <v>1038</v>
      </c>
      <c r="B315" s="268" t="s">
        <v>2807</v>
      </c>
      <c r="C315" s="269" t="s">
        <v>52</v>
      </c>
      <c r="D315" s="269">
        <v>2</v>
      </c>
      <c r="E315" s="268" t="s">
        <v>2591</v>
      </c>
      <c r="F315" s="268" t="s">
        <v>2595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2578</v>
      </c>
      <c r="F316" s="268" t="s">
        <v>2584</v>
      </c>
    </row>
    <row r="317" spans="1:6" x14ac:dyDescent="0.3">
      <c r="A317" s="269" t="s">
        <v>1318</v>
      </c>
      <c r="B317" s="268" t="s">
        <v>1319</v>
      </c>
      <c r="C317" s="269" t="s">
        <v>56</v>
      </c>
      <c r="D317" s="269">
        <v>3</v>
      </c>
      <c r="E317" s="268" t="s">
        <v>2600</v>
      </c>
      <c r="F317" s="268" t="s">
        <v>2601</v>
      </c>
    </row>
    <row r="318" spans="1:6" x14ac:dyDescent="0.3">
      <c r="A318" s="269" t="s">
        <v>2563</v>
      </c>
      <c r="B318" s="268" t="s">
        <v>2808</v>
      </c>
      <c r="C318" s="269" t="s">
        <v>57</v>
      </c>
      <c r="D318" s="269">
        <v>2</v>
      </c>
      <c r="E318" s="268" t="s">
        <v>2656</v>
      </c>
      <c r="F318" s="268" t="s">
        <v>2663</v>
      </c>
    </row>
    <row r="319" spans="1:6" x14ac:dyDescent="0.3">
      <c r="A319" s="269" t="s">
        <v>1314</v>
      </c>
      <c r="B319" s="268" t="s">
        <v>1315</v>
      </c>
      <c r="C319" s="269" t="s">
        <v>56</v>
      </c>
      <c r="D319" s="269">
        <v>3</v>
      </c>
      <c r="E319" s="268" t="s">
        <v>2600</v>
      </c>
      <c r="F319" s="268" t="s">
        <v>2601</v>
      </c>
    </row>
    <row r="320" spans="1:6" x14ac:dyDescent="0.3">
      <c r="A320" s="269" t="s">
        <v>1316</v>
      </c>
      <c r="B320" s="268" t="s">
        <v>1317</v>
      </c>
      <c r="C320" s="269" t="s">
        <v>56</v>
      </c>
      <c r="D320" s="269">
        <v>3</v>
      </c>
      <c r="E320" s="268" t="s">
        <v>2600</v>
      </c>
      <c r="F320" s="268" t="s">
        <v>2601</v>
      </c>
    </row>
    <row r="321" spans="1:6" x14ac:dyDescent="0.3">
      <c r="A321" s="269" t="s">
        <v>1320</v>
      </c>
      <c r="B321" s="268" t="s">
        <v>1321</v>
      </c>
      <c r="C321" s="269" t="s">
        <v>56</v>
      </c>
      <c r="D321" s="269">
        <v>3</v>
      </c>
      <c r="E321" s="268" t="s">
        <v>2600</v>
      </c>
      <c r="F321" s="268" t="s">
        <v>2601</v>
      </c>
    </row>
    <row r="322" spans="1:6" x14ac:dyDescent="0.3">
      <c r="A322" s="269" t="s">
        <v>1322</v>
      </c>
      <c r="B322" s="268" t="s">
        <v>1323</v>
      </c>
      <c r="C322" s="269" t="s">
        <v>56</v>
      </c>
      <c r="D322" s="269">
        <v>3</v>
      </c>
      <c r="E322" s="268" t="s">
        <v>2600</v>
      </c>
      <c r="F322" s="268" t="s">
        <v>2601</v>
      </c>
    </row>
    <row r="323" spans="1:6" x14ac:dyDescent="0.3">
      <c r="A323" s="269" t="s">
        <v>1324</v>
      </c>
      <c r="B323" s="268" t="s">
        <v>1325</v>
      </c>
      <c r="C323" s="269" t="s">
        <v>56</v>
      </c>
      <c r="D323" s="269">
        <v>3</v>
      </c>
      <c r="E323" s="268" t="s">
        <v>2600</v>
      </c>
      <c r="F323" s="268" t="s">
        <v>2601</v>
      </c>
    </row>
    <row r="324" spans="1:6" x14ac:dyDescent="0.3">
      <c r="A324" s="269" t="s">
        <v>1326</v>
      </c>
      <c r="B324" s="268" t="s">
        <v>1327</v>
      </c>
      <c r="C324" s="269" t="s">
        <v>56</v>
      </c>
      <c r="D324" s="269">
        <v>3</v>
      </c>
      <c r="E324" s="268" t="s">
        <v>2600</v>
      </c>
      <c r="F324" s="268" t="s">
        <v>2601</v>
      </c>
    </row>
    <row r="325" spans="1:6" x14ac:dyDescent="0.3">
      <c r="A325" s="269" t="s">
        <v>1328</v>
      </c>
      <c r="B325" s="268" t="s">
        <v>1329</v>
      </c>
      <c r="C325" s="269" t="s">
        <v>56</v>
      </c>
      <c r="D325" s="269">
        <v>3</v>
      </c>
      <c r="E325" s="268" t="s">
        <v>2600</v>
      </c>
      <c r="F325" s="268" t="s">
        <v>2601</v>
      </c>
    </row>
    <row r="326" spans="1:6" x14ac:dyDescent="0.3">
      <c r="A326" s="269" t="s">
        <v>1330</v>
      </c>
      <c r="B326" s="268" t="s">
        <v>1331</v>
      </c>
      <c r="C326" s="269" t="s">
        <v>56</v>
      </c>
      <c r="D326" s="269">
        <v>3</v>
      </c>
      <c r="E326" s="268" t="s">
        <v>2600</v>
      </c>
      <c r="F326" s="268" t="s">
        <v>2601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2578</v>
      </c>
      <c r="F327" s="268" t="s">
        <v>2716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2602</v>
      </c>
      <c r="F328" s="268" t="s">
        <v>1512</v>
      </c>
    </row>
    <row r="329" spans="1:6" x14ac:dyDescent="0.3">
      <c r="A329" s="269" t="s">
        <v>1082</v>
      </c>
      <c r="B329" s="268" t="s">
        <v>1083</v>
      </c>
      <c r="C329" s="269" t="s">
        <v>54</v>
      </c>
      <c r="D329" s="269">
        <v>5</v>
      </c>
      <c r="E329" s="268" t="s">
        <v>2597</v>
      </c>
      <c r="F329" s="268" t="s">
        <v>2598</v>
      </c>
    </row>
    <row r="330" spans="1:6" x14ac:dyDescent="0.3">
      <c r="A330" s="269" t="s">
        <v>166</v>
      </c>
      <c r="B330" s="268" t="s">
        <v>2809</v>
      </c>
      <c r="C330" s="269" t="s">
        <v>45</v>
      </c>
      <c r="D330" s="269">
        <v>1</v>
      </c>
      <c r="E330" s="268" t="s">
        <v>148</v>
      </c>
      <c r="F330" s="268" t="s">
        <v>2747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2578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2591</v>
      </c>
      <c r="F332" s="268" t="s">
        <v>2613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2810</v>
      </c>
      <c r="G1" s="386" t="s">
        <v>73</v>
      </c>
      <c r="H1" s="387" t="s">
        <v>74</v>
      </c>
      <c r="I1" s="388" t="s">
        <v>2811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2812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2810</v>
      </c>
      <c r="G46" s="386" t="s">
        <v>73</v>
      </c>
      <c r="H46" s="387" t="s">
        <v>74</v>
      </c>
      <c r="I46" s="388" t="s">
        <v>2811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2810</v>
      </c>
      <c r="G59" s="386" t="s">
        <v>73</v>
      </c>
      <c r="H59" s="387" t="s">
        <v>74</v>
      </c>
      <c r="I59" s="388" t="s">
        <v>2811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2813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2466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2469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2814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2815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2816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2480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2482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2610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2817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2818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2819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2820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2821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2822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2823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2824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2825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2826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2827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954</v>
      </c>
      <c r="C27" s="193" t="s">
        <v>955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956</v>
      </c>
      <c r="C28" s="177" t="s">
        <v>957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960</v>
      </c>
      <c r="C29" s="177" t="s">
        <v>961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962</v>
      </c>
      <c r="C30" s="177" t="s">
        <v>963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965</v>
      </c>
      <c r="C31" s="177" t="s">
        <v>966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969</v>
      </c>
      <c r="C32" s="177" t="s">
        <v>968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970</v>
      </c>
      <c r="C33" s="177" t="s">
        <v>2652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974</v>
      </c>
      <c r="C34" s="196" t="s">
        <v>2828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2829</v>
      </c>
      <c r="C1" s="111" t="s">
        <v>2830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2831</v>
      </c>
      <c r="M1" s="90">
        <v>44410</v>
      </c>
    </row>
    <row r="2" spans="1:13" x14ac:dyDescent="0.35">
      <c r="A2" s="85" t="s">
        <v>2832</v>
      </c>
      <c r="C2" s="86" t="s">
        <v>2833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2832</v>
      </c>
      <c r="C3" s="93" t="s">
        <v>2834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2832</v>
      </c>
      <c r="C4" s="93" t="s">
        <v>2835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2836</v>
      </c>
      <c r="C5" s="86" t="s">
        <v>2837</v>
      </c>
      <c r="D5" s="92">
        <v>3</v>
      </c>
      <c r="E5" s="92" t="s">
        <v>2838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2836</v>
      </c>
      <c r="B6" s="85" t="s">
        <v>47</v>
      </c>
      <c r="C6" s="93" t="s">
        <v>2839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2840</v>
      </c>
      <c r="K7" s="91">
        <v>2</v>
      </c>
      <c r="L7" s="91">
        <v>2</v>
      </c>
      <c r="M7" s="91">
        <v>2</v>
      </c>
    </row>
    <row r="8" spans="1:13" x14ac:dyDescent="0.35">
      <c r="A8" s="85" t="s">
        <v>2836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2836</v>
      </c>
      <c r="B9" s="85" t="s">
        <v>47</v>
      </c>
      <c r="C9" s="93" t="s">
        <v>12</v>
      </c>
      <c r="D9" s="92" t="s">
        <v>2841</v>
      </c>
      <c r="E9" s="91" t="s">
        <v>2840</v>
      </c>
      <c r="F9" s="91" t="s">
        <v>2840</v>
      </c>
      <c r="G9" s="91">
        <v>2</v>
      </c>
      <c r="H9" s="91" t="s">
        <v>2840</v>
      </c>
      <c r="I9" s="91">
        <v>2</v>
      </c>
      <c r="J9" s="91" t="s">
        <v>2840</v>
      </c>
      <c r="K9" s="91" t="s">
        <v>2840</v>
      </c>
      <c r="L9" s="91">
        <v>2</v>
      </c>
      <c r="M9" s="91">
        <v>2</v>
      </c>
    </row>
    <row r="10" spans="1:13" x14ac:dyDescent="0.35">
      <c r="A10" s="85" t="s">
        <v>2836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2841</v>
      </c>
      <c r="H10" s="91" t="s">
        <v>2838</v>
      </c>
      <c r="I10" s="92" t="s">
        <v>2841</v>
      </c>
      <c r="J10" s="91" t="s">
        <v>2838</v>
      </c>
      <c r="K10" s="91" t="s">
        <v>2838</v>
      </c>
      <c r="L10" s="91">
        <v>2</v>
      </c>
      <c r="M10" s="91">
        <v>2</v>
      </c>
    </row>
    <row r="11" spans="1:13" x14ac:dyDescent="0.35">
      <c r="A11" s="85" t="s">
        <v>1449</v>
      </c>
      <c r="B11" s="85" t="s">
        <v>48</v>
      </c>
      <c r="C11" s="93" t="s">
        <v>181</v>
      </c>
      <c r="D11" s="91">
        <v>2</v>
      </c>
      <c r="E11" s="91" t="s">
        <v>2840</v>
      </c>
      <c r="F11" s="91">
        <v>2</v>
      </c>
      <c r="G11" s="92" t="s">
        <v>2841</v>
      </c>
      <c r="H11" s="92" t="s">
        <v>2842</v>
      </c>
      <c r="I11" s="91">
        <v>2</v>
      </c>
      <c r="J11" s="91" t="s">
        <v>2840</v>
      </c>
      <c r="K11" s="92">
        <v>4</v>
      </c>
      <c r="M11" s="91">
        <v>2</v>
      </c>
    </row>
    <row r="12" spans="1:13" x14ac:dyDescent="0.35">
      <c r="A12" s="85" t="s">
        <v>1449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2841</v>
      </c>
      <c r="H12" s="91" t="s">
        <v>2843</v>
      </c>
      <c r="I12" s="94" t="s">
        <v>2840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1485</v>
      </c>
      <c r="B14" s="85" t="s">
        <v>48</v>
      </c>
      <c r="C14" s="93" t="s">
        <v>549</v>
      </c>
      <c r="D14" s="94" t="s">
        <v>2838</v>
      </c>
      <c r="E14" s="94" t="s">
        <v>2838</v>
      </c>
      <c r="F14" s="95" t="s">
        <v>2842</v>
      </c>
    </row>
    <row r="15" spans="1:13" x14ac:dyDescent="0.35">
      <c r="A15" s="85" t="s">
        <v>1485</v>
      </c>
      <c r="B15" s="85" t="s">
        <v>48</v>
      </c>
      <c r="C15" s="93" t="s">
        <v>13</v>
      </c>
      <c r="D15" s="94">
        <v>2</v>
      </c>
      <c r="E15" s="94" t="s">
        <v>2840</v>
      </c>
      <c r="F15" s="95" t="s">
        <v>2841</v>
      </c>
      <c r="G15" s="95" t="s">
        <v>2841</v>
      </c>
      <c r="H15" s="94">
        <v>2</v>
      </c>
      <c r="I15" s="94" t="s">
        <v>2840</v>
      </c>
      <c r="J15" s="94" t="s">
        <v>2840</v>
      </c>
      <c r="K15" s="95" t="s">
        <v>2841</v>
      </c>
      <c r="L15" s="94">
        <v>2</v>
      </c>
      <c r="M15" s="94">
        <v>2</v>
      </c>
    </row>
    <row r="16" spans="1:13" x14ac:dyDescent="0.35">
      <c r="A16" s="85" t="s">
        <v>1485</v>
      </c>
      <c r="B16" s="85" t="s">
        <v>2844</v>
      </c>
      <c r="C16" s="93" t="s">
        <v>27</v>
      </c>
      <c r="I16" s="94">
        <v>2</v>
      </c>
      <c r="J16" s="91">
        <v>1</v>
      </c>
      <c r="K16" s="94" t="s">
        <v>2840</v>
      </c>
      <c r="L16" s="94"/>
      <c r="M16" s="94">
        <v>2</v>
      </c>
    </row>
    <row r="17" spans="1:13" x14ac:dyDescent="0.35">
      <c r="A17" s="85" t="s">
        <v>1485</v>
      </c>
      <c r="B17" s="85" t="s">
        <v>2844</v>
      </c>
      <c r="C17" s="93" t="s">
        <v>15</v>
      </c>
      <c r="G17" s="91">
        <v>1</v>
      </c>
      <c r="I17" s="95" t="s">
        <v>2842</v>
      </c>
      <c r="J17" s="95">
        <v>4</v>
      </c>
      <c r="K17" s="94" t="s">
        <v>2840</v>
      </c>
      <c r="L17" s="94"/>
      <c r="M17" s="94">
        <v>2</v>
      </c>
    </row>
    <row r="18" spans="1:13" x14ac:dyDescent="0.35">
      <c r="A18" s="85" t="s">
        <v>1485</v>
      </c>
      <c r="B18" s="85" t="s">
        <v>2844</v>
      </c>
      <c r="C18" s="93" t="s">
        <v>20</v>
      </c>
      <c r="I18" s="94" t="s">
        <v>2838</v>
      </c>
      <c r="J18" s="94">
        <v>2</v>
      </c>
      <c r="K18" s="91" t="s">
        <v>2843</v>
      </c>
      <c r="M18" s="94">
        <v>2</v>
      </c>
    </row>
    <row r="19" spans="1:13" x14ac:dyDescent="0.35">
      <c r="A19" s="85" t="s">
        <v>1024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1024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1024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2369</v>
      </c>
      <c r="B22" s="85" t="s">
        <v>48</v>
      </c>
      <c r="C22" s="93" t="s">
        <v>246</v>
      </c>
      <c r="H22" s="91">
        <v>1</v>
      </c>
      <c r="J22" s="91" t="s">
        <v>2845</v>
      </c>
      <c r="K22" s="95" t="s">
        <v>2841</v>
      </c>
      <c r="M22" s="94">
        <v>2</v>
      </c>
    </row>
    <row r="23" spans="1:13" x14ac:dyDescent="0.35">
      <c r="A23" s="85" t="s">
        <v>2369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2845</v>
      </c>
      <c r="M23" s="94">
        <v>2</v>
      </c>
    </row>
    <row r="24" spans="1:13" x14ac:dyDescent="0.35">
      <c r="A24" s="85" t="s">
        <v>2369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2369</v>
      </c>
      <c r="B25" s="85" t="s">
        <v>48</v>
      </c>
      <c r="C25" s="86" t="s">
        <v>2366</v>
      </c>
      <c r="M25" s="91">
        <v>1</v>
      </c>
    </row>
    <row r="26" spans="1:13" x14ac:dyDescent="0.35">
      <c r="A26" s="85" t="s">
        <v>2369</v>
      </c>
      <c r="B26" s="85" t="s">
        <v>48</v>
      </c>
      <c r="C26" s="86" t="s">
        <v>2384</v>
      </c>
      <c r="M26" s="94">
        <v>2</v>
      </c>
    </row>
    <row r="29" spans="1:13" hidden="1" x14ac:dyDescent="0.35">
      <c r="A29" s="85" t="s">
        <v>2846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2846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2846</v>
      </c>
      <c r="C31" s="86" t="s">
        <v>2847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2846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2846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2846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2846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2848</v>
      </c>
    </row>
    <row r="38" spans="1:13" x14ac:dyDescent="0.35">
      <c r="B38" s="85">
        <v>2</v>
      </c>
      <c r="C38" s="85" t="s">
        <v>2849</v>
      </c>
    </row>
    <row r="39" spans="1:13" x14ac:dyDescent="0.35">
      <c r="B39" s="85">
        <v>3</v>
      </c>
      <c r="C39" s="85" t="s">
        <v>2850</v>
      </c>
    </row>
    <row r="40" spans="1:13" x14ac:dyDescent="0.35">
      <c r="B40" s="85">
        <v>4</v>
      </c>
      <c r="C40" s="112" t="s">
        <v>2851</v>
      </c>
    </row>
    <row r="41" spans="1:13" x14ac:dyDescent="0.35">
      <c r="B41" s="87"/>
      <c r="C41" s="85" t="s">
        <v>2852</v>
      </c>
    </row>
    <row r="42" spans="1:13" ht="15.75" customHeight="1" x14ac:dyDescent="0.35">
      <c r="B42" s="85" t="s">
        <v>2853</v>
      </c>
      <c r="C42" s="104" t="s">
        <v>2854</v>
      </c>
    </row>
    <row r="43" spans="1:13" ht="15.75" customHeight="1" x14ac:dyDescent="0.35">
      <c r="B43" s="85" t="s">
        <v>1030</v>
      </c>
      <c r="C43" s="104" t="s">
        <v>2855</v>
      </c>
    </row>
    <row r="45" spans="1:13" ht="15.75" customHeight="1" x14ac:dyDescent="0.35">
      <c r="C45" s="105" t="s">
        <v>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工作表3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2021-12-08T09:32:36Z</dcterms:modified>
</cp:coreProperties>
</file>