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05DD43DE-DAF7-4507-9E90-D348B392E41D}" xr6:coauthVersionLast="47" xr6:coauthVersionMax="47" xr10:uidLastSave="{00000000-0000-0000-0000-000000000000}"/>
  <bookViews>
    <workbookView xWindow="-108" yWindow="-108" windowWidth="23256" windowHeight="12576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3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需二審tmp" sheetId="9" r:id="rId16"/>
    <sheet name="L4完成進度" sheetId="11" r:id="rId17"/>
    <sheet name="L_tmp" sheetId="13" r:id="rId18"/>
    <sheet name="上線注意事項" sheetId="14" r:id="rId19"/>
    <sheet name="追蹤議題備註" sheetId="15" r:id="rId20"/>
    <sheet name="備註" sheetId="16" r:id="rId21"/>
    <sheet name="SKL放款" sheetId="17" state="hidden" r:id="rId22"/>
    <sheet name="URS確認tmp" sheetId="18" state="hidden" r:id="rId23"/>
    <sheet name="討論項目tmp" sheetId="19" state="hidden" r:id="rId24"/>
    <sheet name="待辦事項tmp" sheetId="20" state="hidden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3"/>
    <pivotCache cacheId="1" r:id="rId44"/>
    <pivotCache cacheId="2" r:id="rId45"/>
    <pivotCache cacheId="3" r:id="rId46"/>
    <pivotCache cacheId="4" r:id="rId4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" i="5" l="1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403" i="5"/>
  <c r="AY404" i="5"/>
  <c r="AY405" i="5"/>
  <c r="AY406" i="5"/>
  <c r="AY407" i="5"/>
  <c r="AY408" i="5"/>
  <c r="AY409" i="5"/>
  <c r="AY410" i="5"/>
  <c r="AY411" i="5"/>
  <c r="AY412" i="5"/>
  <c r="AY413" i="5"/>
  <c r="AY414" i="5"/>
  <c r="AY415" i="5"/>
  <c r="AY416" i="5"/>
  <c r="AY417" i="5"/>
  <c r="AY418" i="5"/>
  <c r="AY419" i="5"/>
  <c r="AY420" i="5"/>
  <c r="AY421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8" i="5"/>
  <c r="AY549" i="5"/>
  <c r="AY2" i="5"/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V235" i="5" s="1"/>
  <c r="Z235" i="5"/>
  <c r="AP235" i="5"/>
  <c r="AS235" i="5"/>
  <c r="AV190" i="5"/>
  <c r="AP190" i="5"/>
  <c r="AS190" i="5"/>
  <c r="AU190" i="5"/>
  <c r="AX190" i="5"/>
  <c r="AV402" i="5"/>
  <c r="Z402" i="5"/>
  <c r="AI402" i="5"/>
  <c r="AO402" i="5"/>
  <c r="AP402" i="5"/>
  <c r="AS402" i="5"/>
  <c r="AW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V320" i="5"/>
  <c r="Z320" i="5"/>
  <c r="AI320" i="5"/>
  <c r="AP320" i="5"/>
  <c r="AS320" i="5"/>
  <c r="AV406" i="5"/>
  <c r="AU407" i="5"/>
  <c r="AI406" i="5"/>
  <c r="AI407" i="5"/>
  <c r="AP406" i="5"/>
  <c r="AP407" i="5"/>
  <c r="AS406" i="5"/>
  <c r="AS407" i="5"/>
  <c r="AT406" i="5"/>
  <c r="AU406" i="5"/>
  <c r="AV407" i="5"/>
  <c r="AX406" i="5"/>
  <c r="AX297" i="5"/>
  <c r="AW297" i="5"/>
  <c r="AV297" i="5"/>
  <c r="AU297" i="5"/>
  <c r="AT297" i="5"/>
  <c r="AS297" i="5"/>
  <c r="AP297" i="5"/>
  <c r="AI297" i="5"/>
  <c r="Z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V549" i="5"/>
  <c r="Z549" i="5"/>
  <c r="AI549" i="5"/>
  <c r="AP549" i="5"/>
  <c r="AS549" i="5"/>
  <c r="AV548" i="5"/>
  <c r="Z548" i="5"/>
  <c r="AI548" i="5"/>
  <c r="AP548" i="5"/>
  <c r="AS548" i="5"/>
  <c r="AU547" i="5"/>
  <c r="Z547" i="5"/>
  <c r="AI547" i="5"/>
  <c r="AP547" i="5"/>
  <c r="AS547" i="5"/>
  <c r="AT546" i="5"/>
  <c r="Z546" i="5"/>
  <c r="AI546" i="5"/>
  <c r="AP546" i="5"/>
  <c r="AS546" i="5"/>
  <c r="AI235" i="5" l="1"/>
  <c r="AW235" i="5"/>
  <c r="AU235" i="5"/>
  <c r="AX235" i="5"/>
  <c r="AT235" i="5"/>
  <c r="AT190" i="5"/>
  <c r="AW190" i="5"/>
  <c r="AU402" i="5"/>
  <c r="AX402" i="5"/>
  <c r="AT402" i="5"/>
  <c r="C23" i="35"/>
  <c r="C47" i="35"/>
  <c r="C38" i="35"/>
  <c r="C9" i="35"/>
  <c r="C17" i="35"/>
  <c r="C50" i="35"/>
  <c r="C31" i="35"/>
  <c r="AU320" i="5"/>
  <c r="AT320" i="5"/>
  <c r="AX320" i="5"/>
  <c r="AW320" i="5"/>
  <c r="AT407" i="5"/>
  <c r="AX407" i="5"/>
  <c r="AW407" i="5"/>
  <c r="AW406" i="5"/>
  <c r="AU549" i="5"/>
  <c r="AT549" i="5"/>
  <c r="AX549" i="5"/>
  <c r="AW549" i="5"/>
  <c r="AU548" i="5"/>
  <c r="AT548" i="5"/>
  <c r="AX548" i="5"/>
  <c r="AW548" i="5"/>
  <c r="AT547" i="5"/>
  <c r="AX547" i="5"/>
  <c r="AW547" i="5"/>
  <c r="AV547" i="5"/>
  <c r="AX546" i="5"/>
  <c r="AW546" i="5"/>
  <c r="AV546" i="5"/>
  <c r="AU546" i="5"/>
  <c r="AX326" i="5"/>
  <c r="AW326" i="5"/>
  <c r="AV326" i="5"/>
  <c r="AU326" i="5"/>
  <c r="AT326" i="5"/>
  <c r="AS326" i="5"/>
  <c r="AP326" i="5"/>
  <c r="AI326" i="5"/>
  <c r="Z326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P54" i="5"/>
  <c r="AI54" i="5"/>
  <c r="Z54" i="5"/>
  <c r="AS53" i="5"/>
  <c r="AP53" i="5"/>
  <c r="AI53" i="5"/>
  <c r="Z53" i="5"/>
  <c r="AX53" i="5" l="1"/>
  <c r="AU53" i="5"/>
  <c r="AT53" i="5"/>
  <c r="AV53" i="5"/>
  <c r="AW53" i="5"/>
  <c r="AX52" i="5" l="1"/>
  <c r="AW52" i="5"/>
  <c r="AV52" i="5"/>
  <c r="AU52" i="5"/>
  <c r="AT52" i="5"/>
  <c r="AS52" i="5"/>
  <c r="AP52" i="5"/>
  <c r="AI52" i="5"/>
  <c r="Z52" i="5"/>
  <c r="AX51" i="5"/>
  <c r="AW51" i="5"/>
  <c r="AV51" i="5"/>
  <c r="AU51" i="5"/>
  <c r="AT51" i="5"/>
  <c r="AS51" i="5"/>
  <c r="AP51" i="5"/>
  <c r="AI51" i="5"/>
  <c r="Z51" i="5"/>
  <c r="AU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76" i="5"/>
  <c r="AS409" i="5"/>
  <c r="AS177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288" i="5"/>
  <c r="AS289" i="5"/>
  <c r="AS290" i="5"/>
  <c r="AS291" i="5"/>
  <c r="AS292" i="5"/>
  <c r="AS293" i="5"/>
  <c r="AS294" i="5"/>
  <c r="AS295" i="5"/>
  <c r="AS296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7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64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2" i="5"/>
  <c r="AX103" i="5"/>
  <c r="AX104" i="5"/>
  <c r="AX105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3" i="5"/>
  <c r="AX135" i="5"/>
  <c r="AX136" i="5"/>
  <c r="AX138" i="5"/>
  <c r="AX140" i="5"/>
  <c r="AX141" i="5"/>
  <c r="AX143" i="5"/>
  <c r="AX144" i="5"/>
  <c r="AX145" i="5"/>
  <c r="AX146" i="5"/>
  <c r="AX147" i="5"/>
  <c r="AX148" i="5"/>
  <c r="AX152" i="5"/>
  <c r="AX158" i="5"/>
  <c r="AX159" i="5"/>
  <c r="AX160" i="5"/>
  <c r="AX181" i="5"/>
  <c r="AX155" i="5"/>
  <c r="AX178" i="5"/>
  <c r="AX170" i="5"/>
  <c r="AX366" i="5"/>
  <c r="AX171" i="5"/>
  <c r="AX368" i="5"/>
  <c r="AX157" i="5"/>
  <c r="AX180" i="5"/>
  <c r="AX163" i="5"/>
  <c r="AX184" i="5"/>
  <c r="AX169" i="5"/>
  <c r="AX364" i="5"/>
  <c r="AX156" i="5"/>
  <c r="AX179" i="5"/>
  <c r="AX168" i="5"/>
  <c r="AX353" i="5"/>
  <c r="AX161" i="5"/>
  <c r="AX182" i="5"/>
  <c r="AX162" i="5"/>
  <c r="AX183" i="5"/>
  <c r="AX165" i="5"/>
  <c r="AX186" i="5"/>
  <c r="AX167" i="5"/>
  <c r="AX352" i="5"/>
  <c r="AX172" i="5"/>
  <c r="AX369" i="5"/>
  <c r="AX188" i="5"/>
  <c r="AX189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7" i="5"/>
  <c r="AX229" i="5"/>
  <c r="AX231" i="5"/>
  <c r="AX232" i="5"/>
  <c r="AX233" i="5"/>
  <c r="AX236" i="5"/>
  <c r="AX237" i="5"/>
  <c r="AX238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4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1" i="5"/>
  <c r="AX322" i="5"/>
  <c r="AX323" i="5"/>
  <c r="AX324" i="5"/>
  <c r="AX325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174" i="5"/>
  <c r="AX399" i="5"/>
  <c r="AX354" i="5"/>
  <c r="AX355" i="5"/>
  <c r="AX356" i="5"/>
  <c r="AX357" i="5"/>
  <c r="AX358" i="5"/>
  <c r="AX359" i="5"/>
  <c r="AX360" i="5"/>
  <c r="AX361" i="5"/>
  <c r="AX362" i="5"/>
  <c r="AX363" i="5"/>
  <c r="AX175" i="5"/>
  <c r="AX365" i="5"/>
  <c r="AX408" i="5"/>
  <c r="AX367" i="5"/>
  <c r="AX173" i="5"/>
  <c r="AX398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166" i="5"/>
  <c r="AX187" i="5"/>
  <c r="AX400" i="5"/>
  <c r="AX401" i="5"/>
  <c r="AX403" i="5"/>
  <c r="AX404" i="5"/>
  <c r="AX405" i="5"/>
  <c r="AX164" i="5"/>
  <c r="AX185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3" i="5"/>
  <c r="AX536" i="5"/>
  <c r="AX537" i="5"/>
  <c r="AX538" i="5"/>
  <c r="AX539" i="5"/>
  <c r="AX540" i="5"/>
  <c r="AX541" i="5"/>
  <c r="AX542" i="5"/>
  <c r="AX543" i="5"/>
  <c r="AX54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64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2" i="5"/>
  <c r="AW103" i="5"/>
  <c r="AW104" i="5"/>
  <c r="AW105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3" i="5"/>
  <c r="AW135" i="5"/>
  <c r="AW136" i="5"/>
  <c r="AW138" i="5"/>
  <c r="AW140" i="5"/>
  <c r="AW141" i="5"/>
  <c r="AW143" i="5"/>
  <c r="AW144" i="5"/>
  <c r="AW145" i="5"/>
  <c r="AW146" i="5"/>
  <c r="AW147" i="5"/>
  <c r="AW148" i="5"/>
  <c r="AW152" i="5"/>
  <c r="AW158" i="5"/>
  <c r="AW159" i="5"/>
  <c r="AW160" i="5"/>
  <c r="AW181" i="5"/>
  <c r="AW155" i="5"/>
  <c r="AW178" i="5"/>
  <c r="AW170" i="5"/>
  <c r="AW366" i="5"/>
  <c r="AW171" i="5"/>
  <c r="AW368" i="5"/>
  <c r="AW157" i="5"/>
  <c r="AW180" i="5"/>
  <c r="AW163" i="5"/>
  <c r="AW184" i="5"/>
  <c r="AW169" i="5"/>
  <c r="AW364" i="5"/>
  <c r="AW156" i="5"/>
  <c r="AW179" i="5"/>
  <c r="AW168" i="5"/>
  <c r="AW353" i="5"/>
  <c r="AW161" i="5"/>
  <c r="AW182" i="5"/>
  <c r="AW162" i="5"/>
  <c r="AW183" i="5"/>
  <c r="AW165" i="5"/>
  <c r="AW186" i="5"/>
  <c r="AW167" i="5"/>
  <c r="AW352" i="5"/>
  <c r="AW172" i="5"/>
  <c r="AW369" i="5"/>
  <c r="AW188" i="5"/>
  <c r="AW189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6" i="5"/>
  <c r="AW237" i="5"/>
  <c r="AW238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4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1" i="5"/>
  <c r="AW322" i="5"/>
  <c r="AW323" i="5"/>
  <c r="AW324" i="5"/>
  <c r="AW325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174" i="5"/>
  <c r="AW399" i="5"/>
  <c r="AW354" i="5"/>
  <c r="AW355" i="5"/>
  <c r="AW356" i="5"/>
  <c r="AW357" i="5"/>
  <c r="AW358" i="5"/>
  <c r="AW359" i="5"/>
  <c r="AW360" i="5"/>
  <c r="AW361" i="5"/>
  <c r="AW362" i="5"/>
  <c r="AW363" i="5"/>
  <c r="AW175" i="5"/>
  <c r="AW365" i="5"/>
  <c r="AW408" i="5"/>
  <c r="AW367" i="5"/>
  <c r="AW173" i="5"/>
  <c r="AW398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166" i="5"/>
  <c r="AW187" i="5"/>
  <c r="AW400" i="5"/>
  <c r="AW401" i="5"/>
  <c r="AW403" i="5"/>
  <c r="AW404" i="5"/>
  <c r="AW405" i="5"/>
  <c r="AW164" i="5"/>
  <c r="AW185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3" i="5"/>
  <c r="AW536" i="5"/>
  <c r="AW537" i="5"/>
  <c r="AW538" i="5"/>
  <c r="AW539" i="5"/>
  <c r="AW540" i="5"/>
  <c r="AW541" i="5"/>
  <c r="AW542" i="5"/>
  <c r="AW543" i="5"/>
  <c r="AW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7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7" i="5"/>
  <c r="AS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P321" i="5"/>
  <c r="AI321" i="5"/>
  <c r="Z321" i="5"/>
  <c r="AT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X150" i="5" l="1"/>
  <c r="AW150" i="5"/>
  <c r="AV150" i="5"/>
  <c r="AX149" i="5"/>
  <c r="AW149" i="5"/>
  <c r="AV149" i="5"/>
  <c r="AX151" i="5"/>
  <c r="AW151" i="5"/>
  <c r="AV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P332" i="5"/>
  <c r="AI332" i="5"/>
  <c r="Z332" i="5"/>
  <c r="B17" i="2"/>
  <c r="B22" i="33"/>
  <c r="L7" i="33"/>
  <c r="B24" i="33"/>
  <c r="R15" i="33"/>
  <c r="P15" i="33"/>
  <c r="S5" i="33"/>
  <c r="S4" i="33"/>
  <c r="S3" i="33"/>
  <c r="Q3" i="33"/>
  <c r="AP231" i="5"/>
  <c r="AI231" i="5"/>
  <c r="Z231" i="5"/>
  <c r="AP212" i="5"/>
  <c r="AI212" i="5"/>
  <c r="Z212" i="5"/>
  <c r="AP216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P545" i="5"/>
  <c r="AI545" i="5"/>
  <c r="Z545" i="5"/>
  <c r="AP544" i="5"/>
  <c r="AI544" i="5"/>
  <c r="Z544" i="5"/>
  <c r="AT544" i="5"/>
  <c r="AP543" i="5"/>
  <c r="AI543" i="5"/>
  <c r="Z543" i="5"/>
  <c r="AT543" i="5"/>
  <c r="AP542" i="5"/>
  <c r="AI542" i="5"/>
  <c r="Z542" i="5"/>
  <c r="AT542" i="5"/>
  <c r="AP541" i="5"/>
  <c r="AI541" i="5"/>
  <c r="Z541" i="5"/>
  <c r="AT541" i="5"/>
  <c r="AP540" i="5"/>
  <c r="AI540" i="5"/>
  <c r="Z540" i="5"/>
  <c r="AT540" i="5"/>
  <c r="AP539" i="5"/>
  <c r="AI539" i="5"/>
  <c r="Z539" i="5"/>
  <c r="AT539" i="5"/>
  <c r="AP538" i="5"/>
  <c r="AI538" i="5"/>
  <c r="Z538" i="5"/>
  <c r="AT538" i="5"/>
  <c r="AP537" i="5"/>
  <c r="AI537" i="5"/>
  <c r="Z537" i="5"/>
  <c r="AP536" i="5"/>
  <c r="Q536" i="5"/>
  <c r="P536" i="5"/>
  <c r="AT536" i="5"/>
  <c r="AP535" i="5"/>
  <c r="Q535" i="5"/>
  <c r="P535" i="5"/>
  <c r="O535" i="5"/>
  <c r="AP534" i="5"/>
  <c r="Q534" i="5"/>
  <c r="P534" i="5"/>
  <c r="O534" i="5"/>
  <c r="AP533" i="5"/>
  <c r="Q533" i="5"/>
  <c r="P533" i="5"/>
  <c r="AP532" i="5"/>
  <c r="Q532" i="5"/>
  <c r="P532" i="5"/>
  <c r="O532" i="5"/>
  <c r="AP531" i="5"/>
  <c r="Q531" i="5"/>
  <c r="P531" i="5"/>
  <c r="AP530" i="5"/>
  <c r="Q530" i="5"/>
  <c r="P530" i="5"/>
  <c r="AP529" i="5"/>
  <c r="Q529" i="5"/>
  <c r="P529" i="5"/>
  <c r="AP528" i="5"/>
  <c r="Q528" i="5"/>
  <c r="P528" i="5"/>
  <c r="AP527" i="5"/>
  <c r="AI527" i="5"/>
  <c r="Z527" i="5"/>
  <c r="P527" i="5"/>
  <c r="AP526" i="5"/>
  <c r="Z526" i="5"/>
  <c r="P526" i="5"/>
  <c r="AI526" i="5" s="1"/>
  <c r="AP525" i="5"/>
  <c r="AI525" i="5"/>
  <c r="Z525" i="5"/>
  <c r="AP524" i="5"/>
  <c r="Z524" i="5"/>
  <c r="P524" i="5"/>
  <c r="AI524" i="5" s="1"/>
  <c r="AP523" i="5"/>
  <c r="AI523" i="5"/>
  <c r="Z523" i="5"/>
  <c r="P523" i="5"/>
  <c r="AP522" i="5"/>
  <c r="AI522" i="5"/>
  <c r="Z522" i="5"/>
  <c r="AP521" i="5"/>
  <c r="AI521" i="5"/>
  <c r="Z521" i="5"/>
  <c r="AP520" i="5"/>
  <c r="AI520" i="5"/>
  <c r="Z520" i="5"/>
  <c r="AP519" i="5"/>
  <c r="AI519" i="5"/>
  <c r="Z519" i="5"/>
  <c r="AP518" i="5"/>
  <c r="AI518" i="5"/>
  <c r="Z518" i="5"/>
  <c r="AP517" i="5"/>
  <c r="AI517" i="5"/>
  <c r="Z517" i="5"/>
  <c r="AP516" i="5"/>
  <c r="AI516" i="5"/>
  <c r="Z516" i="5"/>
  <c r="AP515" i="5"/>
  <c r="AI515" i="5"/>
  <c r="Z515" i="5"/>
  <c r="AP514" i="5"/>
  <c r="AI514" i="5"/>
  <c r="Z514" i="5"/>
  <c r="AP513" i="5"/>
  <c r="AI513" i="5"/>
  <c r="Z513" i="5"/>
  <c r="AP512" i="5"/>
  <c r="AI512" i="5"/>
  <c r="Z512" i="5"/>
  <c r="AP511" i="5"/>
  <c r="AI511" i="5"/>
  <c r="Z511" i="5"/>
  <c r="AP510" i="5"/>
  <c r="AI510" i="5"/>
  <c r="Z510" i="5"/>
  <c r="AP509" i="5"/>
  <c r="AI509" i="5"/>
  <c r="Z509" i="5"/>
  <c r="AP508" i="5"/>
  <c r="AI508" i="5"/>
  <c r="Z508" i="5"/>
  <c r="AP507" i="5"/>
  <c r="AI507" i="5"/>
  <c r="Z507" i="5"/>
  <c r="AP506" i="5"/>
  <c r="AI506" i="5"/>
  <c r="Z506" i="5"/>
  <c r="AP505" i="5"/>
  <c r="AI505" i="5"/>
  <c r="Z505" i="5"/>
  <c r="AP504" i="5"/>
  <c r="AI504" i="5"/>
  <c r="Z504" i="5"/>
  <c r="AP503" i="5"/>
  <c r="AI503" i="5"/>
  <c r="Z503" i="5"/>
  <c r="AP502" i="5"/>
  <c r="AI502" i="5"/>
  <c r="Z502" i="5"/>
  <c r="AP501" i="5"/>
  <c r="AI501" i="5"/>
  <c r="Z501" i="5"/>
  <c r="AP500" i="5"/>
  <c r="AI500" i="5"/>
  <c r="Z500" i="5"/>
  <c r="AP499" i="5"/>
  <c r="AI499" i="5"/>
  <c r="Z499" i="5"/>
  <c r="AP498" i="5"/>
  <c r="AI498" i="5"/>
  <c r="Z498" i="5"/>
  <c r="AP497" i="5"/>
  <c r="AI497" i="5"/>
  <c r="Z497" i="5"/>
  <c r="AP496" i="5"/>
  <c r="AI496" i="5"/>
  <c r="Z496" i="5"/>
  <c r="AP495" i="5"/>
  <c r="AI495" i="5"/>
  <c r="Z495" i="5"/>
  <c r="AP494" i="5"/>
  <c r="AI494" i="5"/>
  <c r="Z494" i="5"/>
  <c r="AP493" i="5"/>
  <c r="AI493" i="5"/>
  <c r="Z493" i="5"/>
  <c r="AP492" i="5"/>
  <c r="AI492" i="5"/>
  <c r="Z492" i="5"/>
  <c r="AP491" i="5"/>
  <c r="AI491" i="5"/>
  <c r="Z491" i="5"/>
  <c r="AP490" i="5"/>
  <c r="AI490" i="5"/>
  <c r="Z490" i="5"/>
  <c r="AP489" i="5"/>
  <c r="AI489" i="5"/>
  <c r="Z489" i="5"/>
  <c r="AP488" i="5"/>
  <c r="AI488" i="5"/>
  <c r="Z488" i="5"/>
  <c r="AP487" i="5"/>
  <c r="AI487" i="5"/>
  <c r="Z487" i="5"/>
  <c r="AP486" i="5"/>
  <c r="AI486" i="5"/>
  <c r="Z486" i="5"/>
  <c r="AP485" i="5"/>
  <c r="AI485" i="5"/>
  <c r="Z485" i="5"/>
  <c r="AT485" i="5"/>
  <c r="AP484" i="5"/>
  <c r="AI484" i="5"/>
  <c r="Z484" i="5"/>
  <c r="AT484" i="5"/>
  <c r="AP483" i="5"/>
  <c r="AI483" i="5"/>
  <c r="Z483" i="5"/>
  <c r="AT483" i="5"/>
  <c r="AP482" i="5"/>
  <c r="AI482" i="5"/>
  <c r="Z482" i="5"/>
  <c r="AT482" i="5"/>
  <c r="AP481" i="5"/>
  <c r="AI481" i="5"/>
  <c r="Z481" i="5"/>
  <c r="AT481" i="5"/>
  <c r="AP480" i="5"/>
  <c r="AI480" i="5"/>
  <c r="Z480" i="5"/>
  <c r="AT480" i="5"/>
  <c r="AP479" i="5"/>
  <c r="AI479" i="5"/>
  <c r="Z479" i="5"/>
  <c r="AT479" i="5"/>
  <c r="AP478" i="5"/>
  <c r="AI478" i="5"/>
  <c r="Z478" i="5"/>
  <c r="AT478" i="5"/>
  <c r="AP477" i="5"/>
  <c r="AI477" i="5"/>
  <c r="Z477" i="5"/>
  <c r="AT477" i="5"/>
  <c r="AP476" i="5"/>
  <c r="AI476" i="5"/>
  <c r="Z476" i="5"/>
  <c r="AT476" i="5"/>
  <c r="AP475" i="5"/>
  <c r="AI475" i="5"/>
  <c r="Z475" i="5"/>
  <c r="AT475" i="5"/>
  <c r="AP474" i="5"/>
  <c r="AI474" i="5"/>
  <c r="Z474" i="5"/>
  <c r="AT474" i="5"/>
  <c r="AP473" i="5"/>
  <c r="AI473" i="5"/>
  <c r="Z473" i="5"/>
  <c r="AT473" i="5"/>
  <c r="AP472" i="5"/>
  <c r="AI472" i="5"/>
  <c r="Z472" i="5"/>
  <c r="AT472" i="5"/>
  <c r="AP471" i="5"/>
  <c r="AI471" i="5"/>
  <c r="Z471" i="5"/>
  <c r="AT471" i="5"/>
  <c r="AP470" i="5"/>
  <c r="AI470" i="5"/>
  <c r="Z470" i="5"/>
  <c r="AT470" i="5"/>
  <c r="AP469" i="5"/>
  <c r="AI469" i="5"/>
  <c r="Z469" i="5"/>
  <c r="AT469" i="5"/>
  <c r="AP468" i="5"/>
  <c r="AI468" i="5"/>
  <c r="Z468" i="5"/>
  <c r="AT468" i="5"/>
  <c r="AP467" i="5"/>
  <c r="AI467" i="5"/>
  <c r="Z467" i="5"/>
  <c r="AT467" i="5"/>
  <c r="AP466" i="5"/>
  <c r="AI466" i="5"/>
  <c r="Z466" i="5"/>
  <c r="AT466" i="5"/>
  <c r="AP465" i="5"/>
  <c r="AI465" i="5"/>
  <c r="Z465" i="5"/>
  <c r="AT465" i="5"/>
  <c r="AP464" i="5"/>
  <c r="AI464" i="5"/>
  <c r="Z464" i="5"/>
  <c r="AT464" i="5"/>
  <c r="AP463" i="5"/>
  <c r="AI463" i="5"/>
  <c r="Z463" i="5"/>
  <c r="AT463" i="5"/>
  <c r="AP462" i="5"/>
  <c r="AI462" i="5"/>
  <c r="Z462" i="5"/>
  <c r="AT462" i="5"/>
  <c r="AP461" i="5"/>
  <c r="AI461" i="5"/>
  <c r="Z461" i="5"/>
  <c r="AT461" i="5"/>
  <c r="AP460" i="5"/>
  <c r="AI460" i="5"/>
  <c r="Z460" i="5"/>
  <c r="AT460" i="5"/>
  <c r="AP459" i="5"/>
  <c r="AI459" i="5"/>
  <c r="Z459" i="5"/>
  <c r="AT459" i="5"/>
  <c r="AP458" i="5"/>
  <c r="AI458" i="5"/>
  <c r="Z458" i="5"/>
  <c r="AT458" i="5"/>
  <c r="AP457" i="5"/>
  <c r="AI457" i="5"/>
  <c r="Z457" i="5"/>
  <c r="AT457" i="5"/>
  <c r="AP456" i="5"/>
  <c r="AI456" i="5"/>
  <c r="Z456" i="5"/>
  <c r="AT456" i="5"/>
  <c r="AP455" i="5"/>
  <c r="AI455" i="5"/>
  <c r="Z455" i="5"/>
  <c r="AT455" i="5"/>
  <c r="AP454" i="5"/>
  <c r="AI454" i="5"/>
  <c r="Z454" i="5"/>
  <c r="AT454" i="5"/>
  <c r="AP453" i="5"/>
  <c r="AI453" i="5"/>
  <c r="Z453" i="5"/>
  <c r="AT453" i="5"/>
  <c r="AP452" i="5"/>
  <c r="AI452" i="5"/>
  <c r="Z452" i="5"/>
  <c r="AT452" i="5"/>
  <c r="AP451" i="5"/>
  <c r="AI451" i="5"/>
  <c r="Z451" i="5"/>
  <c r="AT451" i="5"/>
  <c r="AP450" i="5"/>
  <c r="AI450" i="5"/>
  <c r="Z450" i="5"/>
  <c r="AT450" i="5"/>
  <c r="AP449" i="5"/>
  <c r="AI449" i="5"/>
  <c r="Z449" i="5"/>
  <c r="AT449" i="5"/>
  <c r="AP448" i="5"/>
  <c r="AI448" i="5"/>
  <c r="Z448" i="5"/>
  <c r="AP447" i="5"/>
  <c r="AI447" i="5"/>
  <c r="Z447" i="5"/>
  <c r="AP446" i="5"/>
  <c r="AI446" i="5"/>
  <c r="Z446" i="5"/>
  <c r="AP445" i="5"/>
  <c r="AI445" i="5"/>
  <c r="Z445" i="5"/>
  <c r="AP444" i="5"/>
  <c r="AI444" i="5"/>
  <c r="Z444" i="5"/>
  <c r="AP443" i="5"/>
  <c r="AI443" i="5"/>
  <c r="Z443" i="5"/>
  <c r="AP442" i="5"/>
  <c r="AI442" i="5"/>
  <c r="Z442" i="5"/>
  <c r="AP441" i="5"/>
  <c r="AI441" i="5"/>
  <c r="Z441" i="5"/>
  <c r="AP440" i="5"/>
  <c r="AI440" i="5"/>
  <c r="Z440" i="5"/>
  <c r="AP439" i="5"/>
  <c r="AI439" i="5"/>
  <c r="Z439" i="5"/>
  <c r="AP438" i="5"/>
  <c r="AI438" i="5"/>
  <c r="Z438" i="5"/>
  <c r="AP437" i="5"/>
  <c r="AI437" i="5"/>
  <c r="Z437" i="5"/>
  <c r="AP436" i="5"/>
  <c r="AI436" i="5"/>
  <c r="Z436" i="5"/>
  <c r="AP435" i="5"/>
  <c r="AI435" i="5"/>
  <c r="Z435" i="5"/>
  <c r="AP434" i="5"/>
  <c r="AI434" i="5"/>
  <c r="Z434" i="5"/>
  <c r="AP433" i="5"/>
  <c r="AI433" i="5"/>
  <c r="Z433" i="5"/>
  <c r="AP432" i="5"/>
  <c r="AI432" i="5"/>
  <c r="Z432" i="5"/>
  <c r="AP431" i="5"/>
  <c r="AI431" i="5"/>
  <c r="Z431" i="5"/>
  <c r="AP430" i="5"/>
  <c r="AI430" i="5"/>
  <c r="Z430" i="5"/>
  <c r="AP429" i="5"/>
  <c r="AI429" i="5"/>
  <c r="Z429" i="5"/>
  <c r="AP428" i="5"/>
  <c r="AI428" i="5"/>
  <c r="Z428" i="5"/>
  <c r="AP427" i="5"/>
  <c r="AI427" i="5"/>
  <c r="Z427" i="5"/>
  <c r="AP426" i="5"/>
  <c r="AI426" i="5"/>
  <c r="Z426" i="5"/>
  <c r="AP425" i="5"/>
  <c r="AI425" i="5"/>
  <c r="Z425" i="5"/>
  <c r="AP424" i="5"/>
  <c r="AI424" i="5"/>
  <c r="Z424" i="5"/>
  <c r="AP423" i="5"/>
  <c r="AI423" i="5"/>
  <c r="Z423" i="5"/>
  <c r="AP422" i="5"/>
  <c r="AI422" i="5"/>
  <c r="Z422" i="5"/>
  <c r="AP421" i="5"/>
  <c r="AI421" i="5"/>
  <c r="Z421" i="5"/>
  <c r="AP420" i="5"/>
  <c r="AI420" i="5"/>
  <c r="Z420" i="5"/>
  <c r="AP419" i="5"/>
  <c r="AI419" i="5"/>
  <c r="Z419" i="5"/>
  <c r="AP418" i="5"/>
  <c r="AI418" i="5"/>
  <c r="Z418" i="5"/>
  <c r="AP417" i="5"/>
  <c r="AI417" i="5"/>
  <c r="Z417" i="5"/>
  <c r="AP416" i="5"/>
  <c r="AI416" i="5"/>
  <c r="Z416" i="5"/>
  <c r="AP415" i="5"/>
  <c r="AI415" i="5"/>
  <c r="Z415" i="5"/>
  <c r="AP414" i="5"/>
  <c r="AI414" i="5"/>
  <c r="Z414" i="5"/>
  <c r="AP413" i="5"/>
  <c r="AI413" i="5"/>
  <c r="Z413" i="5"/>
  <c r="AP412" i="5"/>
  <c r="AI412" i="5"/>
  <c r="Z412" i="5"/>
  <c r="AP411" i="5"/>
  <c r="AI411" i="5"/>
  <c r="Z411" i="5"/>
  <c r="AP405" i="5"/>
  <c r="AI405" i="5"/>
  <c r="Z405" i="5"/>
  <c r="AT405" i="5"/>
  <c r="AP404" i="5"/>
  <c r="AI404" i="5"/>
  <c r="Z404" i="5"/>
  <c r="AP403" i="5"/>
  <c r="AI403" i="5"/>
  <c r="Z403" i="5"/>
  <c r="AP401" i="5"/>
  <c r="AI401" i="5"/>
  <c r="Z401" i="5"/>
  <c r="AP400" i="5"/>
  <c r="AI400" i="5"/>
  <c r="Z400" i="5"/>
  <c r="AP187" i="5"/>
  <c r="AI187" i="5"/>
  <c r="Z187" i="5"/>
  <c r="AP166" i="5"/>
  <c r="AI166" i="5"/>
  <c r="Z166" i="5"/>
  <c r="AP410" i="5"/>
  <c r="AI410" i="5"/>
  <c r="Z410" i="5"/>
  <c r="AP397" i="5"/>
  <c r="AI397" i="5"/>
  <c r="Z397" i="5"/>
  <c r="AP396" i="5"/>
  <c r="AI396" i="5"/>
  <c r="Z396" i="5"/>
  <c r="AP185" i="5"/>
  <c r="AI185" i="5"/>
  <c r="Z185" i="5"/>
  <c r="AP164" i="5"/>
  <c r="AI164" i="5"/>
  <c r="Z164" i="5"/>
  <c r="AP395" i="5"/>
  <c r="AI395" i="5"/>
  <c r="Z395" i="5"/>
  <c r="AP394" i="5"/>
  <c r="AI394" i="5"/>
  <c r="Z394" i="5"/>
  <c r="AP393" i="5"/>
  <c r="AI393" i="5"/>
  <c r="Z393" i="5"/>
  <c r="AP392" i="5"/>
  <c r="AI392" i="5"/>
  <c r="Z392" i="5"/>
  <c r="AP391" i="5"/>
  <c r="AI391" i="5"/>
  <c r="Z391" i="5"/>
  <c r="AT391" i="5"/>
  <c r="AP390" i="5"/>
  <c r="AI390" i="5"/>
  <c r="Z390" i="5"/>
  <c r="AT390" i="5"/>
  <c r="AP389" i="5"/>
  <c r="AI389" i="5"/>
  <c r="Z389" i="5"/>
  <c r="AT389" i="5"/>
  <c r="AP388" i="5"/>
  <c r="AI388" i="5"/>
  <c r="Z388" i="5"/>
  <c r="AT388" i="5"/>
  <c r="AP387" i="5"/>
  <c r="AI387" i="5"/>
  <c r="Z387" i="5"/>
  <c r="AT387" i="5"/>
  <c r="AP386" i="5"/>
  <c r="AI386" i="5"/>
  <c r="Z386" i="5"/>
  <c r="AT386" i="5"/>
  <c r="AP385" i="5"/>
  <c r="AI385" i="5"/>
  <c r="Z385" i="5"/>
  <c r="AT385" i="5"/>
  <c r="AP384" i="5"/>
  <c r="AI384" i="5"/>
  <c r="Z384" i="5"/>
  <c r="AT384" i="5"/>
  <c r="AP383" i="5"/>
  <c r="AI383" i="5"/>
  <c r="Z383" i="5"/>
  <c r="AT383" i="5"/>
  <c r="AP382" i="5"/>
  <c r="AI382" i="5"/>
  <c r="Z382" i="5"/>
  <c r="AT382" i="5"/>
  <c r="AP381" i="5"/>
  <c r="AI381" i="5"/>
  <c r="Z381" i="5"/>
  <c r="AT381" i="5"/>
  <c r="AP380" i="5"/>
  <c r="AI380" i="5"/>
  <c r="Z380" i="5"/>
  <c r="AT380" i="5"/>
  <c r="AP379" i="5"/>
  <c r="AI379" i="5"/>
  <c r="Z379" i="5"/>
  <c r="AT379" i="5"/>
  <c r="AP378" i="5"/>
  <c r="AI378" i="5"/>
  <c r="Z378" i="5"/>
  <c r="AT378" i="5"/>
  <c r="AP377" i="5"/>
  <c r="AI377" i="5"/>
  <c r="Z377" i="5"/>
  <c r="AT377" i="5"/>
  <c r="AP376" i="5"/>
  <c r="AI376" i="5"/>
  <c r="Z376" i="5"/>
  <c r="AP375" i="5"/>
  <c r="AI375" i="5"/>
  <c r="Z375" i="5"/>
  <c r="AP374" i="5"/>
  <c r="AI374" i="5"/>
  <c r="Z374" i="5"/>
  <c r="AP373" i="5"/>
  <c r="AI373" i="5"/>
  <c r="Z373" i="5"/>
  <c r="AP372" i="5"/>
  <c r="AI372" i="5"/>
  <c r="Z372" i="5"/>
  <c r="AP371" i="5"/>
  <c r="AI371" i="5"/>
  <c r="Z371" i="5"/>
  <c r="AP370" i="5"/>
  <c r="AI370" i="5"/>
  <c r="Z370" i="5"/>
  <c r="AP398" i="5"/>
  <c r="AI398" i="5"/>
  <c r="Z398" i="5"/>
  <c r="AP173" i="5"/>
  <c r="AI173" i="5"/>
  <c r="Z173" i="5"/>
  <c r="AP367" i="5"/>
  <c r="AI367" i="5"/>
  <c r="Z367" i="5"/>
  <c r="AP408" i="5"/>
  <c r="AI408" i="5"/>
  <c r="Z408" i="5"/>
  <c r="AP365" i="5"/>
  <c r="AI365" i="5"/>
  <c r="Z365" i="5"/>
  <c r="AP175" i="5"/>
  <c r="AI175" i="5"/>
  <c r="Z175" i="5"/>
  <c r="AP363" i="5"/>
  <c r="AI363" i="5"/>
  <c r="Z363" i="5"/>
  <c r="AP362" i="5"/>
  <c r="AI362" i="5"/>
  <c r="Z362" i="5"/>
  <c r="AP361" i="5"/>
  <c r="AI361" i="5"/>
  <c r="Z361" i="5"/>
  <c r="AP360" i="5"/>
  <c r="AI360" i="5"/>
  <c r="Z360" i="5"/>
  <c r="AP359" i="5"/>
  <c r="AI359" i="5"/>
  <c r="Z359" i="5"/>
  <c r="AP358" i="5"/>
  <c r="AI358" i="5"/>
  <c r="Z358" i="5"/>
  <c r="AP357" i="5"/>
  <c r="AI357" i="5"/>
  <c r="Z357" i="5"/>
  <c r="AP356" i="5"/>
  <c r="AI356" i="5"/>
  <c r="Z356" i="5"/>
  <c r="AP355" i="5"/>
  <c r="AI355" i="5"/>
  <c r="Z355" i="5"/>
  <c r="AP354" i="5"/>
  <c r="AI354" i="5"/>
  <c r="Z354" i="5"/>
  <c r="AP399" i="5"/>
  <c r="AI399" i="5"/>
  <c r="Z399" i="5"/>
  <c r="AP174" i="5"/>
  <c r="AI174" i="5"/>
  <c r="Z174" i="5"/>
  <c r="AP351" i="5"/>
  <c r="AP350" i="5"/>
  <c r="AP349" i="5"/>
  <c r="AI349" i="5"/>
  <c r="Z349" i="5"/>
  <c r="AP348" i="5"/>
  <c r="AI348" i="5"/>
  <c r="Z348" i="5"/>
  <c r="AP347" i="5"/>
  <c r="AI347" i="5"/>
  <c r="Z347" i="5"/>
  <c r="AP346" i="5"/>
  <c r="AI346" i="5"/>
  <c r="Z346" i="5"/>
  <c r="AP345" i="5"/>
  <c r="AI345" i="5"/>
  <c r="Z345" i="5"/>
  <c r="AP344" i="5"/>
  <c r="AI344" i="5"/>
  <c r="Z344" i="5"/>
  <c r="AP343" i="5"/>
  <c r="AI343" i="5"/>
  <c r="Z343" i="5"/>
  <c r="AP342" i="5"/>
  <c r="AI342" i="5"/>
  <c r="Z342" i="5"/>
  <c r="AP341" i="5"/>
  <c r="AI341" i="5"/>
  <c r="Z341" i="5"/>
  <c r="AP340" i="5"/>
  <c r="AI340" i="5"/>
  <c r="Z340" i="5"/>
  <c r="AP339" i="5"/>
  <c r="AI339" i="5"/>
  <c r="Z339" i="5"/>
  <c r="AP338" i="5"/>
  <c r="AI338" i="5"/>
  <c r="Z338" i="5"/>
  <c r="AP337" i="5"/>
  <c r="AI337" i="5"/>
  <c r="Z337" i="5"/>
  <c r="AP336" i="5"/>
  <c r="AI336" i="5"/>
  <c r="Z336" i="5"/>
  <c r="AP335" i="5"/>
  <c r="AI335" i="5"/>
  <c r="Z335" i="5"/>
  <c r="AP334" i="5"/>
  <c r="AI334" i="5"/>
  <c r="Z334" i="5"/>
  <c r="AP333" i="5"/>
  <c r="AI333" i="5"/>
  <c r="Z333" i="5"/>
  <c r="AP331" i="5"/>
  <c r="AI331" i="5"/>
  <c r="Z331" i="5"/>
  <c r="AP330" i="5"/>
  <c r="AI330" i="5"/>
  <c r="Z330" i="5"/>
  <c r="AP329" i="5"/>
  <c r="AI329" i="5"/>
  <c r="Z329" i="5"/>
  <c r="AP328" i="5"/>
  <c r="AI328" i="5"/>
  <c r="Z328" i="5"/>
  <c r="AP327" i="5"/>
  <c r="AI327" i="5"/>
  <c r="Z327" i="5"/>
  <c r="AP325" i="5"/>
  <c r="AI325" i="5"/>
  <c r="Z325" i="5"/>
  <c r="AP324" i="5"/>
  <c r="AI324" i="5"/>
  <c r="Z324" i="5"/>
  <c r="AP323" i="5"/>
  <c r="AI323" i="5"/>
  <c r="Z323" i="5"/>
  <c r="AP322" i="5"/>
  <c r="AI322" i="5"/>
  <c r="Z322" i="5"/>
  <c r="AP319" i="5"/>
  <c r="AI319" i="5"/>
  <c r="Z319" i="5"/>
  <c r="AT319" i="5"/>
  <c r="AP318" i="5"/>
  <c r="AI318" i="5"/>
  <c r="Z318" i="5"/>
  <c r="AT318" i="5"/>
  <c r="AP317" i="5"/>
  <c r="AI317" i="5"/>
  <c r="Z317" i="5"/>
  <c r="AT317" i="5"/>
  <c r="AP316" i="5"/>
  <c r="AI316" i="5"/>
  <c r="Z316" i="5"/>
  <c r="AT316" i="5"/>
  <c r="AP315" i="5"/>
  <c r="AI315" i="5"/>
  <c r="Z315" i="5"/>
  <c r="AP314" i="5"/>
  <c r="AI314" i="5"/>
  <c r="Z314" i="5"/>
  <c r="AP313" i="5"/>
  <c r="AI313" i="5"/>
  <c r="Z313" i="5"/>
  <c r="AP312" i="5"/>
  <c r="AI312" i="5"/>
  <c r="Z312" i="5"/>
  <c r="AP311" i="5"/>
  <c r="AI311" i="5"/>
  <c r="Z311" i="5"/>
  <c r="AP310" i="5"/>
  <c r="AI310" i="5"/>
  <c r="Z310" i="5"/>
  <c r="AP309" i="5"/>
  <c r="AI309" i="5"/>
  <c r="Z309" i="5"/>
  <c r="AP308" i="5"/>
  <c r="AI308" i="5"/>
  <c r="Z308" i="5"/>
  <c r="AP307" i="5"/>
  <c r="AI307" i="5"/>
  <c r="Z307" i="5"/>
  <c r="AP306" i="5"/>
  <c r="AI306" i="5"/>
  <c r="Z306" i="5"/>
  <c r="AP305" i="5"/>
  <c r="AI305" i="5"/>
  <c r="Z305" i="5"/>
  <c r="AP304" i="5"/>
  <c r="AI304" i="5"/>
  <c r="Z304" i="5"/>
  <c r="AP303" i="5"/>
  <c r="AI303" i="5"/>
  <c r="Z303" i="5"/>
  <c r="AP302" i="5"/>
  <c r="AI302" i="5"/>
  <c r="Z302" i="5"/>
  <c r="AP301" i="5"/>
  <c r="AI301" i="5"/>
  <c r="Z301" i="5"/>
  <c r="AP300" i="5"/>
  <c r="AI300" i="5"/>
  <c r="Z300" i="5"/>
  <c r="AP299" i="5"/>
  <c r="AI299" i="5"/>
  <c r="Z299" i="5"/>
  <c r="AP298" i="5"/>
  <c r="Z298" i="5"/>
  <c r="O298" i="5"/>
  <c r="AI298" i="5" s="1"/>
  <c r="AP296" i="5"/>
  <c r="Z296" i="5"/>
  <c r="O296" i="5"/>
  <c r="AI296" i="5" s="1"/>
  <c r="AP295" i="5"/>
  <c r="Z295" i="5"/>
  <c r="O295" i="5"/>
  <c r="AI295" i="5" s="1"/>
  <c r="AP294" i="5"/>
  <c r="AI294" i="5"/>
  <c r="Z294" i="5"/>
  <c r="AP293" i="5"/>
  <c r="Z293" i="5"/>
  <c r="O293" i="5"/>
  <c r="AI293" i="5" s="1"/>
  <c r="AP292" i="5"/>
  <c r="AI292" i="5"/>
  <c r="Z292" i="5"/>
  <c r="AP291" i="5"/>
  <c r="AI291" i="5"/>
  <c r="Z291" i="5"/>
  <c r="AP290" i="5"/>
  <c r="AI290" i="5"/>
  <c r="Z290" i="5"/>
  <c r="AP289" i="5"/>
  <c r="AI289" i="5"/>
  <c r="Z289" i="5"/>
  <c r="AP288" i="5"/>
  <c r="AI288" i="5"/>
  <c r="AD288" i="5"/>
  <c r="AC288" i="5"/>
  <c r="Z288" i="5"/>
  <c r="AP287" i="5"/>
  <c r="AI287" i="5"/>
  <c r="Z287" i="5"/>
  <c r="AP286" i="5"/>
  <c r="AI286" i="5"/>
  <c r="AD286" i="5"/>
  <c r="AC286" i="5"/>
  <c r="Z286" i="5"/>
  <c r="AP285" i="5"/>
  <c r="AI285" i="5"/>
  <c r="AP284" i="5"/>
  <c r="AI284" i="5"/>
  <c r="Z284" i="5"/>
  <c r="AP283" i="5"/>
  <c r="AI283" i="5"/>
  <c r="Z283" i="5"/>
  <c r="AP282" i="5"/>
  <c r="AI282" i="5"/>
  <c r="Z282" i="5"/>
  <c r="AP281" i="5"/>
  <c r="AI281" i="5"/>
  <c r="Z281" i="5"/>
  <c r="AP280" i="5"/>
  <c r="AI280" i="5"/>
  <c r="Z280" i="5"/>
  <c r="AP279" i="5"/>
  <c r="AI279" i="5"/>
  <c r="Z279" i="5"/>
  <c r="AP278" i="5"/>
  <c r="AI278" i="5"/>
  <c r="Z278" i="5"/>
  <c r="AP277" i="5"/>
  <c r="AI277" i="5"/>
  <c r="Z277" i="5"/>
  <c r="AP276" i="5"/>
  <c r="AI276" i="5"/>
  <c r="Z276" i="5"/>
  <c r="AP275" i="5"/>
  <c r="AI275" i="5"/>
  <c r="Z275" i="5"/>
  <c r="AP274" i="5"/>
  <c r="AI274" i="5"/>
  <c r="Z274" i="5"/>
  <c r="AP273" i="5"/>
  <c r="AI273" i="5"/>
  <c r="Z273" i="5"/>
  <c r="AP272" i="5"/>
  <c r="AI272" i="5"/>
  <c r="Z272" i="5"/>
  <c r="AP271" i="5"/>
  <c r="AI271" i="5"/>
  <c r="Z271" i="5"/>
  <c r="AP270" i="5"/>
  <c r="AI270" i="5"/>
  <c r="Z270" i="5"/>
  <c r="AP269" i="5"/>
  <c r="AI269" i="5"/>
  <c r="Z269" i="5"/>
  <c r="AP268" i="5"/>
  <c r="AI268" i="5"/>
  <c r="Z268" i="5"/>
  <c r="AP267" i="5"/>
  <c r="AI267" i="5"/>
  <c r="Z267" i="5"/>
  <c r="AP266" i="5"/>
  <c r="AI266" i="5"/>
  <c r="Z266" i="5"/>
  <c r="AP265" i="5"/>
  <c r="AI265" i="5"/>
  <c r="Z265" i="5"/>
  <c r="AP264" i="5"/>
  <c r="AI264" i="5"/>
  <c r="Z264" i="5"/>
  <c r="AP263" i="5"/>
  <c r="AI263" i="5"/>
  <c r="Z263" i="5"/>
  <c r="AP262" i="5"/>
  <c r="AI262" i="5"/>
  <c r="Z262" i="5"/>
  <c r="AP261" i="5"/>
  <c r="AI261" i="5"/>
  <c r="Z261" i="5"/>
  <c r="AP260" i="5"/>
  <c r="AI260" i="5"/>
  <c r="Z260" i="5"/>
  <c r="AP259" i="5"/>
  <c r="AI259" i="5"/>
  <c r="Z259" i="5"/>
  <c r="AP258" i="5"/>
  <c r="AI258" i="5"/>
  <c r="Z258" i="5"/>
  <c r="AP257" i="5"/>
  <c r="AI257" i="5"/>
  <c r="Z257" i="5"/>
  <c r="AP256" i="5"/>
  <c r="AI256" i="5"/>
  <c r="Z256" i="5"/>
  <c r="AP255" i="5"/>
  <c r="AI255" i="5"/>
  <c r="Z255" i="5"/>
  <c r="AP254" i="5"/>
  <c r="AI254" i="5"/>
  <c r="Z254" i="5"/>
  <c r="AP253" i="5"/>
  <c r="AI253" i="5"/>
  <c r="Z253" i="5"/>
  <c r="AP252" i="5"/>
  <c r="AI252" i="5"/>
  <c r="Z252" i="5"/>
  <c r="AP251" i="5"/>
  <c r="AI251" i="5"/>
  <c r="Z251" i="5"/>
  <c r="AP250" i="5"/>
  <c r="AI250" i="5"/>
  <c r="Z250" i="5"/>
  <c r="AP249" i="5"/>
  <c r="AI249" i="5"/>
  <c r="Z249" i="5"/>
  <c r="AP248" i="5"/>
  <c r="AI248" i="5"/>
  <c r="Z248" i="5"/>
  <c r="AP247" i="5"/>
  <c r="AI247" i="5"/>
  <c r="Z247" i="5"/>
  <c r="AP246" i="5"/>
  <c r="AI246" i="5"/>
  <c r="Z246" i="5"/>
  <c r="AP245" i="5"/>
  <c r="AI245" i="5"/>
  <c r="Z245" i="5"/>
  <c r="AP244" i="5"/>
  <c r="AI244" i="5"/>
  <c r="Z244" i="5"/>
  <c r="AP243" i="5"/>
  <c r="AI243" i="5"/>
  <c r="Z243" i="5"/>
  <c r="AP242" i="5"/>
  <c r="AI242" i="5"/>
  <c r="Z242" i="5"/>
  <c r="AP241" i="5"/>
  <c r="AI241" i="5"/>
  <c r="Z241" i="5"/>
  <c r="AP240" i="5"/>
  <c r="AI240" i="5"/>
  <c r="Z240" i="5"/>
  <c r="AP239" i="5"/>
  <c r="Z239" i="5"/>
  <c r="O239" i="5"/>
  <c r="AI239" i="5" s="1"/>
  <c r="AP238" i="5"/>
  <c r="AI238" i="5"/>
  <c r="Z238" i="5"/>
  <c r="AP237" i="5"/>
  <c r="AI237" i="5"/>
  <c r="Z237" i="5"/>
  <c r="AP236" i="5"/>
  <c r="AI236" i="5"/>
  <c r="Z236" i="5"/>
  <c r="AP234" i="5"/>
  <c r="Z234" i="5"/>
  <c r="O234" i="5"/>
  <c r="AI234" i="5" s="1"/>
  <c r="AP233" i="5"/>
  <c r="AI233" i="5"/>
  <c r="Z233" i="5"/>
  <c r="AP232" i="5"/>
  <c r="AI232" i="5"/>
  <c r="Z232" i="5"/>
  <c r="AP230" i="5"/>
  <c r="Z230" i="5"/>
  <c r="O230" i="5"/>
  <c r="AI230" i="5" s="1"/>
  <c r="AP229" i="5"/>
  <c r="AI229" i="5"/>
  <c r="Z229" i="5"/>
  <c r="AP228" i="5"/>
  <c r="Z228" i="5"/>
  <c r="O228" i="5"/>
  <c r="AI228" i="5" s="1"/>
  <c r="AP227" i="5"/>
  <c r="AI227" i="5"/>
  <c r="Z227" i="5"/>
  <c r="AP226" i="5"/>
  <c r="Z226" i="5"/>
  <c r="O226" i="5"/>
  <c r="AI226" i="5" s="1"/>
  <c r="AP225" i="5"/>
  <c r="AI225" i="5"/>
  <c r="Z225" i="5"/>
  <c r="AP224" i="5"/>
  <c r="AI224" i="5"/>
  <c r="Z224" i="5"/>
  <c r="AP223" i="5"/>
  <c r="AI223" i="5"/>
  <c r="Z223" i="5"/>
  <c r="AP222" i="5"/>
  <c r="AI222" i="5"/>
  <c r="Z222" i="5"/>
  <c r="AP221" i="5"/>
  <c r="AI221" i="5"/>
  <c r="Z221" i="5"/>
  <c r="AP220" i="5"/>
  <c r="AI220" i="5"/>
  <c r="Z220" i="5"/>
  <c r="AP219" i="5"/>
  <c r="AI219" i="5"/>
  <c r="Z219" i="5"/>
  <c r="AP218" i="5"/>
  <c r="AI218" i="5"/>
  <c r="Z218" i="5"/>
  <c r="AP217" i="5"/>
  <c r="AI217" i="5"/>
  <c r="Z217" i="5"/>
  <c r="AP215" i="5"/>
  <c r="AI215" i="5"/>
  <c r="Z215" i="5"/>
  <c r="AP214" i="5"/>
  <c r="AI214" i="5"/>
  <c r="Z214" i="5"/>
  <c r="AP213" i="5"/>
  <c r="Z213" i="5"/>
  <c r="O213" i="5"/>
  <c r="AI213" i="5" s="1"/>
  <c r="AP211" i="5"/>
  <c r="AI211" i="5"/>
  <c r="Z211" i="5"/>
  <c r="AP210" i="5"/>
  <c r="AI210" i="5"/>
  <c r="Z210" i="5"/>
  <c r="AP209" i="5"/>
  <c r="AI209" i="5"/>
  <c r="Z209" i="5"/>
  <c r="AP208" i="5"/>
  <c r="AI208" i="5"/>
  <c r="Z208" i="5"/>
  <c r="AP207" i="5"/>
  <c r="AI207" i="5"/>
  <c r="Z207" i="5"/>
  <c r="AP206" i="5"/>
  <c r="AI206" i="5"/>
  <c r="Z206" i="5"/>
  <c r="AP205" i="5"/>
  <c r="AI205" i="5"/>
  <c r="Z205" i="5"/>
  <c r="AP204" i="5"/>
  <c r="AI204" i="5"/>
  <c r="Z204" i="5"/>
  <c r="AP203" i="5"/>
  <c r="AI203" i="5"/>
  <c r="Z203" i="5"/>
  <c r="AP202" i="5"/>
  <c r="AI202" i="5"/>
  <c r="Z202" i="5"/>
  <c r="AP201" i="5"/>
  <c r="AI201" i="5"/>
  <c r="Z201" i="5"/>
  <c r="AP200" i="5"/>
  <c r="AI200" i="5"/>
  <c r="Z200" i="5"/>
  <c r="AP199" i="5"/>
  <c r="AI199" i="5"/>
  <c r="Z199" i="5"/>
  <c r="AP198" i="5"/>
  <c r="AI198" i="5"/>
  <c r="Z198" i="5"/>
  <c r="AT198" i="5"/>
  <c r="AP197" i="5"/>
  <c r="AI197" i="5"/>
  <c r="Z197" i="5"/>
  <c r="AP196" i="5"/>
  <c r="AI196" i="5"/>
  <c r="Z196" i="5"/>
  <c r="AP195" i="5"/>
  <c r="AI195" i="5"/>
  <c r="Z195" i="5"/>
  <c r="AP194" i="5"/>
  <c r="AI194" i="5"/>
  <c r="Z194" i="5"/>
  <c r="AP193" i="5"/>
  <c r="AI193" i="5"/>
  <c r="Z193" i="5"/>
  <c r="AP192" i="5"/>
  <c r="AI192" i="5"/>
  <c r="Z192" i="5"/>
  <c r="AP191" i="5"/>
  <c r="AI191" i="5"/>
  <c r="Z191" i="5"/>
  <c r="AP189" i="5"/>
  <c r="AI189" i="5"/>
  <c r="Z189" i="5"/>
  <c r="AP188" i="5"/>
  <c r="AI188" i="5"/>
  <c r="Z188" i="5"/>
  <c r="AP369" i="5"/>
  <c r="AI369" i="5"/>
  <c r="Z369" i="5"/>
  <c r="AP172" i="5"/>
  <c r="AI172" i="5"/>
  <c r="Z172" i="5"/>
  <c r="AP352" i="5"/>
  <c r="AI352" i="5"/>
  <c r="Z352" i="5"/>
  <c r="AP167" i="5"/>
  <c r="AI167" i="5"/>
  <c r="Z167" i="5"/>
  <c r="AP186" i="5"/>
  <c r="AI186" i="5"/>
  <c r="Z186" i="5"/>
  <c r="AP165" i="5"/>
  <c r="AI165" i="5"/>
  <c r="Z165" i="5"/>
  <c r="AP183" i="5"/>
  <c r="AI183" i="5"/>
  <c r="Z183" i="5"/>
  <c r="AP162" i="5"/>
  <c r="AI162" i="5"/>
  <c r="Z162" i="5"/>
  <c r="AP182" i="5"/>
  <c r="AI182" i="5"/>
  <c r="Z182" i="5"/>
  <c r="AP161" i="5"/>
  <c r="AI161" i="5"/>
  <c r="Z161" i="5"/>
  <c r="AP353" i="5"/>
  <c r="AI353" i="5"/>
  <c r="Z353" i="5"/>
  <c r="AP168" i="5"/>
  <c r="AI168" i="5"/>
  <c r="Z168" i="5"/>
  <c r="AP179" i="5"/>
  <c r="AI179" i="5"/>
  <c r="Z179" i="5"/>
  <c r="AP156" i="5"/>
  <c r="AI156" i="5"/>
  <c r="Z156" i="5"/>
  <c r="AP364" i="5"/>
  <c r="AI364" i="5"/>
  <c r="Z364" i="5"/>
  <c r="AP169" i="5"/>
  <c r="AI169" i="5"/>
  <c r="Z169" i="5"/>
  <c r="AP184" i="5"/>
  <c r="AI184" i="5"/>
  <c r="Z184" i="5"/>
  <c r="AP163" i="5"/>
  <c r="AI163" i="5"/>
  <c r="Z163" i="5"/>
  <c r="AP180" i="5"/>
  <c r="AI180" i="5"/>
  <c r="Z180" i="5"/>
  <c r="AP157" i="5"/>
  <c r="AI157" i="5"/>
  <c r="Z157" i="5"/>
  <c r="AP368" i="5"/>
  <c r="AI368" i="5"/>
  <c r="Z368" i="5"/>
  <c r="AP171" i="5"/>
  <c r="AI171" i="5"/>
  <c r="Z171" i="5"/>
  <c r="AP366" i="5"/>
  <c r="AI366" i="5"/>
  <c r="Z366" i="5"/>
  <c r="AP170" i="5"/>
  <c r="AI170" i="5"/>
  <c r="Z170" i="5"/>
  <c r="AP178" i="5"/>
  <c r="AI178" i="5"/>
  <c r="Z178" i="5"/>
  <c r="AP155" i="5"/>
  <c r="AI155" i="5"/>
  <c r="Z155" i="5"/>
  <c r="AP181" i="5"/>
  <c r="AI181" i="5"/>
  <c r="Z181" i="5"/>
  <c r="AP160" i="5"/>
  <c r="AI160" i="5"/>
  <c r="Z160" i="5"/>
  <c r="AP159" i="5"/>
  <c r="AI159" i="5"/>
  <c r="Z159" i="5"/>
  <c r="AP158" i="5"/>
  <c r="AI158" i="5"/>
  <c r="Z158" i="5"/>
  <c r="AP177" i="5"/>
  <c r="Z177" i="5"/>
  <c r="O177" i="5"/>
  <c r="AI177" i="5" s="1"/>
  <c r="AP409" i="5"/>
  <c r="Z409" i="5"/>
  <c r="O409" i="5"/>
  <c r="AI409" i="5" s="1"/>
  <c r="AP176" i="5"/>
  <c r="Z176" i="5"/>
  <c r="O176" i="5"/>
  <c r="AI176" i="5" s="1"/>
  <c r="AP154" i="5"/>
  <c r="AD154" i="5"/>
  <c r="AC154" i="5"/>
  <c r="Z154" i="5"/>
  <c r="O154" i="5"/>
  <c r="AI154" i="5" s="1"/>
  <c r="AP153" i="5"/>
  <c r="AD153" i="5"/>
  <c r="AC153" i="5"/>
  <c r="Z153" i="5"/>
  <c r="O153" i="5"/>
  <c r="AI153" i="5" s="1"/>
  <c r="AP152" i="5"/>
  <c r="AI152" i="5"/>
  <c r="AD152" i="5"/>
  <c r="AC152" i="5"/>
  <c r="Z152" i="5"/>
  <c r="AP151" i="5"/>
  <c r="AI151" i="5"/>
  <c r="AD151" i="5"/>
  <c r="AT151" i="5" s="1"/>
  <c r="AC151" i="5"/>
  <c r="Z151" i="5"/>
  <c r="AP150" i="5"/>
  <c r="AI150" i="5"/>
  <c r="AD150" i="5"/>
  <c r="AT150" i="5" s="1"/>
  <c r="AC150" i="5"/>
  <c r="Z150" i="5"/>
  <c r="AP149" i="5"/>
  <c r="AI149" i="5"/>
  <c r="AD149" i="5"/>
  <c r="AT149" i="5" s="1"/>
  <c r="AC149" i="5"/>
  <c r="Z149" i="5"/>
  <c r="AP148" i="5"/>
  <c r="AI148" i="5"/>
  <c r="AD148" i="5"/>
  <c r="AC148" i="5"/>
  <c r="Z148" i="5"/>
  <c r="AP147" i="5"/>
  <c r="AI147" i="5"/>
  <c r="AD147" i="5"/>
  <c r="AC147" i="5"/>
  <c r="Z147" i="5"/>
  <c r="AP146" i="5"/>
  <c r="AI146" i="5"/>
  <c r="AD146" i="5"/>
  <c r="AC146" i="5"/>
  <c r="Z146" i="5"/>
  <c r="AP145" i="5"/>
  <c r="AI145" i="5"/>
  <c r="AD145" i="5"/>
  <c r="AC145" i="5"/>
  <c r="Z145" i="5"/>
  <c r="AP144" i="5"/>
  <c r="AI144" i="5"/>
  <c r="AD144" i="5"/>
  <c r="AC144" i="5"/>
  <c r="Z144" i="5"/>
  <c r="AP143" i="5"/>
  <c r="AI143" i="5"/>
  <c r="AD143" i="5"/>
  <c r="AC143" i="5"/>
  <c r="Z143" i="5"/>
  <c r="AP142" i="5"/>
  <c r="AD142" i="5"/>
  <c r="AC142" i="5"/>
  <c r="Z142" i="5"/>
  <c r="O142" i="5"/>
  <c r="AI142" i="5" s="1"/>
  <c r="AP141" i="5"/>
  <c r="AI141" i="5"/>
  <c r="AD141" i="5"/>
  <c r="AC141" i="5"/>
  <c r="Z141" i="5"/>
  <c r="AP140" i="5"/>
  <c r="AI140" i="5"/>
  <c r="AD140" i="5"/>
  <c r="AC140" i="5"/>
  <c r="Z140" i="5"/>
  <c r="AP139" i="5"/>
  <c r="AD139" i="5"/>
  <c r="AC139" i="5"/>
  <c r="Z139" i="5"/>
  <c r="O139" i="5"/>
  <c r="AI139" i="5" s="1"/>
  <c r="AP138" i="5"/>
  <c r="AI138" i="5"/>
  <c r="AD138" i="5"/>
  <c r="AC138" i="5"/>
  <c r="Z138" i="5"/>
  <c r="AP137" i="5"/>
  <c r="AD137" i="5"/>
  <c r="AC137" i="5"/>
  <c r="Z137" i="5"/>
  <c r="O137" i="5"/>
  <c r="AI137" i="5" s="1"/>
  <c r="AP136" i="5"/>
  <c r="AI136" i="5"/>
  <c r="AD136" i="5"/>
  <c r="AC136" i="5"/>
  <c r="Z136" i="5"/>
  <c r="AP135" i="5"/>
  <c r="AI135" i="5"/>
  <c r="AD135" i="5"/>
  <c r="AC135" i="5"/>
  <c r="Z135" i="5"/>
  <c r="AP134" i="5"/>
  <c r="AD134" i="5"/>
  <c r="AC134" i="5"/>
  <c r="Z134" i="5"/>
  <c r="O134" i="5"/>
  <c r="AI134" i="5" s="1"/>
  <c r="AP133" i="5"/>
  <c r="AI133" i="5"/>
  <c r="AD133" i="5"/>
  <c r="AC133" i="5"/>
  <c r="Z133" i="5"/>
  <c r="AP132" i="5"/>
  <c r="AD132" i="5"/>
  <c r="AC132" i="5"/>
  <c r="Z132" i="5"/>
  <c r="O132" i="5"/>
  <c r="AI132" i="5" s="1"/>
  <c r="AP131" i="5"/>
  <c r="AD131" i="5"/>
  <c r="AC131" i="5"/>
  <c r="Z131" i="5"/>
  <c r="O131" i="5"/>
  <c r="AI131" i="5" s="1"/>
  <c r="AP130" i="5"/>
  <c r="AI130" i="5"/>
  <c r="AD130" i="5"/>
  <c r="AC130" i="5"/>
  <c r="Z130" i="5"/>
  <c r="AP129" i="5"/>
  <c r="AI129" i="5"/>
  <c r="AD129" i="5"/>
  <c r="AC129" i="5"/>
  <c r="Z129" i="5"/>
  <c r="AP128" i="5"/>
  <c r="AI128" i="5"/>
  <c r="Z128" i="5"/>
  <c r="AP127" i="5"/>
  <c r="AI127" i="5"/>
  <c r="Z127" i="5"/>
  <c r="AP126" i="5"/>
  <c r="AI126" i="5"/>
  <c r="Z126" i="5"/>
  <c r="AP125" i="5"/>
  <c r="AI125" i="5"/>
  <c r="Z125" i="5"/>
  <c r="AP124" i="5"/>
  <c r="AI124" i="5"/>
  <c r="Z124" i="5"/>
  <c r="AP123" i="5"/>
  <c r="AI123" i="5"/>
  <c r="Z123" i="5"/>
  <c r="AP122" i="5"/>
  <c r="AI122" i="5"/>
  <c r="Z122" i="5"/>
  <c r="AP121" i="5"/>
  <c r="AI121" i="5"/>
  <c r="Z121" i="5"/>
  <c r="AP120" i="5"/>
  <c r="AI120" i="5"/>
  <c r="Z120" i="5"/>
  <c r="AP119" i="5"/>
  <c r="AI119" i="5"/>
  <c r="Z119" i="5"/>
  <c r="AP118" i="5"/>
  <c r="AI118" i="5"/>
  <c r="Z118" i="5"/>
  <c r="AP117" i="5"/>
  <c r="AI117" i="5"/>
  <c r="Z117" i="5"/>
  <c r="AP116" i="5"/>
  <c r="AM116" i="5"/>
  <c r="AI116" i="5"/>
  <c r="Z116" i="5"/>
  <c r="AP115" i="5"/>
  <c r="AI115" i="5"/>
  <c r="Z115" i="5"/>
  <c r="AP114" i="5"/>
  <c r="AI114" i="5"/>
  <c r="Z114" i="5"/>
  <c r="AP113" i="5"/>
  <c r="AM113" i="5"/>
  <c r="AI113" i="5"/>
  <c r="Z113" i="5"/>
  <c r="AP112" i="5"/>
  <c r="AI112" i="5"/>
  <c r="Z112" i="5"/>
  <c r="AP111" i="5"/>
  <c r="AD111" i="5"/>
  <c r="AC111" i="5"/>
  <c r="Z111" i="5"/>
  <c r="O111" i="5"/>
  <c r="AI111" i="5" s="1"/>
  <c r="AP110" i="5"/>
  <c r="AD110" i="5"/>
  <c r="AC110" i="5"/>
  <c r="Z110" i="5"/>
  <c r="O110" i="5"/>
  <c r="AI110" i="5" s="1"/>
  <c r="AP109" i="5"/>
  <c r="AD109" i="5"/>
  <c r="AC109" i="5"/>
  <c r="Z109" i="5"/>
  <c r="O109" i="5"/>
  <c r="AI109" i="5" s="1"/>
  <c r="AP108" i="5"/>
  <c r="Z108" i="5"/>
  <c r="O108" i="5"/>
  <c r="AI108" i="5" s="1"/>
  <c r="AP107" i="5"/>
  <c r="Z107" i="5"/>
  <c r="O107" i="5"/>
  <c r="AI107" i="5" s="1"/>
  <c r="AP106" i="5"/>
  <c r="Z106" i="5"/>
  <c r="O106" i="5"/>
  <c r="AI106" i="5" s="1"/>
  <c r="AP105" i="5"/>
  <c r="AI105" i="5"/>
  <c r="Z105" i="5"/>
  <c r="AP104" i="5"/>
  <c r="AI104" i="5"/>
  <c r="Z104" i="5"/>
  <c r="AP103" i="5"/>
  <c r="AI103" i="5"/>
  <c r="Z103" i="5"/>
  <c r="AP102" i="5"/>
  <c r="AI102" i="5"/>
  <c r="Z102" i="5"/>
  <c r="AP101" i="5"/>
  <c r="AI101" i="5"/>
  <c r="Z101" i="5"/>
  <c r="AP100" i="5"/>
  <c r="AI100" i="5"/>
  <c r="Z100" i="5"/>
  <c r="AP99" i="5"/>
  <c r="Z99" i="5"/>
  <c r="O99" i="5"/>
  <c r="AI99" i="5" s="1"/>
  <c r="AP98" i="5"/>
  <c r="AI98" i="5"/>
  <c r="Z98" i="5"/>
  <c r="AP97" i="5"/>
  <c r="AI97" i="5"/>
  <c r="Z97" i="5"/>
  <c r="AP96" i="5"/>
  <c r="AI96" i="5"/>
  <c r="Z96" i="5"/>
  <c r="AP95" i="5"/>
  <c r="AI95" i="5"/>
  <c r="Z95" i="5"/>
  <c r="AP94" i="5"/>
  <c r="AI94" i="5"/>
  <c r="Z94" i="5"/>
  <c r="AP93" i="5"/>
  <c r="AI93" i="5"/>
  <c r="Z93" i="5"/>
  <c r="AP92" i="5"/>
  <c r="AI92" i="5"/>
  <c r="Z92" i="5"/>
  <c r="AP91" i="5"/>
  <c r="AI91" i="5"/>
  <c r="Z91" i="5"/>
  <c r="AP90" i="5"/>
  <c r="AI90" i="5"/>
  <c r="Z90" i="5"/>
  <c r="AP89" i="5"/>
  <c r="AI89" i="5"/>
  <c r="Z89" i="5"/>
  <c r="AP88" i="5"/>
  <c r="AI88" i="5"/>
  <c r="Z88" i="5"/>
  <c r="AP87" i="5"/>
  <c r="AI87" i="5"/>
  <c r="Z87" i="5"/>
  <c r="AP86" i="5"/>
  <c r="AI86" i="5"/>
  <c r="Z86" i="5"/>
  <c r="AP85" i="5"/>
  <c r="AI85" i="5"/>
  <c r="Z85" i="5"/>
  <c r="AP84" i="5"/>
  <c r="AI84" i="5"/>
  <c r="Z84" i="5"/>
  <c r="AP83" i="5"/>
  <c r="AI83" i="5"/>
  <c r="Z83" i="5"/>
  <c r="AP82" i="5"/>
  <c r="Z82" i="5"/>
  <c r="O82" i="5"/>
  <c r="AI82" i="5" s="1"/>
  <c r="AP81" i="5"/>
  <c r="AI81" i="5"/>
  <c r="Z81" i="5"/>
  <c r="AP80" i="5"/>
  <c r="Z80" i="5"/>
  <c r="O80" i="5"/>
  <c r="AI80" i="5" s="1"/>
  <c r="AP79" i="5"/>
  <c r="Z79" i="5"/>
  <c r="O79" i="5"/>
  <c r="AI79" i="5" s="1"/>
  <c r="AP78" i="5"/>
  <c r="AI78" i="5"/>
  <c r="Z78" i="5"/>
  <c r="AP77" i="5"/>
  <c r="AI77" i="5"/>
  <c r="Z77" i="5"/>
  <c r="AP76" i="5"/>
  <c r="AI76" i="5"/>
  <c r="Z76" i="5"/>
  <c r="AP75" i="5"/>
  <c r="AI75" i="5"/>
  <c r="Z75" i="5"/>
  <c r="AP74" i="5"/>
  <c r="AD74" i="5"/>
  <c r="AC74" i="5"/>
  <c r="Z74" i="5"/>
  <c r="O74" i="5"/>
  <c r="AI74" i="5" s="1"/>
  <c r="AP73" i="5"/>
  <c r="AD73" i="5"/>
  <c r="AC73" i="5"/>
  <c r="Z73" i="5"/>
  <c r="O73" i="5"/>
  <c r="AI73" i="5" s="1"/>
  <c r="AP72" i="5"/>
  <c r="AI72" i="5"/>
  <c r="Z72" i="5"/>
  <c r="AP71" i="5"/>
  <c r="Z71" i="5"/>
  <c r="O71" i="5"/>
  <c r="AI71" i="5" s="1"/>
  <c r="AP70" i="5"/>
  <c r="Z70" i="5"/>
  <c r="O70" i="5"/>
  <c r="AI70" i="5" s="1"/>
  <c r="AP69" i="5"/>
  <c r="Z69" i="5"/>
  <c r="O69" i="5"/>
  <c r="AI69" i="5" s="1"/>
  <c r="AP68" i="5"/>
  <c r="AI68" i="5"/>
  <c r="Z68" i="5"/>
  <c r="AP67" i="5"/>
  <c r="AI67" i="5"/>
  <c r="Z67" i="5"/>
  <c r="AP66" i="5"/>
  <c r="Z66" i="5"/>
  <c r="O66" i="5"/>
  <c r="AI66" i="5" s="1"/>
  <c r="AP65" i="5"/>
  <c r="AI65" i="5"/>
  <c r="Z65" i="5"/>
  <c r="AP64" i="5"/>
  <c r="AI64" i="5"/>
  <c r="Z64" i="5"/>
  <c r="AP63" i="5"/>
  <c r="AI63" i="5"/>
  <c r="Z63" i="5"/>
  <c r="AP62" i="5"/>
  <c r="AD62" i="5"/>
  <c r="AC62" i="5"/>
  <c r="Z62" i="5"/>
  <c r="O62" i="5"/>
  <c r="AI62" i="5" s="1"/>
  <c r="AP61" i="5"/>
  <c r="AD61" i="5"/>
  <c r="AC61" i="5"/>
  <c r="Z61" i="5"/>
  <c r="O61" i="5"/>
  <c r="AI61" i="5" s="1"/>
  <c r="AP60" i="5"/>
  <c r="AI60" i="5"/>
  <c r="Z60" i="5"/>
  <c r="AP59" i="5"/>
  <c r="Z59" i="5"/>
  <c r="O59" i="5"/>
  <c r="AI59" i="5" s="1"/>
  <c r="AP58" i="5"/>
  <c r="Z58" i="5"/>
  <c r="O58" i="5"/>
  <c r="AI58" i="5" s="1"/>
  <c r="AP57" i="5"/>
  <c r="Z57" i="5"/>
  <c r="O57" i="5"/>
  <c r="AI57" i="5" s="1"/>
  <c r="AP56" i="5"/>
  <c r="AI56" i="5"/>
  <c r="Z56" i="5"/>
  <c r="AP55" i="5"/>
  <c r="Z55" i="5"/>
  <c r="O55" i="5"/>
  <c r="AI55" i="5" s="1"/>
  <c r="AP50" i="5"/>
  <c r="AI50" i="5"/>
  <c r="Z50" i="5"/>
  <c r="AP49" i="5"/>
  <c r="AI49" i="5"/>
  <c r="AD49" i="5"/>
  <c r="AC49" i="5"/>
  <c r="Z49" i="5"/>
  <c r="AP48" i="5"/>
  <c r="AI48" i="5"/>
  <c r="Z48" i="5"/>
  <c r="AP47" i="5"/>
  <c r="AI47" i="5"/>
  <c r="Z47" i="5"/>
  <c r="AP46" i="5"/>
  <c r="AI46" i="5"/>
  <c r="Z46" i="5"/>
  <c r="AP45" i="5"/>
  <c r="Z45" i="5"/>
  <c r="O45" i="5"/>
  <c r="AI45" i="5" s="1"/>
  <c r="AP44" i="5"/>
  <c r="Z44" i="5"/>
  <c r="O44" i="5"/>
  <c r="AI44" i="5" s="1"/>
  <c r="AP43" i="5"/>
  <c r="Z43" i="5"/>
  <c r="O43" i="5"/>
  <c r="AI43" i="5" s="1"/>
  <c r="AP42" i="5"/>
  <c r="Z42" i="5"/>
  <c r="O42" i="5"/>
  <c r="AI42" i="5" s="1"/>
  <c r="AP41" i="5"/>
  <c r="AD41" i="5"/>
  <c r="AC41" i="5"/>
  <c r="Z41" i="5"/>
  <c r="O41" i="5"/>
  <c r="AI41" i="5" s="1"/>
  <c r="AP40" i="5"/>
  <c r="AI40" i="5"/>
  <c r="AD40" i="5"/>
  <c r="AC40" i="5"/>
  <c r="Z40" i="5"/>
  <c r="AP39" i="5"/>
  <c r="AI39" i="5"/>
  <c r="Z39" i="5"/>
  <c r="AP38" i="5"/>
  <c r="AI38" i="5"/>
  <c r="Z38" i="5"/>
  <c r="AP37" i="5"/>
  <c r="AI37" i="5"/>
  <c r="Z37" i="5"/>
  <c r="AP36" i="5"/>
  <c r="AI36" i="5"/>
  <c r="Z36" i="5"/>
  <c r="AP35" i="5"/>
  <c r="AI35" i="5"/>
  <c r="Z35" i="5"/>
  <c r="AP34" i="5"/>
  <c r="AI34" i="5"/>
  <c r="Z34" i="5"/>
  <c r="AP33" i="5"/>
  <c r="AD33" i="5"/>
  <c r="AC33" i="5"/>
  <c r="Z33" i="5"/>
  <c r="O33" i="5"/>
  <c r="AI33" i="5" s="1"/>
  <c r="AP32" i="5"/>
  <c r="AD32" i="5"/>
  <c r="AC32" i="5"/>
  <c r="Z32" i="5"/>
  <c r="O32" i="5"/>
  <c r="AI32" i="5" s="1"/>
  <c r="AP31" i="5"/>
  <c r="Z31" i="5"/>
  <c r="O31" i="5"/>
  <c r="AI31" i="5" s="1"/>
  <c r="AP30" i="5"/>
  <c r="AI30" i="5"/>
  <c r="Z30" i="5"/>
  <c r="AP29" i="5"/>
  <c r="AD29" i="5"/>
  <c r="AC29" i="5"/>
  <c r="Z29" i="5"/>
  <c r="O29" i="5"/>
  <c r="AI29" i="5" s="1"/>
  <c r="AP28" i="5"/>
  <c r="AD28" i="5"/>
  <c r="AC28" i="5"/>
  <c r="Z28" i="5"/>
  <c r="O28" i="5"/>
  <c r="AI28" i="5" s="1"/>
  <c r="AP27" i="5"/>
  <c r="AD27" i="5"/>
  <c r="AC27" i="5"/>
  <c r="Z27" i="5"/>
  <c r="O27" i="5"/>
  <c r="AI27" i="5" s="1"/>
  <c r="AP26" i="5"/>
  <c r="AI26" i="5"/>
  <c r="Z26" i="5"/>
  <c r="AP25" i="5"/>
  <c r="AD25" i="5"/>
  <c r="AC25" i="5"/>
  <c r="Z25" i="5"/>
  <c r="O25" i="5"/>
  <c r="AI25" i="5" s="1"/>
  <c r="AP24" i="5"/>
  <c r="Z24" i="5"/>
  <c r="O24" i="5"/>
  <c r="AI24" i="5" s="1"/>
  <c r="AP23" i="5"/>
  <c r="Z23" i="5"/>
  <c r="O23" i="5"/>
  <c r="AI23" i="5" s="1"/>
  <c r="AP22" i="5"/>
  <c r="AI22" i="5"/>
  <c r="Z22" i="5"/>
  <c r="AP21" i="5"/>
  <c r="AD21" i="5"/>
  <c r="AC21" i="5"/>
  <c r="Z21" i="5"/>
  <c r="O21" i="5"/>
  <c r="AI21" i="5" s="1"/>
  <c r="AP20" i="5"/>
  <c r="AD20" i="5"/>
  <c r="AC20" i="5"/>
  <c r="Z20" i="5"/>
  <c r="O20" i="5"/>
  <c r="AI20" i="5" s="1"/>
  <c r="AP19" i="5"/>
  <c r="Z19" i="5"/>
  <c r="O19" i="5"/>
  <c r="AI19" i="5" s="1"/>
  <c r="AP18" i="5"/>
  <c r="AD18" i="5"/>
  <c r="AC18" i="5"/>
  <c r="Z18" i="5"/>
  <c r="O18" i="5"/>
  <c r="AI18" i="5" s="1"/>
  <c r="AP17" i="5"/>
  <c r="AI17" i="5"/>
  <c r="Z17" i="5"/>
  <c r="AP16" i="5"/>
  <c r="AI16" i="5"/>
  <c r="Z16" i="5"/>
  <c r="AP15" i="5"/>
  <c r="AI15" i="5"/>
  <c r="Z15" i="5"/>
  <c r="AP14" i="5"/>
  <c r="AI14" i="5"/>
  <c r="Z14" i="5"/>
  <c r="AP13" i="5"/>
  <c r="AI13" i="5"/>
  <c r="Z13" i="5"/>
  <c r="AP12" i="5"/>
  <c r="Z12" i="5"/>
  <c r="O12" i="5"/>
  <c r="AI12" i="5" s="1"/>
  <c r="AP11" i="5"/>
  <c r="Z11" i="5"/>
  <c r="O11" i="5"/>
  <c r="AI11" i="5" s="1"/>
  <c r="AP10" i="5"/>
  <c r="Z10" i="5"/>
  <c r="O10" i="5"/>
  <c r="AI10" i="5" s="1"/>
  <c r="AP9" i="5"/>
  <c r="AI9" i="5"/>
  <c r="Z9" i="5"/>
  <c r="AP8" i="5"/>
  <c r="AI8" i="5"/>
  <c r="Z8" i="5"/>
  <c r="AP7" i="5"/>
  <c r="AI7" i="5"/>
  <c r="Z7" i="5"/>
  <c r="AP6" i="5"/>
  <c r="Z6" i="5"/>
  <c r="O6" i="5"/>
  <c r="AI6" i="5" s="1"/>
  <c r="AP5" i="5"/>
  <c r="Z5" i="5"/>
  <c r="O5" i="5"/>
  <c r="AI5" i="5" s="1"/>
  <c r="AP4" i="5"/>
  <c r="Z4" i="5"/>
  <c r="O4" i="5"/>
  <c r="AI4" i="5" s="1"/>
  <c r="AP3" i="5"/>
  <c r="Z3" i="5"/>
  <c r="O3" i="5"/>
  <c r="AI3" i="5" s="1"/>
  <c r="AP2" i="5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Z528" i="5" l="1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L15" i="33" s="1"/>
  <c r="AU111" i="5"/>
  <c r="AU19" i="5"/>
  <c r="AU29" i="5"/>
  <c r="AU41" i="5"/>
  <c r="AU70" i="5"/>
  <c r="AU106" i="5"/>
  <c r="AU10" i="5"/>
  <c r="AU11" i="5"/>
  <c r="AU23" i="5"/>
  <c r="AU132" i="5"/>
  <c r="AU239" i="5"/>
  <c r="AU69" i="5"/>
  <c r="AU230" i="5"/>
  <c r="AU296" i="5"/>
  <c r="AU534" i="5"/>
  <c r="AU295" i="5"/>
  <c r="AU31" i="5"/>
  <c r="AU74" i="5"/>
  <c r="AU139" i="5"/>
  <c r="AU142" i="5"/>
  <c r="AU153" i="5"/>
  <c r="AU409" i="5"/>
  <c r="AU213" i="5"/>
  <c r="AU293" i="5"/>
  <c r="AU3" i="5"/>
  <c r="AU5" i="5"/>
  <c r="AU18" i="5"/>
  <c r="AU21" i="5"/>
  <c r="AU28" i="5"/>
  <c r="AU43" i="5"/>
  <c r="AU45" i="5"/>
  <c r="AU58" i="5"/>
  <c r="AU66" i="5"/>
  <c r="AU99" i="5"/>
  <c r="AU110" i="5"/>
  <c r="AU62" i="5"/>
  <c r="AU73" i="5"/>
  <c r="AU79" i="5"/>
  <c r="AU107" i="5"/>
  <c r="AU532" i="5"/>
  <c r="AU298" i="5"/>
  <c r="AU108" i="5"/>
  <c r="AU71" i="5"/>
  <c r="AU176" i="5"/>
  <c r="AU177" i="5"/>
  <c r="AU228" i="5"/>
  <c r="AU4" i="5"/>
  <c r="AU6" i="5"/>
  <c r="AU42" i="5"/>
  <c r="AU44" i="5"/>
  <c r="AU57" i="5"/>
  <c r="AU59" i="5"/>
  <c r="AU82" i="5"/>
  <c r="AU226" i="5"/>
  <c r="AU234" i="5"/>
  <c r="AU12" i="5"/>
  <c r="AU24" i="5"/>
  <c r="AU55" i="5"/>
  <c r="AU80" i="5"/>
  <c r="AU545" i="5"/>
  <c r="AU535" i="5"/>
  <c r="AT146" i="5"/>
  <c r="AU146" i="5"/>
  <c r="AT140" i="5"/>
  <c r="AU140" i="5"/>
  <c r="AT49" i="5"/>
  <c r="AU49" i="5"/>
  <c r="AT148" i="5"/>
  <c r="AU148" i="5"/>
  <c r="AT286" i="5"/>
  <c r="AU286" i="5"/>
  <c r="AT288" i="5"/>
  <c r="AU288" i="5"/>
  <c r="AT136" i="5"/>
  <c r="AU136" i="5"/>
  <c r="AT130" i="5"/>
  <c r="AU130" i="5"/>
  <c r="AU25" i="5"/>
  <c r="AU33" i="5"/>
  <c r="AU109" i="5"/>
  <c r="AT133" i="5"/>
  <c r="AU133" i="5"/>
  <c r="AT145" i="5"/>
  <c r="AU145" i="5"/>
  <c r="AU20" i="5"/>
  <c r="AU131" i="5"/>
  <c r="AT147" i="5"/>
  <c r="AU147" i="5"/>
  <c r="AU27" i="5"/>
  <c r="AU61" i="5"/>
  <c r="AT129" i="5"/>
  <c r="AU129" i="5"/>
  <c r="AU32" i="5"/>
  <c r="AT40" i="5"/>
  <c r="AU40" i="5"/>
  <c r="AU134" i="5"/>
  <c r="AT135" i="5"/>
  <c r="AU135" i="5"/>
  <c r="AU137" i="5"/>
  <c r="AT138" i="5"/>
  <c r="AU138" i="5"/>
  <c r="AT141" i="5"/>
  <c r="AU141" i="5"/>
  <c r="AT144" i="5"/>
  <c r="AU144" i="5"/>
  <c r="AT152" i="5"/>
  <c r="AU152" i="5"/>
  <c r="AT143" i="5"/>
  <c r="AU143" i="5"/>
  <c r="AU2" i="5"/>
  <c r="AV2" i="5"/>
  <c r="AU154" i="5"/>
  <c r="AU151" i="5"/>
  <c r="AU150" i="5"/>
  <c r="AU149" i="5"/>
  <c r="AT12" i="5"/>
  <c r="AX12" i="5"/>
  <c r="AW12" i="5"/>
  <c r="AV12" i="5"/>
  <c r="AT108" i="5"/>
  <c r="AX108" i="5"/>
  <c r="AW108" i="5"/>
  <c r="AV108" i="5"/>
  <c r="AT74" i="5"/>
  <c r="AX74" i="5"/>
  <c r="AW74" i="5"/>
  <c r="AV74" i="5"/>
  <c r="AT142" i="5"/>
  <c r="AX142" i="5"/>
  <c r="AW142" i="5"/>
  <c r="AV142" i="5"/>
  <c r="AT293" i="5"/>
  <c r="AW293" i="5"/>
  <c r="AV293" i="5"/>
  <c r="AX293" i="5"/>
  <c r="AT111" i="5"/>
  <c r="AX111" i="5"/>
  <c r="AW111" i="5"/>
  <c r="AV111" i="5"/>
  <c r="AT19" i="5"/>
  <c r="AX19" i="5"/>
  <c r="AW19" i="5"/>
  <c r="AV19" i="5"/>
  <c r="AT41" i="5"/>
  <c r="AV41" i="5"/>
  <c r="AW41" i="5"/>
  <c r="AX41" i="5"/>
  <c r="AT409" i="5"/>
  <c r="AX409" i="5"/>
  <c r="AW409" i="5"/>
  <c r="AV409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2" i="5"/>
  <c r="AX132" i="5"/>
  <c r="AW132" i="5"/>
  <c r="AV132" i="5"/>
  <c r="AT239" i="5"/>
  <c r="AX239" i="5"/>
  <c r="AW239" i="5"/>
  <c r="AV239" i="5"/>
  <c r="AV25" i="5"/>
  <c r="AX25" i="5"/>
  <c r="AW25" i="5"/>
  <c r="AX109" i="5"/>
  <c r="AW109" i="5"/>
  <c r="AV109" i="5"/>
  <c r="AT230" i="5"/>
  <c r="AX230" i="5"/>
  <c r="AW230" i="5"/>
  <c r="AV230" i="5"/>
  <c r="AT296" i="5"/>
  <c r="AX296" i="5"/>
  <c r="AW296" i="5"/>
  <c r="AV296" i="5"/>
  <c r="AT534" i="5"/>
  <c r="AX534" i="5"/>
  <c r="AW534" i="5"/>
  <c r="AV534" i="5"/>
  <c r="AT139" i="5"/>
  <c r="AX139" i="5"/>
  <c r="AV139" i="5"/>
  <c r="AW139" i="5"/>
  <c r="AT31" i="5"/>
  <c r="AX31" i="5"/>
  <c r="AW31" i="5"/>
  <c r="AV31" i="5"/>
  <c r="AT66" i="5"/>
  <c r="AX66" i="5"/>
  <c r="AW66" i="5"/>
  <c r="AV66" i="5"/>
  <c r="AT110" i="5"/>
  <c r="AX110" i="5"/>
  <c r="AW110" i="5"/>
  <c r="AV110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7" i="5"/>
  <c r="AW107" i="5"/>
  <c r="AV107" i="5"/>
  <c r="AX107" i="5"/>
  <c r="AX20" i="5"/>
  <c r="AW20" i="5"/>
  <c r="AV20" i="5"/>
  <c r="AX27" i="5"/>
  <c r="AW27" i="5"/>
  <c r="AV27" i="5"/>
  <c r="AX61" i="5"/>
  <c r="AW61" i="5"/>
  <c r="AV61" i="5"/>
  <c r="AW131" i="5"/>
  <c r="AV131" i="5"/>
  <c r="AX131" i="5"/>
  <c r="AT176" i="5"/>
  <c r="AX176" i="5"/>
  <c r="AV176" i="5"/>
  <c r="AW176" i="5"/>
  <c r="AT177" i="5"/>
  <c r="AX177" i="5"/>
  <c r="AW177" i="5"/>
  <c r="AV177" i="5"/>
  <c r="AT228" i="5"/>
  <c r="AX228" i="5"/>
  <c r="AV228" i="5"/>
  <c r="AW228" i="5"/>
  <c r="AT532" i="5"/>
  <c r="AX532" i="5"/>
  <c r="AW532" i="5"/>
  <c r="AV532" i="5"/>
  <c r="AT106" i="5"/>
  <c r="AX106" i="5"/>
  <c r="AW106" i="5"/>
  <c r="AV106" i="5"/>
  <c r="AT153" i="5"/>
  <c r="AX153" i="5"/>
  <c r="AW153" i="5"/>
  <c r="AV153" i="5"/>
  <c r="AT213" i="5"/>
  <c r="AX213" i="5"/>
  <c r="AW213" i="5"/>
  <c r="AV213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4" i="5"/>
  <c r="AW134" i="5"/>
  <c r="AV134" i="5"/>
  <c r="AX137" i="5"/>
  <c r="AW137" i="5"/>
  <c r="AV137" i="5"/>
  <c r="AT226" i="5"/>
  <c r="AX226" i="5"/>
  <c r="AW226" i="5"/>
  <c r="AV226" i="5"/>
  <c r="AT234" i="5"/>
  <c r="AX234" i="5"/>
  <c r="AW234" i="5"/>
  <c r="AV234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4" i="5"/>
  <c r="AW154" i="5"/>
  <c r="AV154" i="5"/>
  <c r="AT545" i="5"/>
  <c r="AX545" i="5"/>
  <c r="AW545" i="5"/>
  <c r="AV545" i="5"/>
  <c r="AT24" i="5"/>
  <c r="AX24" i="5"/>
  <c r="AW24" i="5"/>
  <c r="AV24" i="5"/>
  <c r="AT295" i="5"/>
  <c r="AX295" i="5"/>
  <c r="AW295" i="5"/>
  <c r="AV295" i="5"/>
  <c r="AT298" i="5"/>
  <c r="AX298" i="5"/>
  <c r="AW298" i="5"/>
  <c r="AV298" i="5"/>
  <c r="AT535" i="5"/>
  <c r="AX535" i="5"/>
  <c r="AW535" i="5"/>
  <c r="AV535" i="5"/>
  <c r="AT25" i="5"/>
  <c r="AT33" i="5"/>
  <c r="AT109" i="5"/>
  <c r="AT20" i="5"/>
  <c r="AT131" i="5"/>
  <c r="AT27" i="5"/>
  <c r="AT61" i="5"/>
  <c r="AT32" i="5"/>
  <c r="AT134" i="5"/>
  <c r="AT137" i="5"/>
  <c r="AT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U551" i="5"/>
  <c r="Y44" i="35" s="1"/>
  <c r="AX551" i="5"/>
  <c r="AB20" i="35" s="1"/>
  <c r="AV551" i="5"/>
  <c r="Z41" i="35" s="1"/>
  <c r="AT551" i="5"/>
  <c r="AW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A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<sst xmlns="http://schemas.openxmlformats.org/spreadsheetml/2006/main" count="16325" uniqueCount="3324">
  <si>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</si>
  <si>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</si>
  <si>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</si>
  <si>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</si>
  <si>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</si>
  <si>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</si>
  <si>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</si>
  <si>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</si>
  <si>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</si>
  <si>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</si>
  <si>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</si>
  <si>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</si>
  <si>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</si>
  <si>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</si>
  <si>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</si>
  <si>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</si>
  <si>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</si>
  <si>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</si>
  <si>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</si>
  <si>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</si>
  <si>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</si>
  <si>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</si>
  <si>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</si>
  <si>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</si>
  <si>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</si>
  <si>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</si>
  <si>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</si>
  <si>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</si>
  <si>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</si>
  <si>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</si>
  <si>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</si>
  <si>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</si>
  <si>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</si>
  <si>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</si>
  <si>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</si>
  <si>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</si>
  <si>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</si>
  <si>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</si>
  <si>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</si>
  <si>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</si>
  <si>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</si>
  <si>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</si>
  <si>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</si>
  <si>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</si>
  <si>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</si>
  <si>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</si>
  <si>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</si>
  <si>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</si>
  <si>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</si>
  <si>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</si>
  <si>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</si>
  <si>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</si>
  <si>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</si>
  <si>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</si>
  <si>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</si>
  <si>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</si>
  <si>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</si>
  <si>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</si>
  <si>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</si>
  <si>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</si>
  <si>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</si>
  <si>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</si>
  <si>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</si>
  <si>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</si>
  <si>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</si>
  <si>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</si>
  <si>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</si>
  <si>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</si>
  <si>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</si>
  <si>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</si>
  <si>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</si>
  <si>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</si>
  <si>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</si>
  <si>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</si>
  <si>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</si>
  <si>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</si>
  <si>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</si>
  <si>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</si>
  <si>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</si>
  <si>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</si>
  <si>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</si>
  <si>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</si>
  <si>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</si>
  <si>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</si>
  <si>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</si>
  <si>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</si>
  <si>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</si>
  <si>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</si>
  <si>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</si>
  <si>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</si>
  <si>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</si>
  <si>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</si>
  <si>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</si>
  <si>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</si>
  <si>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</si>
  <si>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</si>
  <si>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</si>
  <si>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</si>
  <si>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</si>
  <si>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</si>
  <si>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</si>
  <si>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</si>
  <si>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</si>
  <si>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</si>
  <si>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</si>
  <si>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</si>
  <si>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</si>
  <si>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</si>
  <si>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</si>
  <si>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</si>
  <si>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</si>
  <si>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</si>
  <si>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</si>
  <si>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</si>
  <si>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</si>
  <si>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</si>
  <si>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</si>
  <si>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</si>
  <si>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</si>
  <si>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</si>
  <si>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</si>
  <si>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</si>
  <si>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</si>
  <si>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</si>
  <si>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</si>
  <si>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</si>
  <si>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</si>
  <si>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</si>
  <si>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</si>
  <si>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</si>
  <si>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</si>
  <si>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</si>
  <si>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</si>
  <si>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</si>
  <si>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</si>
  <si>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</si>
  <si>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</si>
  <si>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</si>
  <si>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</si>
  <si>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</si>
  <si>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</si>
  <si>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</si>
  <si>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</si>
  <si>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</si>
  <si>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</si>
  <si>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</si>
  <si>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</si>
  <si>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</si>
  <si>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</si>
  <si>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</si>
  <si>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</si>
  <si>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</si>
  <si>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</si>
  <si>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</si>
  <si>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</si>
  <si>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</si>
  <si>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</si>
  <si>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</si>
  <si>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</si>
  <si>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</si>
  <si>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</si>
  <si>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</si>
  <si>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</si>
  <si>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</si>
  <si>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</si>
  <si>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</si>
  <si>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</si>
  <si>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</si>
  <si>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</si>
  <si>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</si>
  <si>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</si>
  <si>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</si>
  <si>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</si>
  <si>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</si>
  <si>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</si>
  <si>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</si>
  <si>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</si>
  <si>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</si>
  <si>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</si>
  <si>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</si>
  <si>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</si>
  <si>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</si>
  <si>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</si>
  <si>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</si>
  <si>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</si>
  <si>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</si>
  <si>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</si>
  <si>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</si>
  <si>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</si>
  <si>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</si>
  <si>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</si>
  <si>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</si>
  <si>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</si>
  <si>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</si>
  <si>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</si>
  <si>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</si>
  <si>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</si>
  <si>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</si>
  <si>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</si>
  <si>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</si>
  <si>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</si>
  <si>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</si>
  <si>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</si>
  <si>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</si>
  <si>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</si>
  <si>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</si>
  <si>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</si>
  <si>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</si>
  <si>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</si>
  <si>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</si>
  <si>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</si>
  <si>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</si>
  <si>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</si>
  <si>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</si>
  <si>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</si>
  <si>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</si>
  <si>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</si>
  <si>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</si>
  <si>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</si>
  <si>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</si>
  <si>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</si>
  <si>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</si>
  <si>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</si>
  <si>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</si>
  <si>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</si>
  <si>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</si>
  <si>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</si>
  <si>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</si>
  <si>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</si>
  <si>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</si>
  <si>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</si>
  <si>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</si>
  <si>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</si>
  <si>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</si>
  <si>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</si>
  <si>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</si>
  <si>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</si>
  <si>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</si>
  <si>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</si>
  <si>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</si>
  <si>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</si>
  <si>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</si>
  <si>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</si>
  <si>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</si>
  <si>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</si>
  <si>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</si>
  <si>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</si>
  <si>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</si>
  <si>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</si>
  <si>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</si>
  <si>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</si>
  <si>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</si>
  <si>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</si>
  <si>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</si>
  <si>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</si>
  <si>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</si>
  <si>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</si>
  <si>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</si>
  <si>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</si>
  <si>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</si>
  <si>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</si>
  <si>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</si>
  <si>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</si>
  <si>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</si>
  <si>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</si>
  <si>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</si>
  <si>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</si>
  <si>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</si>
  <si>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</si>
  <si>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</si>
  <si>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</si>
  <si>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</si>
  <si>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</si>
  <si>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</si>
  <si>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</si>
  <si>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</si>
  <si>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</si>
  <si>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</si>
  <si>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</si>
  <si>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</si>
  <si>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</si>
  <si>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</si>
  <si>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</si>
  <si>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</si>
  <si>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</si>
  <si>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</si>
  <si>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</si>
  <si>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</si>
  <si>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</si>
  <si>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</si>
  <si>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</si>
  <si>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</si>
  <si>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</si>
  <si>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</si>
  <si>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</si>
  <si>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</si>
  <si>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</si>
  <si>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</si>
  <si>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</si>
  <si>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</si>
  <si>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</si>
  <si>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</si>
  <si>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</si>
  <si>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</si>
  <si>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</si>
  <si>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</si>
  <si>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</si>
  <si>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</si>
  <si>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</si>
  <si>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</si>
  <si>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</si>
  <si>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</si>
  <si>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</si>
  <si>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</si>
  <si>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</si>
  <si>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</si>
  <si>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</si>
  <si>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</si>
  <si>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</si>
  <si>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</si>
  <si>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</si>
  <si>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</si>
  <si>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</si>
  <si>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</si>
  <si>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</si>
  <si>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</si>
  <si>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</si>
  <si>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</si>
  <si>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</si>
  <si>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</si>
  <si>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</si>
  <si>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</si>
  <si>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</si>
  <si>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</si>
  <si>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</si>
  <si>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</si>
  <si>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</si>
  <si>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</si>
  <si>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</si>
  <si>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</si>
  <si>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</si>
  <si>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</si>
  <si>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</si>
  <si>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</si>
  <si>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</si>
  <si>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</si>
  <si>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</si>
  <si>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</si>
  <si>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</si>
  <si>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</si>
  <si>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</si>
  <si>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</si>
  <si>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</si>
  <si>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</si>
  <si>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</si>
  <si>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</si>
  <si>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</si>
  <si>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</si>
  <si>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</si>
  <si>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</si>
  <si>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</si>
  <si>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</si>
  <si>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</si>
  <si>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</si>
  <si>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</si>
  <si>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</si>
  <si>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</si>
  <si>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</si>
  <si>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</si>
  <si>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</si>
  <si>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</si>
  <si>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</si>
  <si>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</si>
  <si>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</si>
  <si>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</si>
  <si>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</si>
  <si>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</si>
  <si>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</si>
  <si>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</si>
  <si>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</si>
  <si>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</si>
  <si>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</si>
  <si>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</si>
  <si>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</si>
  <si>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</si>
  <si>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</si>
  <si>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</si>
  <si>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</si>
  <si>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</si>
  <si>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</si>
  <si>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</si>
  <si>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</si>
  <si>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</si>
  <si>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</si>
  <si>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</si>
  <si>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</si>
  <si>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</si>
  <si>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</si>
  <si>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</si>
  <si>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</si>
  <si>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</si>
  <si>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</si>
  <si>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</si>
  <si>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</si>
  <si>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</si>
  <si>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</si>
  <si>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</si>
  <si>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</si>
  <si>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</si>
  <si>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</si>
  <si>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</si>
  <si>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</si>
  <si>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</si>
  <si>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</si>
  <si>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</si>
  <si>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</si>
  <si>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</si>
  <si>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</si>
  <si>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</si>
  <si>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</si>
  <si>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</si>
  <si>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</si>
  <si>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</si>
  <si>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</si>
  <si>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</si>
  <si>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</si>
  <si>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</si>
  <si>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</si>
  <si>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</si>
  <si>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</si>
  <si>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</si>
  <si>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</si>
  <si>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</si>
  <si>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</si>
  <si>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</si>
  <si>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</si>
  <si>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</si>
  <si>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</si>
  <si>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</si>
  <si>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</si>
  <si>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</si>
  <si>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</si>
  <si>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</si>
  <si>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</si>
  <si>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</si>
  <si>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</si>
  <si>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</si>
  <si>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</si>
  <si>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</si>
  <si>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</si>
  <si>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</si>
  <si>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</si>
  <si>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</si>
  <si>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</si>
  <si>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</si>
  <si>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</si>
  <si>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</si>
  <si>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</si>
  <si>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</si>
  <si>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</si>
  <si>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</si>
  <si>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</si>
  <si>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</si>
  <si>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</si>
  <si>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</si>
  <si>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</si>
  <si>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</si>
  <si>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</si>
  <si>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</si>
  <si>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</si>
  <si>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</si>
  <si>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</si>
  <si>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</si>
  <si>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</si>
  <si>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</si>
  <si>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</si>
  <si>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</si>
  <si>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</si>
  <si>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</si>
  <si>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</si>
  <si>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</si>
  <si>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</si>
  <si>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</si>
  <si>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</si>
  <si>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</si>
  <si>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</si>
  <si>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</si>
  <si>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</si>
  <si>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</si>
  <si>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</si>
  <si>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</si>
  <si>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</si>
  <si>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</si>
  <si>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</si>
  <si>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</si>
  <si>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</si>
  <si>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</si>
  <si>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</si>
  <si>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</si>
  <si>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</si>
  <si>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</si>
  <si>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</si>
  <si>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</si>
  <si>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</si>
  <si>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</si>
  <si>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</si>
  <si>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</si>
  <si>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</si>
  <si>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</si>
  <si>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</si>
  <si>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</si>
  <si>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</si>
  <si>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</si>
  <si>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</si>
  <si>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</si>
  <si>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</si>
  <si>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</si>
  <si>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</si>
  <si>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</si>
  <si>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</si>
  <si>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</si>
  <si>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</si>
  <si>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</si>
  <si>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</si>
  <si>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</si>
  <si>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</si>
  <si>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</si>
  <si>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</si>
  <si>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</si>
  <si>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</si>
  <si>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</si>
  <si>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</si>
  <si>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</si>
  <si>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</si>
  <si>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</si>
  <si>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</si>
  <si>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</si>
  <si>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</si>
  <si>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</si>
  <si>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</si>
  <si>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</si>
  <si>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</si>
  <si>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</si>
  <si>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</si>
  <si>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</si>
  <si>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</si>
  <si>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</si>
  <si>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</si>
  <si>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</si>
  <si>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</si>
  <si>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</si>
  <si>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</si>
  <si>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</si>
  <si>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</si>
  <si>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</si>
  <si>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</si>
  <si>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</si>
  <si>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</si>
  <si>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</si>
  <si>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</si>
  <si>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</si>
  <si>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</si>
  <si>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</si>
  <si>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</si>
  <si>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</si>
  <si>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</si>
  <si>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</si>
  <si>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</si>
  <si>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</si>
  <si>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</si>
  <si>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</si>
  <si>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</si>
  <si>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</si>
  <si>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</si>
  <si>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</si>
  <si>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</si>
  <si>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</si>
  <si>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</si>
  <si>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</si>
  <si>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</si>
  <si>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</si>
  <si>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</si>
  <si>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</si>
  <si>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</si>
  <si>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</si>
  <si>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</si>
  <si>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</si>
  <si>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</si>
  <si>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</si>
  <si>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</si>
  <si>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</si>
  <si>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</si>
  <si>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</si>
  <si>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</si>
  <si>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</si>
  <si>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</si>
  <si>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</si>
  <si>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</si>
  <si>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</si>
  <si>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</si>
  <si>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</si>
  <si>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</si>
  <si>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</si>
  <si>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</si>
  <si>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</si>
  <si>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</si>
  <si>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</si>
  <si>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</si>
  <si>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</si>
  <si>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</si>
  <si>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</si>
  <si>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</si>
  <si>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</si>
  <si>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</si>
  <si>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</si>
  <si>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</si>
  <si>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</si>
  <si>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</si>
  <si>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</si>
  <si>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</si>
  <si>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</si>
  <si>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</si>
  <si>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</si>
  <si>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</si>
  <si>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</si>
  <si>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</si>
  <si>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</si>
  <si>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</si>
  <si>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</si>
  <si>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</si>
  <si>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</si>
  <si>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</si>
  <si>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</si>
  <si>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</si>
  <si>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</si>
  <si>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</si>
  <si>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</si>
  <si>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</si>
  <si>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</si>
  <si>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</si>
  <si>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</si>
  <si>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</si>
  <si>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</si>
  <si>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</si>
  <si>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</si>
  <si>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</si>
  <si>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</si>
  <si>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</si>
  <si>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</si>
  <si>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</si>
  <si>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</si>
  <si>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</si>
  <si>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</si>
  <si>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</si>
  <si>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</si>
  <si>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</si>
  <si>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</si>
  <si>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</si>
  <si>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</si>
  <si>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</si>
  <si>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</si>
  <si>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</si>
  <si>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</si>
  <si>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</si>
  <si>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</si>
  <si>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</si>
  <si>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</si>
  <si>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</si>
  <si>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</si>
  <si>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</si>
  <si>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</si>
  <si>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</si>
  <si>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</si>
  <si>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</si>
  <si>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</si>
  <si>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</si>
  <si>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</si>
  <si>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</si>
  <si>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</si>
  <si>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</si>
  <si>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</si>
  <si>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</si>
  <si>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</si>
  <si>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</si>
  <si>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</si>
  <si>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</si>
  <si>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</si>
  <si>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</si>
  <si>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</si>
  <si>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</si>
  <si>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</si>
  <si>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</si>
  <si>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</si>
  <si>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</si>
  <si>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</si>
  <si>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</si>
  <si>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</si>
  <si>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</si>
  <si>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</si>
  <si>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</si>
  <si>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</si>
  <si>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</si>
  <si>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</si>
  <si>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</si>
  <si>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</si>
  <si>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</si>
  <si>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</si>
  <si>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</si>
  <si>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</si>
  <si>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</si>
  <si>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</si>
  <si>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</si>
  <si>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</si>
  <si>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</si>
  <si>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</si>
  <si>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</si>
  <si>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</si>
  <si>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</si>
  <si>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</si>
  <si>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</si>
  <si>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</si>
  <si>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</si>
  <si>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</si>
  <si>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</si>
  <si>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</si>
  <si>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</si>
  <si>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</si>
  <si>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</si>
  <si>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</si>
  <si>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</si>
  <si>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</si>
  <si>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</si>
  <si>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</si>
  <si>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</si>
  <si>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</si>
  <si>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</si>
  <si>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</si>
  <si>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</si>
  <si>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</si>
  <si>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</si>
  <si>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</si>
  <si>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</si>
  <si>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</si>
  <si>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</si>
  <si>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</si>
  <si>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</si>
  <si>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</si>
  <si>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</si>
  <si>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</si>
  <si>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</si>
  <si>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</si>
  <si>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</si>
  <si>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</si>
  <si>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</si>
  <si>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</si>
  <si>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</si>
  <si>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</si>
  <si>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</si>
  <si>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</si>
  <si>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</si>
  <si>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</si>
  <si>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</si>
  <si>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</si>
  <si>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</si>
  <si>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</si>
  <si>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</si>
  <si>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</si>
  <si>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</si>
  <si>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</si>
  <si>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</si>
  <si>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</si>
  <si>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</si>
  <si>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</si>
  <si>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</si>
  <si>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</si>
  <si>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</si>
  <si>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</si>
  <si>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</si>
  <si>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</si>
  <si>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</si>
  <si>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</si>
  <si>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</si>
  <si>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</si>
  <si>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</si>
  <si>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</si>
  <si>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</si>
  <si>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</si>
  <si>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</si>
  <si>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</si>
  <si>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</si>
  <si>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</si>
  <si>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</si>
  <si>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</si>
  <si>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</si>
  <si>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</si>
  <si>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</si>
  <si>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</si>
  <si>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</si>
  <si>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</si>
  <si>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</si>
  <si>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</si>
  <si>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</si>
  <si>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</si>
  <si>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</si>
  <si>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</si>
  <si>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</si>
  <si>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</si>
  <si>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</si>
  <si>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</si>
  <si>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</si>
  <si>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</si>
  <si>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</si>
  <si>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</si>
  <si>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</si>
  <si>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</si>
  <si>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</si>
  <si>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</si>
  <si>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</si>
  <si>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</si>
  <si>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</si>
  <si>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</si>
  <si>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</si>
  <si>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</si>
  <si>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</si>
  <si>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</si>
  <si>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</si>
  <si>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</si>
  <si>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</si>
  <si>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</si>
  <si>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</si>
  <si>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</si>
  <si>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</si>
  <si>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</si>
  <si>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</si>
  <si>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</si>
  <si>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</si>
  <si>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</si>
  <si>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</si>
  <si>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</si>
  <si>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</si>
  <si>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</si>
  <si>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</si>
  <si>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</si>
  <si>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</si>
  <si>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</si>
  <si>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</si>
  <si>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</si>
  <si>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</si>
  <si>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</si>
  <si>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</si>
  <si>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</si>
  <si>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</si>
  <si>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</si>
  <si>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</si>
  <si>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</si>
  <si>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</si>
  <si>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</si>
  <si>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</si>
  <si>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</si>
  <si>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</si>
  <si>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</si>
  <si>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</si>
  <si>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</si>
  <si>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</si>
  <si>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</si>
  <si>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</si>
  <si>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</si>
  <si>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</si>
  <si>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</si>
  <si>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</si>
  <si>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</si>
  <si>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</si>
  <si>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</si>
  <si>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</si>
  <si>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</si>
  <si>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</si>
  <si>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</si>
  <si>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</si>
  <si>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</si>
  <si>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</si>
  <si>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</si>
  <si>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</si>
  <si>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</si>
  <si>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</si>
  <si>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</si>
  <si>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</si>
  <si>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</si>
  <si>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</si>
  <si>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</si>
  <si>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</si>
  <si>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</si>
  <si>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</si>
  <si>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</si>
  <si>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</si>
  <si>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</si>
  <si>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</si>
  <si>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</si>
  <si>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</si>
  <si>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</si>
  <si>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</si>
  <si>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</si>
  <si>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</si>
  <si>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</si>
  <si>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</si>
  <si>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</si>
  <si>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</si>
  <si>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</si>
  <si>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</si>
  <si>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</si>
  <si>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</si>
  <si>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</si>
  <si>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</si>
  <si>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</si>
  <si>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</si>
  <si>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</si>
  <si>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</si>
  <si>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</si>
  <si>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</si>
  <si>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</si>
  <si>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</si>
  <si>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</si>
  <si>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</si>
  <si>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</si>
  <si>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</si>
  <si>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</si>
  <si>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</si>
  <si>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</si>
  <si>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</si>
  <si>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</si>
  <si>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</si>
  <si>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</si>
  <si>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</si>
  <si>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</si>
  <si>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</si>
  <si>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</si>
  <si>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</si>
  <si>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</si>
  <si>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</si>
  <si>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</si>
  <si>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</si>
  <si>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</si>
  <si>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</si>
  <si>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</si>
  <si>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</si>
  <si>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</si>
  <si>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</si>
  <si>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</si>
  <si>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</si>
  <si>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</si>
  <si>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</si>
  <si>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</si>
  <si>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</si>
  <si>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</si>
  <si>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</si>
  <si>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</si>
  <si>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</si>
  <si>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</si>
  <si>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</si>
  <si>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</si>
  <si>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</si>
  <si>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</si>
  <si>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</si>
  <si>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</si>
  <si>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</si>
  <si>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</si>
  <si>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</si>
  <si>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</si>
  <si>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</si>
  <si>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</si>
  <si>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</si>
  <si>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</si>
  <si>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</si>
  <si>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</si>
  <si>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</si>
  <si>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</si>
  <si>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</si>
  <si>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</si>
  <si>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</si>
  <si>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</si>
  <si>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</si>
  <si>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</si>
  <si>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</si>
  <si>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</si>
  <si>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</si>
  <si>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</si>
  <si>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</si>
  <si>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</si>
  <si>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</si>
  <si>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</si>
  <si>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</si>
  <si>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</si>
  <si>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</si>
  <si>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</si>
  <si>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</si>
  <si>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</si>
  <si>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</si>
  <si>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</si>
  <si>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</si>
  <si>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</si>
  <si>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</si>
  <si>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</si>
  <si>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</si>
  <si>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</si>
  <si>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</si>
  <si>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</si>
  <si>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</si>
  <si>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</si>
  <si>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</si>
  <si>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</si>
  <si>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</si>
  <si>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</si>
  <si>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</si>
  <si>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</si>
  <si>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</si>
  <si>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</si>
  <si>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</si>
  <si>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</si>
  <si>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</si>
  <si>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</si>
  <si>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</si>
  <si>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</si>
  <si>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</si>
  <si>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</si>
  <si>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</si>
  <si>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</si>
  <si>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</si>
  <si>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</si>
  <si>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</si>
  <si>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</si>
  <si>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</si>
  <si>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</si>
  <si>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</si>
  <si>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</si>
  <si>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</si>
  <si>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</si>
  <si>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</si>
  <si>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</si>
  <si>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</si>
  <si>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</si>
  <si>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</si>
  <si>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</si>
  <si>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</si>
  <si>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</si>
  <si>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</si>
  <si>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</si>
  <si>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</si>
  <si>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</si>
  <si>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</si>
  <si>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</si>
  <si>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</si>
  <si>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</si>
  <si>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</si>
  <si>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</si>
  <si>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</si>
  <si>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</si>
  <si>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</si>
  <si>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</si>
  <si>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</si>
  <si>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</si>
  <si>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</si>
  <si>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</si>
  <si>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</si>
  <si>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</si>
  <si>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</si>
  <si>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</si>
  <si>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</si>
  <si>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</si>
  <si>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</si>
  <si>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</si>
  <si>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</si>
  <si>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</si>
  <si>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</si>
  <si>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</si>
  <si>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</si>
  <si>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</si>
  <si>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</si>
  <si>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</si>
  <si>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</si>
  <si>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</si>
  <si>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</si>
  <si>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</si>
  <si>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</si>
  <si>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</si>
  <si>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</si>
  <si>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</si>
  <si>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</si>
  <si>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</si>
  <si>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</si>
  <si>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</si>
  <si>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</si>
  <si>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</si>
  <si>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</si>
  <si>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</si>
  <si>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</si>
  <si>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</si>
  <si>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</si>
  <si>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</si>
  <si>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</si>
  <si>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</si>
  <si>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</si>
  <si>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</si>
  <si>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</si>
  <si>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</si>
  <si>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</si>
  <si>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</si>
  <si>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</si>
  <si>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</si>
  <si>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</si>
  <si>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</si>
  <si>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</si>
  <si>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</si>
  <si>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</si>
  <si>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</si>
  <si>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</si>
  <si>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</si>
  <si>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</si>
  <si>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</si>
  <si>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</si>
  <si>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</si>
  <si>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</si>
  <si>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</si>
  <si>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</si>
  <si>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</si>
  <si>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</si>
  <si>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</si>
  <si>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</si>
  <si>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</si>
  <si>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</si>
  <si>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</si>
  <si>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</si>
  <si>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</si>
  <si>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</si>
  <si>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</si>
  <si>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</si>
  <si>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</si>
  <si>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</si>
  <si>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</si>
  <si>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</si>
  <si>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</si>
  <si>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</si>
  <si>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</si>
  <si>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</si>
  <si>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</si>
  <si>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</si>
  <si>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</si>
  <si>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</si>
  <si>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</si>
  <si>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</si>
  <si>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</si>
  <si>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</si>
  <si>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</si>
  <si>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</si>
  <si>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</si>
  <si>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</si>
  <si>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</si>
  <si>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</si>
  <si>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</si>
  <si>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</si>
  <si>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</si>
  <si>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</si>
  <si>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</si>
  <si>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</si>
  <si>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</si>
  <si>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</si>
  <si>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</si>
  <si>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</si>
  <si>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</si>
  <si>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</si>
  <si>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</si>
  <si>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</si>
  <si>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</si>
  <si>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</si>
  <si>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</si>
  <si>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</si>
  <si>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</si>
  <si>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</si>
  <si>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</si>
  <si>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</si>
  <si>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</si>
  <si>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</si>
  <si>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</si>
  <si>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</si>
  <si>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</si>
  <si>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</si>
  <si>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</si>
  <si>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</si>
  <si>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</si>
  <si>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</si>
  <si>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</si>
  <si>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</si>
  <si>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</si>
  <si>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</si>
  <si>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</si>
  <si>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</si>
  <si>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</si>
  <si>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</si>
  <si>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</si>
  <si>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</si>
  <si>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</si>
  <si>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</si>
  <si>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</si>
  <si>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</si>
  <si>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</si>
  <si>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</si>
  <si>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</si>
  <si>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</si>
  <si>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</si>
  <si>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</si>
  <si>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</si>
  <si>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</si>
  <si>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</si>
  <si>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</si>
  <si>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</si>
  <si>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</si>
  <si>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</si>
  <si>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</si>
  <si>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</si>
  <si>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</si>
  <si>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</si>
  <si>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</si>
  <si>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</si>
  <si>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</si>
  <si>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</si>
  <si>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</si>
  <si>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</si>
  <si>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</si>
  <si>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</si>
  <si>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</si>
  <si>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</si>
  <si>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</si>
  <si>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</si>
  <si>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</si>
  <si>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</si>
  <si>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</si>
  <si>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</si>
  <si>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</si>
  <si>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</si>
  <si>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</si>
  <si>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</si>
  <si>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</si>
  <si>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</si>
  <si>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</si>
  <si>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</si>
  <si>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</si>
  <si>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</si>
  <si>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</si>
  <si>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</si>
  <si>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</si>
  <si>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</si>
  <si>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</si>
  <si>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</si>
  <si>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</si>
  <si>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</si>
  <si>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</si>
  <si>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</si>
  <si>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</si>
  <si>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</si>
  <si>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</si>
  <si>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</si>
  <si>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</si>
  <si>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</si>
  <si>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</si>
  <si>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</si>
  <si>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</si>
  <si>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</si>
  <si>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</si>
  <si>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</si>
  <si>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</si>
  <si>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</si>
  <si>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</si>
  <si>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</si>
  <si>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</si>
  <si>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</si>
  <si>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</si>
  <si>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</si>
  <si>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</si>
  <si>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</si>
  <si>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</si>
  <si>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</si>
  <si>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</si>
  <si>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</si>
  <si>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</si>
  <si>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</si>
  <si>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</si>
  <si>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</si>
  <si>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</si>
  <si>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</si>
  <si>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</si>
  <si>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</si>
  <si>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</si>
  <si>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</si>
  <si>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</si>
  <si>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</si>
  <si>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</si>
  <si>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</si>
  <si>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</si>
  <si>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</si>
  <si>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</si>
  <si>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</si>
  <si>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</si>
  <si>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</si>
  <si>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</si>
  <si>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</si>
  <si>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</si>
  <si>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</si>
  <si>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</si>
  <si>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</si>
  <si>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</si>
  <si>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</si>
  <si>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</si>
  <si>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</si>
  <si>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</si>
  <si>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</si>
  <si>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</si>
  <si>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</si>
  <si>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</si>
  <si>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</si>
  <si>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</si>
  <si>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</si>
  <si>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</si>
  <si>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</si>
  <si>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</si>
  <si>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</si>
  <si>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</si>
  <si>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</si>
  <si>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</si>
  <si>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</si>
  <si>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</si>
  <si>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</si>
  <si>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</si>
  <si>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</si>
  <si>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</si>
  <si>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</si>
  <si>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</si>
  <si>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</si>
  <si>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</si>
  <si>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</si>
  <si>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</si>
  <si>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</si>
  <si>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</si>
  <si>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</si>
  <si>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</si>
  <si>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</si>
  <si>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</si>
  <si>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</si>
  <si>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</si>
  <si>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</si>
  <si>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</si>
  <si>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</si>
  <si>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</si>
  <si>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</si>
  <si>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</si>
  <si>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</si>
  <si>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</si>
  <si>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</si>
  <si>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</si>
  <si>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</si>
  <si>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</si>
  <si>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</si>
  <si>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</si>
  <si>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</si>
  <si>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</si>
  <si>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</si>
  <si>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</si>
  <si>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</si>
  <si>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</si>
  <si>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</si>
  <si>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</si>
  <si>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</si>
  <si>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</si>
  <si>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</si>
  <si>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</si>
  <si>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</si>
  <si>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</si>
  <si>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</si>
  <si>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</si>
  <si>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</si>
  <si>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</si>
  <si>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</si>
  <si>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</si>
  <si>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</si>
  <si>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</si>
  <si>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</si>
  <si>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</si>
  <si>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</si>
  <si>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</si>
  <si>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</si>
  <si>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</si>
  <si>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</si>
  <si>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</si>
  <si>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</si>
  <si>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</si>
  <si>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</si>
  <si>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</si>
  <si>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</si>
  <si>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</si>
  <si>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</si>
  <si>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</si>
  <si>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</si>
  <si>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</si>
  <si>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</si>
  <si>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</si>
  <si>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</si>
  <si>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</si>
  <si>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</si>
  <si>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</si>
  <si>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</si>
  <si>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</si>
  <si>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</si>
  <si>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</si>
  <si>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</si>
  <si>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</si>
  <si>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</si>
  <si>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</si>
  <si>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</si>
  <si>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</si>
  <si>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</si>
  <si>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</si>
  <si>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</si>
  <si>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</si>
  <si>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</si>
  <si>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</si>
  <si>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</si>
  <si>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</si>
  <si>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</si>
  <si>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</si>
  <si>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</si>
  <si>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</si>
  <si>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</si>
  <si>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</si>
  <si>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</si>
  <si>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</si>
  <si>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</si>
  <si>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</si>
  <si>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</si>
  <si>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</si>
  <si>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</si>
  <si>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</si>
  <si>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</si>
  <si>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</si>
  <si>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</si>
  <si>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</si>
  <si>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</si>
  <si>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</si>
  <si>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</si>
  <si>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</si>
  <si>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</si>
  <si>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</si>
  <si>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</si>
  <si>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</si>
  <si>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</si>
  <si>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</si>
  <si>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</si>
  <si>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</si>
  <si>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</si>
  <si>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</si>
  <si>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</si>
  <si>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</si>
  <si>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</si>
  <si>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</si>
  <si>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</si>
  <si>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</si>
  <si>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</si>
  <si>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</si>
  <si>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</si>
  <si>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</si>
  <si>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</si>
  <si>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</si>
  <si>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</si>
  <si>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</si>
  <si>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</si>
  <si>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</si>
  <si>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</si>
  <si>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</si>
  <si>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</si>
  <si>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</si>
  <si>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</si>
  <si>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</si>
  <si>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</si>
  <si>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</si>
  <si>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</si>
  <si>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</si>
  <si>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</si>
  <si>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</si>
  <si>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</si>
  <si>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</si>
  <si>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</si>
  <si>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</si>
  <si>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</si>
  <si>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</si>
  <si>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</si>
  <si>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</si>
  <si>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</si>
  <si>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</si>
  <si>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</si>
  <si>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</si>
  <si>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</si>
  <si>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</si>
  <si>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</si>
  <si>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</si>
  <si>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</si>
  <si>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</si>
  <si>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</si>
  <si>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</si>
  <si>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</si>
  <si>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</si>
  <si>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</si>
  <si>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</si>
  <si>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</si>
  <si>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</si>
  <si>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</si>
  <si>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</si>
  <si>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</si>
  <si>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</si>
  <si>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</si>
  <si>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</si>
  <si>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</si>
  <si>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</si>
  <si>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</si>
  <si>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</si>
  <si>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</si>
  <si>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</si>
  <si>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</si>
  <si>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</si>
  <si>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</si>
  <si>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</si>
  <si>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</si>
  <si>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</si>
  <si>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</si>
  <si>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</si>
  <si>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</si>
  <si>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</si>
  <si>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</si>
  <si>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</si>
  <si>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</si>
  <si>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</si>
  <si>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</si>
  <si>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</si>
  <si>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</si>
  <si>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</si>
  <si>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</si>
  <si>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</si>
  <si>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</si>
  <si>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</si>
  <si>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</si>
  <si>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</si>
  <si>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</si>
  <si>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</si>
  <si>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</si>
  <si>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</si>
  <si>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</si>
  <si>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</si>
  <si>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</si>
  <si>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</si>
  <si>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</si>
  <si>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</si>
  <si>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</si>
  <si>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</si>
  <si>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</si>
  <si>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</si>
  <si>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</si>
  <si>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</si>
  <si>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</si>
  <si>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</si>
  <si>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</si>
  <si>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</si>
  <si>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</si>
  <si>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</si>
  <si>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</si>
  <si>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</si>
  <si>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</si>
  <si>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</si>
  <si>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</si>
  <si>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</si>
  <si>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</si>
  <si>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</si>
  <si>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</si>
  <si>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</si>
  <si>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</si>
  <si>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</si>
  <si>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</si>
  <si>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</si>
  <si>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</si>
  <si>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</si>
  <si>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</si>
  <si>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</si>
  <si>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</si>
  <si>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</si>
  <si>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</si>
  <si>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</si>
  <si>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</si>
  <si>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</si>
  <si>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</si>
  <si>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</si>
  <si>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</si>
  <si>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</si>
  <si>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</si>
  <si>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</si>
  <si>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</si>
  <si>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</si>
  <si>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</si>
  <si>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</si>
  <si>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</si>
  <si>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</si>
  <si>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</si>
  <si>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</si>
  <si>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</si>
  <si>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</si>
  <si>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</si>
  <si>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</si>
  <si>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</si>
  <si>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</si>
  <si>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</si>
  <si>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</si>
  <si>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</si>
  <si>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</si>
  <si>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</si>
  <si>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</si>
  <si>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</si>
  <si>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</si>
  <si>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</si>
  <si>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</si>
  <si>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</si>
  <si>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</si>
  <si>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</si>
  <si>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</si>
  <si>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</si>
  <si>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</si>
  <si>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</si>
  <si>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</si>
  <si>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</si>
  <si>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</si>
  <si>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</si>
  <si>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</si>
  <si>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</si>
  <si>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</si>
  <si>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</si>
  <si>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</si>
  <si>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</si>
  <si>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</si>
  <si>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</si>
  <si>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</si>
  <si>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</si>
  <si>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</si>
  <si>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</si>
  <si>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</si>
  <si>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</si>
  <si>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</si>
  <si>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</si>
  <si>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</si>
  <si>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</si>
  <si>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</si>
  <si>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</si>
  <si>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</si>
  <si>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</si>
  <si>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</si>
  <si>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</si>
  <si>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</si>
  <si>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</si>
  <si>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</si>
  <si>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</si>
  <si>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</si>
  <si>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</si>
  <si>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</si>
  <si>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</si>
  <si>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</si>
  <si>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</si>
  <si>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</si>
  <si>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</si>
  <si>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</si>
  <si>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</si>
  <si>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</si>
  <si>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</si>
  <si>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</si>
  <si>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</si>
  <si>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</si>
  <si>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</si>
  <si>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</si>
  <si>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</si>
  <si>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</si>
  <si>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</si>
  <si>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</si>
  <si>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</si>
  <si>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</si>
  <si>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</si>
  <si>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</si>
  <si>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</si>
  <si>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</si>
  <si>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</si>
  <si>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</si>
  <si>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</si>
  <si>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</si>
  <si>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</si>
  <si>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</si>
  <si>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</si>
  <si>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</si>
  <si>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</si>
  <si>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</si>
  <si>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</si>
  <si>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</si>
  <si>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</si>
  <si>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</si>
  <si>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</si>
  <si>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</si>
  <si>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</si>
  <si>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</si>
  <si>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</si>
  <si>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</si>
  <si>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</si>
  <si>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</si>
  <si>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</si>
  <si>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</si>
  <si>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</si>
  <si>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</si>
  <si>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</si>
  <si>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</si>
  <si>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</si>
  <si>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</si>
  <si>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</si>
  <si>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</si>
  <si>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</si>
  <si>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</si>
  <si>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</si>
  <si>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</si>
  <si>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</si>
  <si>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</si>
  <si>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</si>
  <si>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</si>
  <si>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</si>
  <si>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</si>
  <si>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</si>
  <si>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</si>
  <si>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</si>
  <si>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</si>
  <si>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</si>
  <si>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</si>
  <si>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</si>
  <si>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</si>
  <si>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</si>
  <si>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</si>
  <si>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</si>
  <si>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</si>
  <si>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</si>
  <si>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</si>
  <si>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</si>
  <si>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</si>
  <si>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</si>
  <si>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</si>
  <si>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</si>
  <si>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</si>
  <si>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</si>
  <si>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</si>
  <si>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</si>
  <si>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</si>
  <si>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</si>
  <si>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</si>
  <si>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</si>
  <si>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</si>
  <si>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</si>
  <si>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</si>
  <si>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</si>
  <si>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</si>
  <si>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</si>
  <si>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</si>
  <si>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</si>
  <si>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</si>
  <si>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</si>
  <si>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</si>
  <si>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</si>
  <si>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</si>
  <si>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</si>
  <si>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</si>
  <si>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</si>
  <si>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</si>
  <si>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</si>
  <si>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</si>
  <si>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</si>
  <si>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</si>
  <si>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</si>
  <si>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</si>
  <si>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</si>
  <si>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</si>
  <si>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</si>
  <si>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</si>
  <si>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</si>
  <si>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</si>
  <si>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</si>
  <si>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</si>
  <si>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</si>
  <si>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</si>
  <si>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</si>
  <si>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</si>
  <si>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</si>
  <si>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</si>
  <si>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</si>
  <si>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</si>
  <si>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</si>
  <si>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</si>
  <si>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</si>
  <si>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</si>
  <si>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</si>
  <si>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</si>
  <si>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</si>
  <si>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</si>
  <si>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</si>
  <si>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</si>
  <si>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</si>
  <si>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</si>
  <si>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</si>
  <si>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</si>
  <si>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</si>
  <si>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</si>
  <si>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</si>
  <si>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</si>
  <si>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</si>
  <si>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</si>
  <si>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</si>
  <si>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</si>
  <si>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</si>
  <si>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</si>
  <si>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</si>
  <si>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</si>
  <si>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</si>
  <si>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</si>
  <si>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</si>
  <si>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</si>
  <si>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</si>
  <si>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</si>
  <si>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</si>
  <si>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</si>
  <si>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</si>
  <si>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</si>
  <si>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</si>
  <si>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</si>
  <si>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</si>
  <si>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</si>
  <si>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</si>
  <si>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</si>
  <si>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</si>
  <si>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</si>
  <si>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</si>
  <si>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</si>
  <si>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</si>
  <si>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</si>
  <si>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</si>
  <si>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</si>
  <si>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</si>
  <si>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</si>
  <si>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</si>
  <si>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</si>
  <si>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</si>
  <si>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</si>
  <si>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</si>
  <si>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</si>
  <si>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</si>
  <si>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</si>
  <si>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</si>
  <si>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</si>
  <si>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</si>
  <si>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</si>
  <si>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</si>
  <si>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</si>
  <si>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</si>
  <si>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</si>
  <si>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</si>
  <si>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</si>
  <si>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</si>
  <si>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</si>
  <si>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</si>
  <si>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</si>
  <si>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</si>
  <si>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</si>
  <si>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</si>
  <si>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</si>
  <si>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</si>
  <si>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</si>
  <si>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</si>
  <si>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</si>
  <si>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</si>
  <si>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</si>
  <si>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</si>
  <si>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</si>
  <si>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</si>
  <si>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</si>
  <si>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</si>
  <si>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</si>
  <si>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</si>
  <si>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</si>
  <si>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</si>
  <si>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</si>
  <si>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</si>
  <si>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</si>
  <si>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</si>
  <si>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</si>
  <si>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</si>
  <si>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</si>
  <si>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</si>
  <si>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</si>
  <si>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</si>
  <si>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</si>
  <si>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</si>
  <si>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</si>
  <si>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</si>
  <si>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</si>
  <si>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</si>
  <si>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</si>
  <si>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</si>
  <si>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</si>
  <si>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</si>
  <si>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</si>
  <si>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</si>
  <si>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</si>
  <si>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</si>
  <si>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</si>
  <si>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</si>
  <si>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</si>
  <si>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</si>
  <si>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</si>
  <si>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</si>
  <si>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</si>
  <si>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</si>
  <si>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</si>
  <si>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</si>
  <si>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</si>
  <si>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</si>
  <si>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</si>
  <si>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</si>
  <si>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</si>
  <si>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</si>
  <si>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</si>
  <si>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</si>
  <si>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</si>
  <si>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</si>
  <si>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</si>
  <si>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</si>
  <si>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</si>
  <si>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</si>
  <si>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</si>
  <si>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</si>
  <si>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</si>
  <si>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</si>
  <si>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</si>
  <si>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</si>
  <si>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</si>
  <si>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</si>
  <si>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</si>
  <si>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</si>
  <si>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</si>
  <si>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</si>
  <si>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</si>
  <si>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</si>
  <si>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</si>
  <si>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</si>
  <si>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</si>
  <si>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</si>
  <si>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</si>
  <si>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</si>
  <si>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</si>
  <si>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</si>
  <si>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</si>
  <si>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</si>
  <si>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</si>
  <si>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</si>
  <si>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</si>
  <si>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</si>
  <si>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</si>
  <si>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</si>
  <si>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</si>
  <si>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</si>
  <si>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</si>
  <si>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</si>
  <si>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</si>
  <si>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</si>
  <si>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</si>
  <si>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</si>
  <si>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</si>
  <si>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</si>
  <si>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</si>
  <si>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</si>
  <si>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</si>
  <si>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</si>
  <si>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</si>
  <si>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</si>
  <si>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</si>
  <si>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</si>
  <si>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</si>
  <si>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</si>
  <si>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</si>
  <si>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</si>
  <si>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</si>
  <si>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</si>
  <si>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</si>
  <si>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</si>
  <si>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</si>
  <si>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</si>
  <si>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</si>
  <si>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</si>
  <si>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</si>
  <si>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</si>
  <si>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</si>
  <si>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</si>
  <si>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</si>
  <si>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</si>
  <si>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</si>
  <si>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</si>
  <si>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</si>
  <si>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</si>
  <si>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</si>
  <si>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</si>
  <si>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</si>
  <si>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</si>
  <si>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</si>
  <si>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</si>
  <si>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</si>
  <si>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</si>
  <si>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</si>
  <si>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</si>
  <si>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</si>
  <si>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</si>
  <si>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</si>
  <si>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</si>
  <si>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</si>
  <si>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</si>
  <si>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</si>
  <si>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</si>
  <si>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</si>
  <si>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</si>
  <si>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</si>
  <si>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</si>
  <si>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</si>
  <si>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</si>
  <si>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</si>
  <si>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</si>
  <si>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</si>
  <si>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</si>
  <si>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</si>
  <si>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</si>
  <si>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</si>
  <si>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</si>
  <si>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</si>
  <si>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</si>
  <si>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</si>
  <si>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</si>
  <si>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</si>
  <si>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</si>
  <si>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</si>
  <si>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</si>
  <si>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</si>
  <si>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</si>
  <si>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</si>
  <si>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</si>
  <si>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</si>
  <si>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</si>
  <si>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</si>
  <si>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</si>
  <si>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</si>
  <si>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</si>
  <si>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</si>
  <si>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</si>
  <si>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</si>
  <si>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</si>
  <si>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</si>
  <si>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</si>
  <si>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</si>
  <si>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</si>
  <si>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</si>
  <si>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</si>
  <si>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</si>
  <si>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</si>
  <si>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</si>
  <si>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</si>
  <si>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</si>
  <si>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</si>
  <si>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</si>
  <si>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</si>
  <si>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</si>
  <si>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</si>
  <si>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</si>
  <si>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</si>
  <si>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</si>
  <si>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</si>
  <si>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</si>
  <si>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</si>
  <si>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</si>
  <si>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</si>
  <si>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</si>
  <si>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</si>
  <si>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</si>
  <si>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</si>
  <si>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</si>
  <si>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</si>
  <si>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</si>
  <si>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</si>
  <si>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</si>
  <si>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</si>
  <si>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</si>
  <si>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</si>
  <si>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</si>
  <si>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</si>
  <si>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</si>
  <si>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</si>
  <si>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</si>
  <si>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</si>
  <si>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</si>
  <si>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</si>
  <si>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</si>
  <si>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</si>
  <si>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</si>
  <si>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</si>
  <si>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</si>
  <si>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</si>
  <si>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</si>
  <si>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</si>
  <si>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</si>
  <si>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</si>
  <si>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</si>
  <si>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</si>
  <si>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</si>
  <si>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</si>
  <si>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</si>
  <si>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</si>
  <si>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</si>
  <si>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</si>
  <si>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</si>
  <si>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</si>
  <si>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</si>
  <si>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</si>
  <si>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</si>
  <si>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</si>
  <si>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</si>
  <si>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</si>
  <si>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</si>
  <si>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</si>
  <si>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</si>
  <si>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</si>
  <si>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</si>
  <si>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</si>
  <si>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</si>
  <si>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</si>
  <si>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</si>
  <si>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</si>
  <si>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</si>
  <si>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</si>
  <si>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</si>
  <si>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</si>
  <si>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</si>
  <si>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</si>
  <si>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</si>
  <si>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</si>
  <si>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</si>
  <si>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</si>
  <si>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</si>
  <si>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</si>
  <si>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</si>
  <si>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</si>
  <si>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</si>
  <si>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</si>
  <si>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</si>
  <si>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</si>
  <si>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</si>
  <si>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</si>
  <si>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</si>
  <si>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</si>
  <si>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</si>
  <si>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</si>
  <si>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</si>
  <si>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</si>
  <si>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</si>
  <si>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</si>
  <si>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</si>
  <si>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</si>
  <si>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</si>
  <si>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</si>
  <si>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</si>
  <si>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</si>
  <si>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</si>
  <si>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</si>
  <si>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</si>
  <si>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</si>
  <si>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</si>
  <si>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</si>
  <si>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</si>
  <si>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</si>
  <si>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</si>
  <si>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</si>
  <si>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</si>
  <si>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</si>
  <si>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</si>
  <si>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</si>
  <si>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</si>
  <si>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</si>
  <si>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</si>
  <si>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</si>
  <si>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</si>
  <si>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</si>
  <si>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</si>
  <si>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</si>
  <si>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</si>
  <si>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</si>
  <si>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</si>
  <si>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</si>
  <si>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</si>
  <si>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</si>
  <si>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</si>
  <si>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</si>
  <si>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</si>
  <si>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</si>
  <si>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</si>
  <si>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</si>
  <si>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</si>
  <si>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</si>
  <si>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</si>
  <si>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</si>
  <si>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</si>
  <si>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</si>
  <si>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</si>
  <si>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</si>
  <si>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</si>
  <si>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</si>
  <si>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</si>
  <si>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</si>
  <si>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</si>
  <si>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</si>
  <si>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</si>
  <si>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</si>
  <si>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</si>
  <si>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</si>
  <si>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</si>
  <si>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</si>
  <si>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</si>
  <si>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</si>
  <si>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</si>
  <si>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</si>
  <si>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</si>
  <si>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</si>
  <si>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</si>
  <si>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</si>
  <si>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</si>
  <si>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</si>
  <si>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</si>
  <si>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</si>
  <si>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</si>
  <si>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</si>
  <si>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</si>
  <si>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</si>
  <si>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</si>
  <si>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</si>
  <si>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</si>
  <si>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</si>
  <si>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</si>
  <si>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</si>
  <si>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</si>
  <si>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</si>
  <si>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</si>
  <si>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</si>
  <si>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</si>
  <si>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</si>
  <si>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</si>
  <si>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</si>
  <si>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</si>
  <si>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</si>
  <si>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</si>
  <si>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</si>
  <si>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</si>
  <si>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</si>
  <si>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</si>
  <si>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</si>
  <si>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</si>
  <si>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</si>
  <si>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</si>
  <si>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</si>
  <si>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</si>
  <si>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</si>
  <si>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</si>
  <si>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</si>
  <si>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</si>
  <si>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</si>
  <si>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</si>
  <si>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</si>
  <si>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</si>
  <si>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</si>
  <si>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</si>
  <si>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</si>
  <si>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</si>
  <si>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</si>
  <si>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</si>
  <si>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</si>
  <si>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</si>
  <si>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</si>
  <si>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</si>
  <si>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</si>
  <si>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</si>
  <si>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</si>
  <si>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</si>
  <si>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</si>
  <si>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</si>
  <si>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</si>
  <si>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</si>
  <si>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</si>
  <si>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</si>
  <si>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</si>
  <si>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</si>
  <si>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</si>
  <si>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</si>
  <si>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</si>
  <si>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</si>
  <si>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</si>
  <si>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</si>
  <si>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</si>
  <si>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</si>
  <si>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</si>
  <si>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</si>
  <si>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</si>
  <si>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</si>
  <si>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</si>
  <si>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</si>
  <si>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</si>
  <si>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</si>
  <si>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</si>
  <si>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</si>
  <si>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</si>
  <si>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</si>
  <si>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</si>
  <si>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</si>
  <si>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</si>
  <si>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</si>
  <si>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</si>
  <si>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</si>
  <si>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</si>
  <si>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</si>
  <si>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</si>
  <si>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</si>
  <si>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</si>
  <si>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</si>
  <si>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</si>
  <si>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</si>
  <si>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</si>
  <si>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</si>
  <si>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</si>
  <si>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</si>
  <si>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</si>
  <si>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</si>
  <si>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</si>
  <si>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</si>
  <si>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</si>
  <si>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</si>
  <si>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</si>
  <si>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</si>
  <si>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</si>
  <si>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</si>
  <si>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</si>
  <si>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</si>
  <si>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</si>
  <si>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</si>
  <si>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</si>
  <si>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</si>
  <si>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</si>
  <si>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</si>
  <si>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</si>
  <si>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</si>
  <si>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</si>
  <si>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</si>
  <si>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</si>
  <si>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</si>
  <si>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</si>
  <si>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</si>
  <si>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</si>
  <si>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</si>
  <si>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</si>
  <si>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</si>
  <si>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</si>
  <si>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</si>
  <si>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</si>
  <si>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</si>
  <si>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</si>
  <si>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</si>
  <si>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</si>
  <si>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</si>
  <si>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</si>
  <si>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</si>
  <si>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</si>
  <si>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</si>
  <si>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</si>
  <si>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</si>
  <si>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</si>
  <si>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</si>
  <si>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</si>
  <si>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</si>
  <si>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</si>
  <si>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</si>
  <si>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</si>
  <si>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</si>
  <si>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</si>
  <si>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</si>
  <si>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</si>
  <si>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</si>
  <si>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</si>
  <si>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</si>
  <si>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</si>
  <si>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</si>
  <si>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</si>
  <si>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</si>
  <si>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</si>
  <si>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</si>
  <si>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</si>
  <si>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</si>
  <si>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</si>
  <si>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</si>
  <si>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</si>
  <si>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</si>
  <si>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</si>
  <si>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</si>
  <si>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</si>
  <si>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</si>
  <si>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</si>
  <si>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</si>
  <si>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</si>
  <si>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</si>
  <si>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</si>
  <si>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</si>
  <si>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</si>
  <si>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</si>
  <si>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</si>
  <si>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</si>
  <si>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</si>
  <si>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</si>
  <si>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</si>
  <si>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</si>
  <si>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</si>
  <si>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</si>
  <si>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</si>
  <si>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</si>
  <si>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</si>
  <si>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</si>
  <si>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</si>
  <si>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</si>
  <si>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</si>
  <si>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</si>
  <si>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</si>
  <si>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</si>
  <si>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</si>
  <si>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</si>
  <si>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</si>
  <si>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</si>
  <si>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</si>
  <si>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</si>
  <si>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</si>
  <si>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</si>
  <si>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</si>
  <si>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</si>
  <si>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</si>
  <si>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</si>
  <si>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</si>
  <si>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</si>
  <si>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</si>
  <si>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</si>
  <si>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</si>
  <si>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</si>
  <si>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</si>
  <si>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</si>
  <si>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</si>
  <si>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</si>
  <si>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</si>
  <si>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</si>
  <si>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</si>
  <si>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</si>
  <si>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</si>
  <si>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</si>
  <si>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</si>
  <si>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</si>
  <si>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</si>
  <si>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</si>
  <si>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</si>
  <si>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</si>
  <si>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</si>
  <si>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</si>
  <si>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</si>
  <si>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</si>
  <si>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</si>
  <si>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</si>
  <si>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</si>
  <si>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</si>
  <si>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</si>
  <si>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</si>
  <si>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</si>
  <si>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</si>
  <si>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</si>
  <si>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</si>
  <si>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</si>
  <si>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</si>
  <si>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</si>
  <si>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</si>
  <si>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</si>
  <si>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</si>
  <si>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</si>
  <si>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</si>
  <si>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</si>
  <si>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</si>
  <si>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</si>
  <si>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</si>
  <si>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</si>
  <si>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</si>
  <si>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</si>
  <si>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</si>
  <si>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</si>
  <si>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</si>
  <si>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</si>
  <si>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</si>
  <si>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</si>
  <si>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</si>
  <si>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</si>
  <si>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</si>
  <si>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</si>
  <si>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</si>
  <si>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</si>
  <si>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</si>
  <si>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</si>
  <si>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</si>
  <si>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</si>
  <si>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</si>
  <si>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</si>
  <si>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</si>
  <si>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</si>
  <si>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</si>
  <si>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</si>
  <si>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</si>
  <si>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</si>
  <si>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</si>
  <si>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</si>
  <si>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</si>
  <si>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</si>
  <si>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</si>
  <si>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</si>
  <si>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</si>
  <si>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</si>
  <si>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</si>
  <si>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</si>
  <si>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</si>
  <si>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</si>
  <si>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</si>
  <si>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</si>
  <si>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</si>
  <si>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</si>
  <si>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</si>
  <si>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</si>
  <si>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</si>
  <si>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</si>
  <si>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</si>
  <si>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</si>
  <si>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</si>
  <si>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</si>
  <si>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</si>
  <si>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</si>
  <si>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</si>
  <si>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</si>
  <si>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</si>
  <si>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</si>
  <si>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</si>
  <si>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</si>
  <si>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</si>
  <si>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</si>
  <si>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</si>
  <si>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</si>
  <si>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</si>
  <si>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</si>
  <si>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</si>
  <si>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</si>
  <si>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</si>
  <si>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</si>
  <si>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</si>
  <si>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</si>
  <si>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</si>
  <si>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</si>
  <si>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</si>
  <si>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</si>
  <si>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</si>
  <si>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</si>
  <si>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</si>
  <si>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</si>
  <si>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</si>
  <si>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</si>
  <si>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</si>
  <si>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</si>
  <si>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</si>
  <si>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</si>
  <si>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</si>
  <si>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</si>
  <si>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</si>
  <si>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</si>
  <si>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</si>
  <si>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</si>
  <si>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</si>
  <si>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</si>
  <si>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</si>
  <si>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</si>
  <si>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</si>
  <si>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</si>
  <si>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</si>
  <si>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</si>
  <si>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</si>
  <si>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</si>
  <si>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</si>
  <si>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</si>
  <si>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</si>
  <si>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</si>
  <si>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</si>
  <si>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</si>
  <si>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</si>
  <si>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</si>
  <si>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</si>
  <si>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</si>
  <si>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</si>
  <si>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</si>
  <si>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</si>
  <si>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</si>
  <si>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</si>
  <si>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</si>
  <si>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</si>
  <si>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</si>
  <si>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</si>
  <si>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</si>
  <si>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</si>
  <si>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</si>
  <si>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</si>
  <si>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</si>
  <si>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</si>
  <si>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</si>
  <si>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</si>
  <si>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</si>
  <si>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</si>
  <si>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</si>
  <si>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</si>
  <si>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</si>
  <si>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</si>
  <si>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</si>
  <si>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</si>
  <si>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</si>
  <si>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</si>
  <si>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</si>
  <si>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</si>
  <si>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</si>
  <si>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</si>
  <si>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</si>
  <si>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</si>
  <si>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</si>
  <si>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</si>
  <si>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</si>
  <si>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</si>
  <si>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</si>
  <si>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</si>
  <si>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</si>
  <si>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</si>
  <si>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</si>
  <si>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</si>
  <si>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</si>
  <si>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</si>
  <si>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</si>
  <si>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</si>
  <si>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</si>
  <si>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</si>
  <si>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</si>
  <si>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</si>
  <si>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</si>
  <si>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</si>
  <si>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</si>
  <si>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</si>
  <si>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</si>
  <si>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</si>
  <si>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</si>
  <si>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</si>
  <si>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</si>
  <si>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</si>
  <si>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</si>
  <si>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</si>
  <si>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</si>
  <si>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</si>
  <si>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</si>
  <si>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</si>
  <si>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</si>
  <si>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</si>
  <si>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</si>
  <si>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</si>
  <si>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</si>
  <si>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</si>
  <si>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</si>
  <si>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</si>
  <si>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</si>
  <si>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</si>
  <si>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</si>
  <si>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</si>
  <si>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</si>
  <si>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</si>
  <si>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</si>
  <si>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</si>
  <si>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</si>
  <si>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</si>
  <si>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</si>
  <si>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</si>
  <si>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</si>
  <si>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</si>
  <si>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</si>
  <si>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</si>
  <si>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</si>
  <si>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</si>
  <si>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</si>
  <si>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</si>
  <si>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</si>
  <si>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</si>
  <si>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</si>
  <si>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</si>
  <si>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</si>
  <si>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</si>
  <si>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</si>
  <si>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</si>
  <si>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</si>
  <si>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</si>
  <si>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</si>
  <si>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</si>
  <si>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</si>
  <si>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</si>
  <si>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</si>
  <si>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</si>
  <si>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</si>
  <si>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</si>
  <si>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</si>
  <si>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</si>
  <si>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</si>
  <si>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</si>
  <si>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</si>
  <si>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</si>
  <si>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</si>
  <si>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</si>
  <si>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</si>
  <si>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</si>
  <si>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</si>
  <si>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</si>
  <si>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</si>
  <si>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</si>
  <si>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</si>
  <si>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</si>
  <si>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</si>
  <si>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</si>
  <si>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</si>
  <si>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</si>
  <si>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</si>
  <si>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</si>
  <si>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</si>
  <si>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</si>
  <si>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</si>
  <si>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</si>
  <si>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</si>
  <si>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</si>
  <si>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</si>
  <si>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</si>
  <si>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</si>
  <si>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</si>
  <si>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</si>
  <si>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</si>
  <si>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</si>
  <si>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</si>
  <si>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</si>
  <si>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</si>
  <si>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</si>
  <si>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</si>
  <si>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</si>
  <si>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</si>
  <si>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</si>
  <si>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</si>
  <si>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</si>
  <si>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</si>
  <si>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</si>
  <si>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</si>
  <si>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</si>
  <si>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</si>
  <si>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</si>
  <si>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</si>
  <si>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</si>
  <si>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</si>
  <si>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</si>
  <si>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</si>
  <si>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</si>
  <si>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</si>
  <si>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</si>
  <si>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</si>
  <si>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</si>
  <si>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</si>
  <si>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</si>
  <si>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</si>
  <si>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</si>
  <si>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</si>
  <si>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</si>
  <si>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</si>
  <si>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</si>
  <si>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</si>
  <si>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</si>
  <si>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</si>
  <si>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</si>
  <si>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</si>
  <si>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</si>
  <si>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</si>
  <si>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</si>
  <si>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</si>
  <si>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</si>
  <si>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</si>
  <si>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</si>
  <si>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</si>
  <si>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</si>
  <si>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</si>
  <si>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</si>
  <si>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</si>
  <si>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</si>
  <si>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</si>
  <si>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</si>
  <si>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</si>
  <si>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</si>
  <si>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</si>
  <si>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</si>
  <si>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</si>
  <si>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</si>
  <si>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</si>
  <si>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</si>
  <si>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</si>
  <si>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</si>
  <si>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</si>
  <si>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</si>
  <si>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</si>
  <si>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</si>
  <si>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</si>
  <si>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</si>
  <si>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</si>
  <si>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</si>
  <si>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</si>
  <si>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</si>
  <si>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</si>
  <si>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</si>
  <si>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</si>
  <si>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</si>
  <si>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</si>
  <si>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</si>
  <si>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</si>
  <si>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</si>
  <si>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</si>
  <si>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</si>
  <si>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</si>
  <si>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</si>
  <si>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</si>
  <si>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</si>
  <si>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</si>
  <si>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</si>
  <si>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</si>
  <si>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</si>
  <si>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</si>
  <si>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</si>
  <si>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</si>
  <si>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</si>
  <si>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</si>
  <si>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</si>
  <si>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</si>
  <si>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</si>
  <si>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</si>
  <si>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</si>
  <si>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</si>
  <si>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</si>
  <si>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</si>
  <si>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</si>
  <si>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</si>
  <si>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</si>
  <si>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</si>
  <si>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</si>
  <si>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</si>
  <si>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</si>
  <si>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</si>
  <si>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</si>
  <si>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</si>
  <si>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</si>
  <si>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</si>
  <si>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</si>
  <si>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</si>
  <si>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</si>
  <si>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</si>
  <si>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</si>
  <si>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</si>
  <si>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</si>
  <si>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</si>
  <si>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</si>
  <si>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</si>
  <si>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</si>
  <si>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</si>
  <si>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</si>
  <si>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</si>
  <si>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</si>
  <si>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</si>
  <si>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</si>
  <si>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</si>
  <si>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</si>
  <si>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</si>
  <si>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</si>
  <si>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</si>
  <si>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</si>
  <si>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</si>
  <si>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</si>
  <si>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</si>
  <si>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</si>
  <si>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</si>
  <si>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</si>
  <si>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</si>
  <si>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</si>
  <si>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</si>
  <si>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</si>
  <si>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</si>
  <si>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</si>
  <si>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</si>
  <si>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</si>
  <si>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</si>
  <si>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</si>
  <si>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</si>
  <si>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</si>
  <si>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</si>
  <si>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</si>
  <si>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</si>
  <si>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</si>
  <si>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</si>
  <si>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</si>
  <si>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</si>
  <si>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</si>
  <si>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</si>
  <si>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</si>
  <si>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</si>
  <si>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</si>
  <si>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</si>
  <si>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</si>
  <si>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</si>
  <si>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</si>
  <si>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</si>
  <si>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</si>
  <si>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</si>
  <si>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</si>
  <si>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</si>
  <si>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</si>
  <si>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</si>
  <si>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</si>
  <si>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</si>
  <si>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</si>
  <si>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</si>
  <si>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</si>
  <si>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</si>
  <si>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</si>
  <si>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</si>
  <si>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</si>
  <si>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</si>
  <si>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</si>
  <si>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</si>
  <si>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</si>
  <si>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</si>
  <si>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</si>
  <si>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</si>
  <si>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</si>
  <si>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</si>
  <si>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</si>
  <si>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</si>
  <si>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</si>
  <si>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</si>
  <si>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</si>
  <si>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</si>
  <si>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</si>
  <si>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</si>
  <si>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</si>
  <si>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</si>
  <si>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</si>
  <si>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</si>
  <si>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</si>
  <si>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</si>
  <si>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</si>
  <si>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</si>
  <si>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</si>
  <si>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</si>
  <si>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</si>
  <si>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</si>
  <si>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</si>
  <si>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</si>
  <si>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</si>
  <si>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</si>
  <si>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</si>
  <si>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</si>
  <si>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</si>
  <si>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</si>
  <si>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</si>
  <si>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</si>
  <si>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</si>
  <si>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</si>
  <si>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</si>
  <si>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</si>
  <si>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</si>
  <si>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</si>
  <si>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</si>
  <si>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</si>
  <si>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</si>
  <si>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</si>
  <si>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</si>
  <si>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</si>
  <si>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</si>
  <si>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</si>
  <si>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</si>
  <si>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</si>
  <si>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</si>
  <si>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</si>
  <si>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</si>
  <si>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</si>
  <si>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</si>
  <si>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</si>
  <si>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</si>
  <si>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</si>
  <si>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</si>
  <si>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</si>
  <si>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</si>
  <si>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</si>
  <si>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</si>
  <si>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</si>
  <si>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</si>
  <si>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</si>
  <si>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</si>
  <si>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</si>
  <si>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</si>
  <si>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</si>
  <si>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</si>
  <si>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</si>
  <si>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</si>
  <si>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</si>
  <si>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</si>
  <si>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</si>
  <si>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</si>
  <si>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</si>
  <si>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</si>
  <si>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</si>
  <si>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</si>
  <si>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</si>
  <si>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</si>
  <si>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</si>
  <si>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</si>
  <si>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</si>
  <si>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</si>
  <si>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</si>
  <si>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</si>
  <si>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</si>
  <si>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</si>
  <si>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</si>
  <si>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</si>
  <si>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</si>
  <si>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</si>
  <si>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</si>
  <si>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</si>
  <si>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</si>
  <si>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</si>
  <si>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</si>
  <si>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</si>
  <si>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</si>
  <si>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</si>
  <si>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</si>
  <si>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</si>
  <si>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</si>
  <si>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</si>
  <si>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</si>
  <si>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</si>
  <si>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</si>
  <si>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</si>
  <si>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</si>
  <si>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</si>
  <si>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</si>
  <si>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</si>
  <si>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</si>
  <si>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</si>
  <si>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</si>
  <si>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</si>
  <si>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</si>
  <si>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</si>
  <si>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</si>
  <si>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</si>
  <si>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</si>
  <si>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</si>
  <si>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</si>
  <si>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</si>
  <si>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</si>
  <si>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</si>
  <si>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</si>
  <si>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</si>
  <si>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</si>
  <si>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</si>
  <si>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</si>
  <si>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</si>
  <si>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</si>
  <si>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</si>
  <si>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</si>
  <si>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</si>
  <si>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</si>
  <si>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</si>
  <si>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</si>
  <si>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</si>
  <si>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</si>
  <si>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</si>
  <si>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</si>
  <si>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</si>
  <si>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</si>
  <si>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</si>
  <si>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</si>
  <si>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</si>
  <si>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</si>
  <si>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</si>
  <si>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</si>
  <si>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</si>
  <si>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</si>
  <si>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</si>
  <si>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</si>
  <si>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</si>
  <si>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</si>
  <si>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</si>
  <si>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</si>
  <si>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</si>
  <si>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</si>
  <si>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</si>
  <si>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</si>
  <si>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</si>
  <si>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</si>
  <si>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</si>
  <si>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</si>
  <si>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</si>
  <si>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</si>
  <si>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</si>
  <si>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</si>
  <si>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</si>
  <si>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</si>
  <si>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</si>
  <si>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</si>
  <si>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</si>
  <si>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</si>
  <si>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</si>
  <si>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</si>
  <si>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</si>
  <si>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</si>
  <si>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</si>
  <si>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</si>
  <si>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</si>
  <si>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</si>
  <si>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</si>
  <si>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</si>
  <si>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</si>
  <si>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</si>
  <si>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</si>
  <si>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</si>
  <si>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</si>
  <si>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</si>
  <si>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</si>
  <si>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</si>
  <si>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</si>
  <si>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</si>
  <si>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</si>
  <si>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</si>
  <si>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</si>
  <si>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</si>
  <si>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</si>
  <si>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</si>
  <si>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</si>
  <si>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</si>
  <si>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</si>
  <si>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</si>
  <si>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</si>
  <si>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</si>
  <si>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</si>
  <si>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</si>
  <si>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</si>
  <si>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</si>
  <si>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</si>
  <si>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</si>
  <si>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</si>
  <si>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</si>
  <si>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</si>
  <si>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</si>
  <si>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</si>
  <si>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</si>
  <si>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</si>
  <si>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</si>
  <si>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</si>
  <si>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</si>
  <si>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</si>
  <si>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</si>
  <si>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</si>
  <si>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</si>
  <si>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</si>
  <si>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</si>
  <si>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</si>
  <si>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</si>
  <si>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</si>
  <si>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</si>
  <si>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</si>
  <si>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</si>
  <si>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</si>
  <si>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</si>
  <si>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</si>
  <si>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</si>
  <si>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</si>
  <si>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</si>
  <si>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</si>
  <si>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</si>
  <si>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</si>
  <si>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</si>
  <si>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</si>
  <si>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</si>
  <si>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</si>
  <si>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</si>
  <si>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</si>
  <si>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</si>
  <si>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</si>
  <si>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</si>
  <si>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</si>
  <si>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</si>
  <si>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</si>
  <si>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</si>
  <si>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</si>
  <si>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</si>
  <si>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</si>
  <si>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</si>
  <si>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</si>
  <si>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</si>
  <si>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</si>
  <si>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</si>
  <si>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</si>
  <si>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</si>
  <si>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</si>
  <si>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</si>
  <si>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</si>
  <si>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</si>
  <si>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</si>
  <si>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</si>
  <si>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</si>
  <si>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</si>
  <si>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</si>
  <si>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</si>
  <si>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</si>
  <si>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</si>
  <si>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</si>
  <si>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</si>
  <si>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</si>
  <si>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</si>
  <si>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</si>
  <si>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</si>
  <si>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</si>
  <si>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</si>
  <si>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</si>
  <si>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</si>
  <si>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</si>
  <si>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</si>
  <si>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</si>
  <si>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</si>
  <si>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</si>
  <si>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</si>
  <si>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</si>
  <si>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</si>
  <si>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</si>
  <si>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</si>
  <si>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</si>
  <si>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</si>
  <si>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</si>
  <si>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</si>
  <si>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</si>
  <si>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</si>
  <si>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</si>
  <si>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</si>
  <si>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</si>
  <si>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</si>
  <si>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</si>
  <si>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</si>
  <si>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</si>
  <si>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</si>
  <si>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</si>
  <si>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</si>
  <si>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</si>
  <si>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</si>
  <si>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</si>
  <si>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</si>
  <si>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</si>
  <si>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</si>
  <si>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</si>
  <si>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</si>
  <si>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</si>
  <si>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</si>
  <si>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</si>
  <si>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</si>
  <si>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</si>
  <si>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</si>
  <si>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</si>
  <si>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</si>
  <si>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</si>
  <si>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</si>
  <si>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</si>
  <si>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</si>
  <si>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</si>
  <si>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</si>
  <si>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</si>
  <si>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</si>
  <si>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</si>
  <si>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</si>
  <si>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</si>
  <si>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</si>
  <si>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</si>
  <si>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</si>
  <si>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</si>
  <si>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</si>
  <si>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</si>
  <si>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</si>
  <si>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</si>
  <si>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</si>
  <si>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</si>
  <si>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</si>
  <si>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</si>
  <si>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</si>
  <si>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</si>
  <si>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L2304</t>
  </si>
  <si>
    <t>L4211</t>
  </si>
  <si>
    <t>L6069</t>
  </si>
  <si>
    <t>LC700</t>
  </si>
  <si>
    <t>LC800</t>
  </si>
  <si>
    <t>LM016</t>
  </si>
  <si>
    <t>FT進度</t>
    <phoneticPr fontId="3" type="noConversion"/>
  </si>
  <si>
    <t>FT預計完成</t>
    <phoneticPr fontId="3" type="noConversion"/>
  </si>
  <si>
    <t>FT實際完成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</si>
</sst>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0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6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externalLink" Target="externalLinks/externalLink9.xml"/><Relationship Id="rId47" Type="http://schemas.openxmlformats.org/officeDocument/2006/relationships/pivotCacheDefinition" Target="pivotCache/pivotCacheDefinition5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1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4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X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P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Q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60">
      <pivotArea field="6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6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6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6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5" dataDxfId="184" dataCellStyle="百分比">
  <autoFilter ref="A2:K74" xr:uid="{00000000-0009-0000-0100-000001000000}"/>
  <tableColumns count="11">
    <tableColumn id="1" xr3:uid="{00000000-0010-0000-0000-000001000000}" name="日期" dataDxfId="183"/>
    <tableColumn id="2" xr3:uid="{00000000-0010-0000-0000-000002000000}" name="週" dataDxfId="182">
      <calculatedColumnFormula>表格1[[#This Row],[日期]]</calculatedColumnFormula>
    </tableColumn>
    <tableColumn id="3" xr3:uid="{00000000-0010-0000-0000-000003000000}" name="合計數" dataDxfId="181">
      <calculatedColumnFormula>COUNTA(URS確認!E:E)-1</calculatedColumnFormula>
    </tableColumn>
    <tableColumn id="4" xr3:uid="{00000000-0010-0000-0000-000004000000}" name="累計預估" dataDxfId="180">
      <calculatedColumnFormula>COUNTIF(URS確認!M:M,"&lt;"&amp;A3+1)</calculatedColumnFormula>
    </tableColumn>
    <tableColumn id="5" xr3:uid="{00000000-0010-0000-0000-000005000000}" name="累計完成" dataDxfId="179">
      <calculatedColumnFormula>D7-D2</calculatedColumnFormula>
    </tableColumn>
    <tableColumn id="12" xr3:uid="{00000000-0010-0000-0000-00000C000000}" name="本周預計" dataDxfId="178">
      <calculatedColumnFormula>D7-D2</calculatedColumnFormula>
    </tableColumn>
    <tableColumn id="13" xr3:uid="{00000000-0010-0000-0000-00000D000000}" name="本周完成" dataDxfId="177">
      <calculatedColumnFormula>E7-E2</calculatedColumnFormula>
    </tableColumn>
    <tableColumn id="14" xr3:uid="{00000000-0010-0000-0000-00000E000000}" name="進度" dataDxfId="17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5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4" dataCellStyle="百分比">
      <calculatedColumnFormula>表格1[[#This Row],[累計完成]]/表格1[[#This Row],[合計數]]</calculatedColumnFormula>
    </tableColumn>
    <tableColumn id="10" xr3:uid="{00000000-0010-0000-0000-00000A000000}" name="欄1" dataDxfId="17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Z549" totalsRowShown="0" headerRowDxfId="172" dataDxfId="171">
  <autoFilter ref="A1:AZ549" xr:uid="{00000000-0009-0000-0100-000002000000}"/>
  <tableColumns count="52">
    <tableColumn id="2" xr3:uid="{00000000-0010-0000-0100-000002000000}" name="URS程式預計完成時間" dataDxfId="170"/>
    <tableColumn id="1" xr3:uid="{00000000-0010-0000-0100-000001000000}" name="狀態" dataDxfId="169"/>
    <tableColumn id="22" xr3:uid="{00000000-0010-0000-0100-000016000000}" name="業務大類" dataDxfId="168"/>
    <tableColumn id="26" xr3:uid="{00000000-0010-0000-0100-00001A000000}" name="流程" dataDxfId="167"/>
    <tableColumn id="5" xr3:uid="{00000000-0010-0000-0100-000005000000}" name="功能代號" dataDxfId="166"/>
    <tableColumn id="9" xr3:uid="{00000000-0010-0000-0100-000009000000}" name="功能名稱/說明" dataDxfId="165"/>
    <tableColumn id="38" xr3:uid="{00000000-0010-0000-0100-000026000000}" name="刪除整併說明" dataDxfId="164"/>
    <tableColumn id="4" xr3:uid="{00000000-0010-0000-0100-000004000000}" name="SA" dataDxfId="163"/>
    <tableColumn id="11" xr3:uid="{00000000-0010-0000-0100-00000B000000}" name="展示協助" dataDxfId="162"/>
    <tableColumn id="37" xr3:uid="{00000000-0010-0000-0100-000025000000}" name="URS版本" dataDxfId="161"/>
    <tableColumn id="51" xr3:uid="{2DDD9B67-9941-4EAE-B5AC-7CDBB70DD021}" name="FT預計完成" dataDxfId="160"/>
    <tableColumn id="52" xr3:uid="{FDBB7D04-CE87-4669-AFA0-85EFFA2E93C8}" name="FT實際完成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Row],[功能代號]],'[4]20211001'!$A:$J,8,FALSE)</calculatedColumnFormula>
    </tableColumn>
    <tableColumn id="41" xr3:uid="{00000000-0010-0000-0100-000029000000}" name="AS400名稱" dataDxfId="130">
      <calculatedColumnFormula>VLOOKUP(功能_33[[#This Row],[功能代號]],'[4]20211001'!$A:$J,9,FALSE)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IF(COUNTA(AE2)=1,LEFT(D2,3),"")</calculatedColumnFormula>
    </tableColumn>
    <tableColumn id="43" xr3:uid="{00000000-0010-0000-0100-00002B000000}" name="己完成" dataDxfId="125">
      <calculatedColumnFormula>IF(AND(COUNTA(N2)=1,COUNTA(O2)=1,COUNTA(AA2)=1,COUNTA(AD2)=1,COUNTA(AE2)=0),LEFT(D2,3),"")</calculatedColumnFormula>
    </tableColumn>
    <tableColumn id="47" xr3:uid="{00000000-0010-0000-0100-00002F000000}" name="待二審" dataDxfId="124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3">
      <calculatedColumnFormula>IF(AND(COUNTA(O2)=0,COUNTA(AA2)=1),LEFT(D2,3),"")</calculatedColumnFormula>
    </tableColumn>
    <tableColumn id="45" xr3:uid="{00000000-0010-0000-0100-00002D000000}" name="程式_x000a_未完成" dataDxfId="122">
      <calculatedColumnFormula>IF(AND(COUNTA(O2)=1,COUNTA(AA2)=0),LEFT(D2,3),"")</calculatedColumnFormula>
    </tableColumn>
    <tableColumn id="46" xr3:uid="{00000000-0010-0000-0100-00002E000000}" name="均_x000a_未完成" dataDxfId="121">
      <calculatedColumnFormula>IF(AND(COUNTA(O2)=0,COUNTA(AA2)=0),LEFT(D2,3),"")</calculatedColumnFormula>
    </tableColumn>
    <tableColumn id="50" xr3:uid="{00000000-0010-0000-0100-000032000000}" name="SIT進度" dataDxfId="120">
      <calculatedColumnFormula>IFERROR(VLOOKUP(功能_33[[#This Row],[功能代號]],工作表3!C:C,1,FALSE),"未計SIT測試")</calculatedColumnFormula>
    </tableColumn>
    <tableColumn id="48" xr3:uid="{F1FC8DFF-FA26-4BD3-AFC3-B99F663F7684}" name="FT進度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6" hidden="1" customWidth="1"/>
    <col min="5" max="5" width="5.25" style="316" hidden="1" customWidth="1"/>
    <col min="6" max="6" width="4.875" style="432" hidden="1" customWidth="1"/>
    <col min="7" max="7" width="4.875" style="316" hidden="1" customWidth="1"/>
    <col min="8" max="8" width="4.875" style="426" hidden="1" customWidth="1"/>
    <col min="9" max="9" width="5.375" style="316" hidden="1" customWidth="1"/>
    <col min="10" max="10" width="4.875" style="426" hidden="1" customWidth="1"/>
    <col min="11" max="11" width="5.25" style="317" bestFit="1" customWidth="1"/>
    <col min="12" max="12" width="4.875" style="426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4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3252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4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3250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3251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2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0" bestFit="1" customWidth="1"/>
    <col min="20" max="20" width="10" style="277" bestFit="1" customWidth="1"/>
    <col min="21" max="21" width="8.625" style="446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6" bestFit="1" customWidth="1"/>
    <col min="10" max="10" width="5.625" style="456" customWidth="1"/>
    <col min="11" max="12" width="8.75" style="456"/>
    <col min="13" max="16384" width="8.75" style="166"/>
  </cols>
  <sheetData>
    <row r="1" spans="1:16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193</v>
      </c>
      <c r="E41" s="83">
        <f>COUNTIF(URS確認!N:N,"&lt;"&amp;A41+1)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220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229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244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244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252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256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264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273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287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287</v>
      </c>
      <c r="E51" s="83">
        <f>COUNTIF(URS確認!N:N,"&lt;"&amp;A51+1)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295</v>
      </c>
      <c r="E52" s="83">
        <f>COUNTIF(URS確認!N:N,"&lt;"&amp;A52+1)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302</v>
      </c>
      <c r="E53" s="83">
        <f>COUNTIF(URS確認!N:N,"&lt;"&amp;A53+1)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312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312</v>
      </c>
      <c r="E55" s="83">
        <f>COUNTIF(URS確認!N:N,"&lt;"&amp;A55+1)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314</v>
      </c>
      <c r="E56" s="83">
        <f>COUNTIF(URS確認!N:N,"&lt;"&amp;A56+1)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319</v>
      </c>
      <c r="E57" s="83">
        <f>COUNTIF(URS確認!N:N,"&lt;"&amp;A57+1)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326</v>
      </c>
      <c r="E58" s="83">
        <f>COUNTIF(URS確認!N:N,"&lt;"&amp;A58+1)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331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331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375</v>
      </c>
      <c r="E61" s="83">
        <f>COUNTIF(URS確認!N:N,"&lt;"&amp;A61+1)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COUNTIF(URS確認!M:M,"&lt;"&amp;A69+1)</f>
        <v>527</v>
      </c>
      <c r="E69" s="401">
        <f>COUNTIF(URS確認!N:N,"&lt;"&amp;A69+1)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COUNTIF(URS確認!M:M,"&lt;"&amp;A70+1)</f>
        <v>536</v>
      </c>
      <c r="E70" s="401">
        <f>COUNTIF(URS確認!N:N,"&lt;"&amp;A70+1)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COUNTIF(URS確認!M:M,"&lt;"&amp;A71+1)</f>
        <v>536</v>
      </c>
      <c r="E71" s="401">
        <f>COUNTIF(URS確認!N:N,"&lt;"&amp;A71+1)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COUNTIF(URS確認!M:M,"&lt;"&amp;A72+1)</f>
        <v>536</v>
      </c>
      <c r="E72" s="401">
        <f>COUNTIF(URS確認!N:N,"&lt;"&amp;A72+1)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COUNTIF(URS確認!M:M,"&lt;"&amp;A73+1)</f>
        <v>548</v>
      </c>
      <c r="E73" s="83">
        <f>COUNTIF(URS確認!N:N,"&lt;"&amp;A73+1)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COUNTIF(URS確認!M:M,"&lt;"&amp;A74+1)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5"/>
  <cols>
    <col min="1" max="1" width="16.6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6" customWidth="1"/>
    <col min="4" max="5" width="8" style="456" customWidth="1"/>
    <col min="6" max="6" width="8.25" style="456" customWidth="1"/>
    <col min="7" max="7" width="9.125" style="456" bestFit="1" customWidth="1"/>
    <col min="8" max="8" width="5.75" style="456" bestFit="1" customWidth="1"/>
    <col min="9" max="9" width="10.25" style="456" bestFit="1" customWidth="1"/>
    <col min="10" max="10" width="8.75" style="456" customWidth="1"/>
    <col min="11" max="11" width="4.75" style="456" bestFit="1" customWidth="1"/>
    <col min="12" max="12" width="5.75" style="456" bestFit="1" customWidth="1"/>
    <col min="13" max="14" width="4.75" style="456" customWidth="1"/>
    <col min="15" max="15" width="7" style="463" customWidth="1"/>
    <col min="16" max="16" width="8" style="472" customWidth="1"/>
    <col min="17" max="17" width="12.625" style="472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6" customFormat="1" ht="52.05" customHeight="1">
      <c r="C1" s="477"/>
      <c r="D1" s="477"/>
      <c r="E1" s="477"/>
      <c r="F1" s="479" t="s">
        <v>2921</v>
      </c>
      <c r="G1" s="477"/>
      <c r="H1" s="477"/>
      <c r="I1" s="485" t="s">
        <v>2920</v>
      </c>
      <c r="J1" s="685" t="s">
        <v>2918</v>
      </c>
      <c r="K1" s="685"/>
      <c r="L1" s="685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49.2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.4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>
      <c r="R68" s="492"/>
    </row>
    <row r="69" spans="1:21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8" hidden="1" customWidth="1"/>
    <col min="16" max="16" width="8" style="539" hidden="1" customWidth="1"/>
    <col min="17" max="17" width="12.625" style="53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7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3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4" customFormat="1" ht="52.05" customHeight="1">
      <c r="C1" s="515"/>
      <c r="D1" s="515"/>
      <c r="E1" s="515"/>
      <c r="F1" s="516" t="s">
        <v>2921</v>
      </c>
      <c r="G1" s="515"/>
      <c r="H1" s="515"/>
      <c r="I1" s="517" t="s">
        <v>2920</v>
      </c>
      <c r="J1" s="686" t="s">
        <v>2918</v>
      </c>
      <c r="K1" s="686"/>
      <c r="L1" s="686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3.95" customHeight="1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COUNTIF(URS確認!AS2:AS562,LEFT(B5,3))</f>
        <v>11</v>
      </c>
      <c r="G5" s="259">
        <v>11</v>
      </c>
      <c r="H5" s="259">
        <v>11</v>
      </c>
      <c r="I5" s="259">
        <f>COUNTIF(URS確認!AT2:AT563,LEFT(B5,3))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COUNTIF(URS確認!AS$2:AS$562,LEFT(B5,3))</f>
        <v>11</v>
      </c>
      <c r="X5" s="45">
        <f>COUNTIF(URS確認!AT$2:AT$563,LEFT(B5,3))</f>
        <v>0</v>
      </c>
      <c r="Y5" s="544">
        <f>COUNTIF(URS確認!AU$2:AU$562,LEFT(B5,3))</f>
        <v>0</v>
      </c>
      <c r="Z5" s="597">
        <f>COUNTIF(URS確認!AV$2:AV$562,LEFT(B5,3))</f>
        <v>0</v>
      </c>
      <c r="AA5" s="551">
        <f>COUNTIF(URS確認!AW$2:AW$562,LEFT(B5,3))</f>
        <v>0</v>
      </c>
      <c r="AB5" s="562">
        <f>COUNTIF(URS確認!AX$2:AX$563,LEFT(B5,3))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COUNTIF(URS確認!AS3:AS563,LEFT(B6,3))</f>
        <v>2</v>
      </c>
      <c r="G6" s="259">
        <v>2</v>
      </c>
      <c r="H6" s="259">
        <v>2</v>
      </c>
      <c r="I6" s="259">
        <f>COUNTIF(URS確認!AT3:AT564,LEFT(B6,3))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COUNTIF(URS確認!AS$2:AS$562,LEFT(B6,3))</f>
        <v>2</v>
      </c>
      <c r="X6" s="45">
        <f>COUNTIF(URS確認!AT$2:AT$563,LEFT(B6,3))</f>
        <v>0</v>
      </c>
      <c r="Y6" s="544">
        <f>COUNTIF(URS確認!AU$2:AU$562,LEFT(B6,3))</f>
        <v>0</v>
      </c>
      <c r="Z6" s="597">
        <f>COUNTIF(URS確認!AV$2:AV$562,LEFT(B6,3))</f>
        <v>0</v>
      </c>
      <c r="AA6" s="551">
        <f>COUNTIF(URS確認!AW$2:AW$562,LEFT(B6,3))</f>
        <v>0</v>
      </c>
      <c r="AB6" s="562">
        <f>COUNTIF(URS確認!AX$2:AX$563,LEFT(B6,3))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COUNTIF(URS確認!AS4:AS564,LEFT(B7,3))</f>
        <v>2</v>
      </c>
      <c r="G7" s="259">
        <v>2</v>
      </c>
      <c r="H7" s="259">
        <v>2</v>
      </c>
      <c r="I7" s="259">
        <f>COUNTIF(URS確認!AT4:AT565,LEFT(B7,3))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COUNTIF(URS確認!AS$2:AS$562,LEFT(B7,3))</f>
        <v>2</v>
      </c>
      <c r="X7" s="45">
        <f>COUNTIF(URS確認!AT$2:AT$563,LEFT(B7,3))</f>
        <v>0</v>
      </c>
      <c r="Y7" s="544">
        <f>COUNTIF(URS確認!AU$2:AU$562,LEFT(B7,3))</f>
        <v>0</v>
      </c>
      <c r="Z7" s="597">
        <f>COUNTIF(URS確認!AV$2:AV$562,LEFT(B7,3))</f>
        <v>0</v>
      </c>
      <c r="AA7" s="551">
        <f>COUNTIF(URS確認!AW$2:AW$562,LEFT(B7,3))</f>
        <v>0</v>
      </c>
      <c r="AB7" s="562">
        <f>COUNTIF(URS確認!AX$2:AX$563,LEFT(B7,3))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COUNTIF(URS確認!AS5:AS565,LEFT(B8,3))</f>
        <v>0</v>
      </c>
      <c r="G8" s="259">
        <v>1</v>
      </c>
      <c r="H8" s="259">
        <v>1</v>
      </c>
      <c r="I8" s="259">
        <f>COUNTIF(URS確認!AT5:AT566,LEFT(B8,3))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COUNTIF(URS確認!AS$2:AS$562,LEFT(B8,3))</f>
        <v>0</v>
      </c>
      <c r="X8" s="45">
        <f>COUNTIF(URS確認!AT$2:AT$563,LEFT(B8,3))</f>
        <v>0</v>
      </c>
      <c r="Y8" s="544">
        <f>COUNTIF(URS確認!AU$2:AU$562,LEFT(B8,3))</f>
        <v>0</v>
      </c>
      <c r="Z8" s="597">
        <f>COUNTIF(URS確認!AV$2:AV$562,LEFT(B8,3))</f>
        <v>0</v>
      </c>
      <c r="AA8" s="551">
        <f>COUNTIF(URS確認!AW$2:AW$562,LEFT(B8,3))</f>
        <v>0</v>
      </c>
      <c r="AB8" s="562">
        <f>COUNTIF(URS確認!AX$2:AX$563,LEFT(B8,3))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COUNTIF(URS確認!AS7:AS567,LEFT(B10,3))</f>
        <v>2</v>
      </c>
      <c r="G10" s="259">
        <v>2</v>
      </c>
      <c r="H10" s="259">
        <v>2</v>
      </c>
      <c r="I10" s="259">
        <f>COUNTIF(URS確認!AT7:AT568,LEFT(B10,3))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COUNTIF(URS確認!AS$2:AS$562,LEFT(B10,3))</f>
        <v>2</v>
      </c>
      <c r="X10" s="45">
        <f>COUNTIF(URS確認!AT$2:AT$563,LEFT(B10,3))</f>
        <v>0</v>
      </c>
      <c r="Y10" s="544">
        <f>COUNTIF(URS確認!AU$2:AU$562,LEFT(B10,3))</f>
        <v>0</v>
      </c>
      <c r="Z10" s="597">
        <f>COUNTIF(URS確認!AV$2:AV$562,LEFT(B10,3))</f>
        <v>0</v>
      </c>
      <c r="AA10" s="551">
        <f>COUNTIF(URS確認!AW$2:AW$562,LEFT(B10,3))</f>
        <v>0</v>
      </c>
      <c r="AB10" s="562">
        <f>COUNTIF(URS確認!AX$2:AX$563,LEFT(B10,3))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COUNTIF(URS確認!AS8:AS568,LEFT(B11,3))</f>
        <v>20</v>
      </c>
      <c r="G11" s="259">
        <v>20</v>
      </c>
      <c r="H11" s="259">
        <v>20</v>
      </c>
      <c r="I11" s="259">
        <f>COUNTIF(URS確認!AT8:AT569,LEFT(B11,3))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COUNTIF(URS確認!AS$2:AS$562,LEFT(B11,3))</f>
        <v>20</v>
      </c>
      <c r="X11" s="45">
        <f>COUNTIF(URS確認!AT$2:AT$563,LEFT(B11,3))</f>
        <v>0</v>
      </c>
      <c r="Y11" s="544">
        <f>COUNTIF(URS確認!AU$2:AU$562,LEFT(B11,3))</f>
        <v>0</v>
      </c>
      <c r="Z11" s="597">
        <f>COUNTIF(URS確認!AV$2:AV$562,LEFT(B11,3))</f>
        <v>0</v>
      </c>
      <c r="AA11" s="551">
        <f>COUNTIF(URS確認!AW$2:AW$562,LEFT(B11,3))</f>
        <v>0</v>
      </c>
      <c r="AB11" s="562">
        <f>COUNTIF(URS確認!AX$2:AX$563,LEFT(B11,3))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COUNTIF(URS確認!AS9:AS569,LEFT(B12,3))</f>
        <v>10</v>
      </c>
      <c r="G12" s="259">
        <v>10</v>
      </c>
      <c r="H12" s="259">
        <v>10</v>
      </c>
      <c r="I12" s="259">
        <f>COUNTIF(URS確認!AT9:AT570,LEFT(B12,3))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COUNTIF(URS確認!AS$2:AS$562,LEFT(B12,3))</f>
        <v>10</v>
      </c>
      <c r="X12" s="45">
        <f>COUNTIF(URS確認!AT$2:AT$563,LEFT(B12,3))</f>
        <v>0</v>
      </c>
      <c r="Y12" s="544">
        <f>COUNTIF(URS確認!AU$2:AU$562,LEFT(B12,3))</f>
        <v>0</v>
      </c>
      <c r="Z12" s="597">
        <f>COUNTIF(URS確認!AV$2:AV$562,LEFT(B12,3))</f>
        <v>0</v>
      </c>
      <c r="AA12" s="551">
        <f>COUNTIF(URS確認!AW$2:AW$562,LEFT(B12,3))</f>
        <v>0</v>
      </c>
      <c r="AB12" s="562">
        <f>COUNTIF(URS確認!AX$2:AX$563,LEFT(B12,3))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COUNTIF(URS確認!AS10:AS570,LEFT(B13,3))</f>
        <v>20</v>
      </c>
      <c r="G13" s="259">
        <v>19</v>
      </c>
      <c r="H13" s="259">
        <v>19</v>
      </c>
      <c r="I13" s="259">
        <f>COUNTIF(URS確認!AT10:AT571,LEFT(B13,3))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COUNTIF(URS確認!AS$2:AS$562,LEFT(B13,3))</f>
        <v>20</v>
      </c>
      <c r="X13" s="45">
        <f>COUNTIF(URS確認!AT$2:AT$563,LEFT(B13,3))</f>
        <v>0</v>
      </c>
      <c r="Y13" s="544">
        <f>COUNTIF(URS確認!AU$2:AU$562,LEFT(B13,3))</f>
        <v>0</v>
      </c>
      <c r="Z13" s="597">
        <f>COUNTIF(URS確認!AV$2:AV$562,LEFT(B13,3))</f>
        <v>0</v>
      </c>
      <c r="AA13" s="551">
        <f>COUNTIF(URS確認!AW$2:AW$562,LEFT(B13,3))</f>
        <v>0</v>
      </c>
      <c r="AB13" s="562">
        <f>COUNTIF(URS確認!AX$2:AX$563,LEFT(B13,3))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COUNTIF(URS確認!AS11:AS571,LEFT(B14,3))</f>
        <v>9</v>
      </c>
      <c r="G14" s="259">
        <v>9</v>
      </c>
      <c r="H14" s="259">
        <v>9</v>
      </c>
      <c r="I14" s="259">
        <f>COUNTIF(URS確認!AT11:AT572,LEFT(B14,3))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COUNTIF(URS確認!AS$2:AS$562,LEFT(B14,3))</f>
        <v>9</v>
      </c>
      <c r="X14" s="45">
        <f>COUNTIF(URS確認!AT$2:AT$563,LEFT(B14,3))</f>
        <v>0</v>
      </c>
      <c r="Y14" s="544">
        <f>COUNTIF(URS確認!AU$2:AU$562,LEFT(B14,3))</f>
        <v>0</v>
      </c>
      <c r="Z14" s="597">
        <f>COUNTIF(URS確認!AV$2:AV$562,LEFT(B14,3))</f>
        <v>0</v>
      </c>
      <c r="AA14" s="551">
        <f>COUNTIF(URS確認!AW$2:AW$562,LEFT(B14,3))</f>
        <v>0</v>
      </c>
      <c r="AB14" s="562">
        <f>COUNTIF(URS確認!AX$2:AX$563,LEFT(B14,3))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COUNTIF(URS確認!AS11:AS572,LEFT(B15,3))</f>
        <v>6</v>
      </c>
      <c r="G15" s="259">
        <v>5</v>
      </c>
      <c r="H15" s="259">
        <v>6</v>
      </c>
      <c r="I15" s="259">
        <f>COUNTIF(URS確認!AT11:AT573,LEFT(B15,3))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COUNTIF(URS確認!AS$2:AS$562,LEFT(B15,3))</f>
        <v>6</v>
      </c>
      <c r="X15" s="45">
        <f>COUNTIF(URS確認!AT$2:AT$563,LEFT(B15,3))</f>
        <v>0</v>
      </c>
      <c r="Y15" s="544">
        <f>COUNTIF(URS確認!AU$2:AU$562,LEFT(B15,3))</f>
        <v>0</v>
      </c>
      <c r="Z15" s="597">
        <f>COUNTIF(URS確認!AV$2:AV$562,LEFT(B15,3))</f>
        <v>0</v>
      </c>
      <c r="AA15" s="551">
        <f>COUNTIF(URS確認!AW$2:AW$562,LEFT(B15,3))</f>
        <v>0</v>
      </c>
      <c r="AB15" s="562">
        <f>COUNTIF(URS確認!AX$2:AX$563,LEFT(B15,3))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COUNTIF(URS確認!AS12:AS573,LEFT(B16,3))</f>
        <v>12</v>
      </c>
      <c r="G16" s="259">
        <v>11</v>
      </c>
      <c r="H16" s="259">
        <v>11</v>
      </c>
      <c r="I16" s="259">
        <f>COUNTIF(URS確認!AT12:AT574,LEFT(B16,3))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COUNTIF(URS確認!AS$2:AS$562,LEFT(B16,3))</f>
        <v>12</v>
      </c>
      <c r="X16" s="45">
        <f>COUNTIF(URS確認!AT$2:AT$563,LEFT(B16,3))</f>
        <v>0</v>
      </c>
      <c r="Y16" s="544">
        <f>COUNTIF(URS確認!AU$2:AU$562,LEFT(B16,3))</f>
        <v>0</v>
      </c>
      <c r="Z16" s="597">
        <f>COUNTIF(URS確認!AV$2:AV$562,LEFT(B16,3))</f>
        <v>0</v>
      </c>
      <c r="AA16" s="551">
        <f>COUNTIF(URS確認!AW$2:AW$562,LEFT(B16,3))</f>
        <v>0</v>
      </c>
      <c r="AB16" s="562">
        <f>COUNTIF(URS確認!AX$2:AX$563,LEFT(B16,3))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COUNTIF(URS確認!AS15:AS576,LEFT(B18,3))</f>
        <v>7</v>
      </c>
      <c r="G18" s="259">
        <v>7</v>
      </c>
      <c r="H18" s="259">
        <v>7</v>
      </c>
      <c r="I18" s="259">
        <f>COUNTIF(URS確認!AT15:AT577,LEFT(B18,3))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COUNTIF(URS確認!AS$2:AS$562,LEFT(B18,3))</f>
        <v>7</v>
      </c>
      <c r="X18" s="45">
        <f>COUNTIF(URS確認!AT$2:AT$563,LEFT(B18,3))</f>
        <v>0</v>
      </c>
      <c r="Y18" s="544">
        <f>COUNTIF(URS確認!AU$2:AU$562,LEFT(B18,3))</f>
        <v>0</v>
      </c>
      <c r="Z18" s="597">
        <f>COUNTIF(URS確認!AV$2:AV$562,LEFT(B18,3))</f>
        <v>0</v>
      </c>
      <c r="AA18" s="551">
        <f>COUNTIF(URS確認!AW$2:AW$562,LEFT(B18,3))</f>
        <v>0</v>
      </c>
      <c r="AB18" s="562">
        <f>COUNTIF(URS確認!AX$2:AX$563,LEFT(B18,3))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COUNTIF(URS確認!AS16:AS577,LEFT(B19,3))</f>
        <v>9</v>
      </c>
      <c r="G19" s="259">
        <v>9</v>
      </c>
      <c r="H19" s="259">
        <v>9</v>
      </c>
      <c r="I19" s="259">
        <f>COUNTIF(URS確認!AT16:AT578,LEFT(B19,3))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COUNTIF(URS確認!AS$2:AS$562,LEFT(B19,3))</f>
        <v>9</v>
      </c>
      <c r="X19" s="45">
        <f>COUNTIF(URS確認!AT$2:AT$563,LEFT(B19,3))</f>
        <v>0</v>
      </c>
      <c r="Y19" s="544">
        <f>COUNTIF(URS確認!AU$2:AU$562,LEFT(B19,3))</f>
        <v>0</v>
      </c>
      <c r="Z19" s="597">
        <f>COUNTIF(URS確認!AV$2:AV$562,LEFT(B19,3))</f>
        <v>0</v>
      </c>
      <c r="AA19" s="551">
        <f>COUNTIF(URS確認!AW$2:AW$562,LEFT(B19,3))</f>
        <v>0</v>
      </c>
      <c r="AB19" s="562">
        <f>COUNTIF(URS確認!AX$2:AX$563,LEFT(B19,3))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COUNTIF(URS確認!AS17:AS578,LEFT(B20,3))</f>
        <v>16</v>
      </c>
      <c r="G20" s="259">
        <v>16</v>
      </c>
      <c r="H20" s="259">
        <v>16</v>
      </c>
      <c r="I20" s="259">
        <f>COUNTIF(URS確認!AT17:AT579,LEFT(B20,3))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COUNTIF(URS確認!AS$2:AS$562,LEFT(B20,3))</f>
        <v>16</v>
      </c>
      <c r="X20" s="45">
        <f>COUNTIF(URS確認!AT$2:AT$563,LEFT(B20,3))</f>
        <v>0</v>
      </c>
      <c r="Y20" s="544">
        <f>COUNTIF(URS確認!AU$2:AU$562,LEFT(B20,3))</f>
        <v>0</v>
      </c>
      <c r="Z20" s="597">
        <f>COUNTIF(URS確認!AV$2:AV$562,LEFT(B20,3))</f>
        <v>0</v>
      </c>
      <c r="AA20" s="551">
        <f>COUNTIF(URS確認!AW$2:AW$562,LEFT(B20,3))</f>
        <v>0</v>
      </c>
      <c r="AB20" s="562">
        <f>COUNTIF(URS確認!AX$2:AX$563,LEFT(B20,3))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COUNTIF(URS確認!AS18:AS579,LEFT(B21,3))</f>
        <v>3</v>
      </c>
      <c r="G21" s="259">
        <v>3</v>
      </c>
      <c r="H21" s="259">
        <v>3</v>
      </c>
      <c r="I21" s="259">
        <f>COUNTIF(URS確認!AT18:AT580,LEFT(B21,3))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COUNTIF(URS確認!AS$2:AS$562,LEFT(B21,3))</f>
        <v>3</v>
      </c>
      <c r="X21" s="45">
        <f>COUNTIF(URS確認!AT$2:AT$563,LEFT(B21,3))</f>
        <v>0</v>
      </c>
      <c r="Y21" s="544">
        <f>COUNTIF(URS確認!AU$2:AU$562,LEFT(B21,3))</f>
        <v>0</v>
      </c>
      <c r="Z21" s="597">
        <f>COUNTIF(URS確認!AV$2:AV$562,LEFT(B21,3))</f>
        <v>0</v>
      </c>
      <c r="AA21" s="551">
        <f>COUNTIF(URS確認!AW$2:AW$562,LEFT(B21,3))</f>
        <v>0</v>
      </c>
      <c r="AB21" s="562">
        <f>COUNTIF(URS確認!AX$2:AX$563,LEFT(B21,3))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COUNTIF(URS確認!AS19:AS580,LEFT(B22,3))</f>
        <v>3</v>
      </c>
      <c r="G22" s="259">
        <v>3</v>
      </c>
      <c r="H22" s="259">
        <v>3</v>
      </c>
      <c r="I22" s="259">
        <f>COUNTIF(URS確認!AT19:AT581,LEFT(B22,3))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COUNTIF(URS確認!AS$2:AS$562,LEFT(B22,3))</f>
        <v>3</v>
      </c>
      <c r="X22" s="45">
        <f>COUNTIF(URS確認!AT$2:AT$563,LEFT(B22,3))</f>
        <v>0</v>
      </c>
      <c r="Y22" s="544">
        <f>COUNTIF(URS確認!AU$2:AU$562,LEFT(B22,3))</f>
        <v>0</v>
      </c>
      <c r="Z22" s="597">
        <f>COUNTIF(URS確認!AV$2:AV$562,LEFT(B22,3))</f>
        <v>0</v>
      </c>
      <c r="AA22" s="551">
        <f>COUNTIF(URS確認!AW$2:AW$562,LEFT(B22,3))</f>
        <v>0</v>
      </c>
      <c r="AB22" s="562">
        <f>COUNTIF(URS確認!AX$2:AX$563,LEFT(B22,3))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COUNTIF(URS確認!AS21:AS582,LEFT(B24,3))</f>
        <v>5</v>
      </c>
      <c r="G24" s="259">
        <v>5</v>
      </c>
      <c r="H24" s="259">
        <v>5</v>
      </c>
      <c r="I24" s="259">
        <f>COUNTIF(URS確認!AT21:AT583,LEFT(B24,3))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COUNTIF(URS確認!AS$2:AS$562,LEFT(B24,3))</f>
        <v>5</v>
      </c>
      <c r="X24" s="45">
        <f>COUNTIF(URS確認!AT$2:AT$563,LEFT(B24,3))</f>
        <v>0</v>
      </c>
      <c r="Y24" s="544">
        <f>COUNTIF(URS確認!AU$2:AU$562,LEFT(B24,3))</f>
        <v>0</v>
      </c>
      <c r="Z24" s="597">
        <f>COUNTIF(URS確認!AV$2:AV$562,LEFT(B24,3))</f>
        <v>0</v>
      </c>
      <c r="AA24" s="551">
        <f>COUNTIF(URS確認!AW$2:AW$562,LEFT(B24,3))</f>
        <v>0</v>
      </c>
      <c r="AB24" s="562">
        <f>COUNTIF(URS確認!AX$2:AX$563,LEFT(B24,3))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COUNTIF(URS確認!AS22:AS583,LEFT(B25,3))</f>
        <v>17</v>
      </c>
      <c r="G25" s="259">
        <v>16</v>
      </c>
      <c r="H25" s="259">
        <v>16</v>
      </c>
      <c r="I25" s="259">
        <f>COUNTIF(URS確認!AT22:AT584,LEFT(B25,3))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COUNTIF(URS確認!AS$2:AS$562,LEFT(B25,3))</f>
        <v>17</v>
      </c>
      <c r="X25" s="45">
        <f>COUNTIF(URS確認!AT$2:AT$563,LEFT(B25,3))</f>
        <v>0</v>
      </c>
      <c r="Y25" s="544">
        <f>COUNTIF(URS確認!AU$2:AU$562,LEFT(B25,3))</f>
        <v>0</v>
      </c>
      <c r="Z25" s="597">
        <f>COUNTIF(URS確認!AV$2:AV$562,LEFT(B25,3))</f>
        <v>0</v>
      </c>
      <c r="AA25" s="551">
        <f>COUNTIF(URS確認!AW$2:AW$562,LEFT(B25,3))</f>
        <v>0</v>
      </c>
      <c r="AB25" s="562">
        <f>COUNTIF(URS確認!AX$2:AX$563,LEFT(B25,3))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COUNTIF(URS確認!AS23:AS584,LEFT(B26,3))</f>
        <v>8</v>
      </c>
      <c r="G26" s="259">
        <v>8</v>
      </c>
      <c r="H26" s="259">
        <v>8</v>
      </c>
      <c r="I26" s="259">
        <f>COUNTIF(URS確認!AT23:AT585,LEFT(B26,3))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COUNTIF(URS確認!AS$2:AS$562,LEFT(B26,3))</f>
        <v>8</v>
      </c>
      <c r="X26" s="45">
        <f>COUNTIF(URS確認!AT$2:AT$563,LEFT(B26,3))</f>
        <v>0</v>
      </c>
      <c r="Y26" s="544">
        <f>COUNTIF(URS確認!AU$2:AU$562,LEFT(B26,3))</f>
        <v>0</v>
      </c>
      <c r="Z26" s="597">
        <f>COUNTIF(URS確認!AV$2:AV$562,LEFT(B26,3))</f>
        <v>0</v>
      </c>
      <c r="AA26" s="551">
        <f>COUNTIF(URS確認!AW$2:AW$562,LEFT(B26,3))</f>
        <v>0</v>
      </c>
      <c r="AB26" s="562">
        <f>COUNTIF(URS確認!AX$2:AX$563,LEFT(B26,3))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COUNTIF(URS確認!AS25:AS586,LEFT(B27,3))</f>
        <v>17</v>
      </c>
      <c r="G27" s="259">
        <v>10</v>
      </c>
      <c r="H27" s="259">
        <v>10</v>
      </c>
      <c r="I27" s="259">
        <f>COUNTIF(URS確認!AT25:AT587,LEFT(B27,3))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COUNTIF(URS確認!AS$2:AS$562,LEFT(B27,3))</f>
        <v>17</v>
      </c>
      <c r="X27" s="45">
        <f>COUNTIF(URS確認!AT$2:AT$563,LEFT(B27,3))</f>
        <v>0</v>
      </c>
      <c r="Y27" s="544">
        <f>COUNTIF(URS確認!AU$2:AU$562,LEFT(B27,3))</f>
        <v>0</v>
      </c>
      <c r="Z27" s="597">
        <f>COUNTIF(URS確認!AV$2:AV$562,LEFT(B27,3))</f>
        <v>0</v>
      </c>
      <c r="AA27" s="551">
        <f>COUNTIF(URS確認!AW$2:AW$562,LEFT(B27,3))</f>
        <v>0</v>
      </c>
      <c r="AB27" s="562">
        <f>COUNTIF(URS確認!AX$2:AX$563,LEFT(B27,3))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COUNTIF(URS確認!AS26:AS587,LEFT(B28,3))</f>
        <v>8</v>
      </c>
      <c r="G28" s="259">
        <v>7</v>
      </c>
      <c r="H28" s="259">
        <v>6</v>
      </c>
      <c r="I28" s="259">
        <f>COUNTIF(URS確認!AT26:AT588,LEFT(B28,3))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COUNTIF(URS確認!AS$2:AS$562,LEFT(B28,3))</f>
        <v>8</v>
      </c>
      <c r="X28" s="45">
        <f>COUNTIF(URS確認!AT$2:AT$563,LEFT(B28,3))</f>
        <v>0</v>
      </c>
      <c r="Y28" s="544">
        <f>COUNTIF(URS確認!AU$2:AU$562,LEFT(B28,3))</f>
        <v>0</v>
      </c>
      <c r="Z28" s="597">
        <f>COUNTIF(URS確認!AV$2:AV$562,LEFT(B28,3))</f>
        <v>0</v>
      </c>
      <c r="AA28" s="551">
        <f>COUNTIF(URS確認!AW$2:AW$562,LEFT(B28,3))</f>
        <v>0</v>
      </c>
      <c r="AB28" s="562">
        <f>COUNTIF(URS確認!AX$2:AX$563,LEFT(B28,3))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COUNTIF(URS確認!AS28:AS589,LEFT(B29,3))</f>
        <v>17</v>
      </c>
      <c r="G29" s="259">
        <v>16</v>
      </c>
      <c r="H29" s="259">
        <v>16</v>
      </c>
      <c r="I29" s="259">
        <f>COUNTIF(URS確認!AT28:AT590,LEFT(B29,3))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COUNTIF(URS確認!AS$2:AS$562,LEFT(B29,3))</f>
        <v>17</v>
      </c>
      <c r="X29" s="45">
        <f>COUNTIF(URS確認!AT$2:AT$563,LEFT(B29,3))</f>
        <v>0</v>
      </c>
      <c r="Y29" s="544">
        <f>COUNTIF(URS確認!AU$2:AU$562,LEFT(B29,3))</f>
        <v>0</v>
      </c>
      <c r="Z29" s="597">
        <f>COUNTIF(URS確認!AV$2:AV$562,LEFT(B29,3))</f>
        <v>0</v>
      </c>
      <c r="AA29" s="551">
        <f>COUNTIF(URS確認!AW$2:AW$562,LEFT(B29,3))</f>
        <v>0</v>
      </c>
      <c r="AB29" s="562">
        <f>COUNTIF(URS確認!AX$2:AX$563,LEFT(B29,3))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COUNTIF(URS確認!AS29:AS590,LEFT(B30,3))</f>
        <v>3</v>
      </c>
      <c r="G30" s="259">
        <v>2</v>
      </c>
      <c r="H30" s="259">
        <v>2</v>
      </c>
      <c r="I30" s="259">
        <f>COUNTIF(URS確認!AT29:AT591,LEFT(B30,3))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COUNTIF(URS確認!AS$2:AS$562,LEFT(B30,3))</f>
        <v>3</v>
      </c>
      <c r="X30" s="45">
        <f>COUNTIF(URS確認!AT$2:AT$563,LEFT(B30,3))</f>
        <v>0</v>
      </c>
      <c r="Y30" s="544">
        <f>COUNTIF(URS確認!AU$2:AU$562,LEFT(B30,3))</f>
        <v>0</v>
      </c>
      <c r="Z30" s="597">
        <f>COUNTIF(URS確認!AV$2:AV$562,LEFT(B30,3))</f>
        <v>0</v>
      </c>
      <c r="AA30" s="551">
        <f>COUNTIF(URS確認!AW$2:AW$562,LEFT(B30,3))</f>
        <v>0</v>
      </c>
      <c r="AB30" s="562">
        <f>COUNTIF(URS確認!AX$2:AX$563,LEFT(B30,3))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COUNTIF(URS確認!AS31:AS592,LEFT(B32,3))</f>
        <v>15</v>
      </c>
      <c r="G32" s="259">
        <v>15</v>
      </c>
      <c r="H32" s="259">
        <v>15</v>
      </c>
      <c r="I32" s="259">
        <f>COUNTIF(URS確認!AT31:AT593,LEFT(B32,3))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COUNTIF(URS確認!AS$2:AS$562,LEFT(B32,3))</f>
        <v>15</v>
      </c>
      <c r="X32" s="45">
        <f>COUNTIF(URS確認!AT$2:AT$563,LEFT(B32,3))</f>
        <v>0</v>
      </c>
      <c r="Y32" s="544">
        <f>COUNTIF(URS確認!AU$2:AU$562,LEFT(B32,3))</f>
        <v>0</v>
      </c>
      <c r="Z32" s="597">
        <f>COUNTIF(URS確認!AV$2:AV$562,LEFT(B32,3))</f>
        <v>0</v>
      </c>
      <c r="AA32" s="551">
        <f>COUNTIF(URS確認!AW$2:AW$562,LEFT(B32,3))</f>
        <v>0</v>
      </c>
      <c r="AB32" s="562">
        <f>COUNTIF(URS確認!AX$2:AX$563,LEFT(B32,3))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COUNTIF(URS確認!AS32:AS593,LEFT(B33,3))</f>
        <v>12</v>
      </c>
      <c r="G33" s="259">
        <v>11</v>
      </c>
      <c r="H33" s="259">
        <v>11</v>
      </c>
      <c r="I33" s="259">
        <f>COUNTIF(URS確認!AT32:AT594,LEFT(B33,3))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COUNTIF(URS確認!AS$2:AS$562,LEFT(B33,3))</f>
        <v>12</v>
      </c>
      <c r="X33" s="45">
        <f>COUNTIF(URS確認!AT$2:AT$563,LEFT(B33,3))</f>
        <v>0</v>
      </c>
      <c r="Y33" s="544">
        <f>COUNTIF(URS確認!AU$2:AU$562,LEFT(B33,3))</f>
        <v>0</v>
      </c>
      <c r="Z33" s="597">
        <f>COUNTIF(URS確認!AV$2:AV$562,LEFT(B33,3))</f>
        <v>0</v>
      </c>
      <c r="AA33" s="551">
        <f>COUNTIF(URS確認!AW$2:AW$562,LEFT(B33,3))</f>
        <v>0</v>
      </c>
      <c r="AB33" s="562">
        <f>COUNTIF(URS確認!AX$2:AX$563,LEFT(B33,3))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COUNTIF(URS確認!AS33:AS594,LEFT(B34,3))</f>
        <v>15</v>
      </c>
      <c r="G34" s="259">
        <v>15</v>
      </c>
      <c r="H34" s="259">
        <v>12</v>
      </c>
      <c r="I34" s="259">
        <f>COUNTIF(URS確認!AT33:AT595,LEFT(B34,3))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COUNTIF(URS確認!AS$2:AS$562,LEFT(B34,3))</f>
        <v>15</v>
      </c>
      <c r="X34" s="45">
        <f>COUNTIF(URS確認!AT$2:AT$563,LEFT(B34,3))</f>
        <v>0</v>
      </c>
      <c r="Y34" s="544">
        <f>COUNTIF(URS確認!AU$2:AU$562,LEFT(B34,3))</f>
        <v>0</v>
      </c>
      <c r="Z34" s="597">
        <f>COUNTIF(URS確認!AV$2:AV$562,LEFT(B34,3))</f>
        <v>0</v>
      </c>
      <c r="AA34" s="551">
        <f>COUNTIF(URS確認!AW$2:AW$562,LEFT(B34,3))</f>
        <v>0</v>
      </c>
      <c r="AB34" s="562">
        <f>COUNTIF(URS確認!AX$2:AX$563,LEFT(B34,3))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COUNTIF(URS確認!AS34:AS595,LEFT(B35,3))</f>
        <v>15</v>
      </c>
      <c r="G35" s="259">
        <v>15</v>
      </c>
      <c r="H35" s="259">
        <v>14</v>
      </c>
      <c r="I35" s="259">
        <f>COUNTIF(URS確認!AT34:AT596,LEFT(B35,3))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COUNTIF(URS確認!AS$2:AS$562,LEFT(B35,3))</f>
        <v>15</v>
      </c>
      <c r="X35" s="45">
        <f>COUNTIF(URS確認!AT$2:AT$563,LEFT(B35,3))</f>
        <v>0</v>
      </c>
      <c r="Y35" s="544">
        <f>COUNTIF(URS確認!AU$2:AU$562,LEFT(B35,3))</f>
        <v>0</v>
      </c>
      <c r="Z35" s="597">
        <f>COUNTIF(URS確認!AV$2:AV$562,LEFT(B35,3))</f>
        <v>0</v>
      </c>
      <c r="AA35" s="551">
        <f>COUNTIF(URS確認!AW$2:AW$562,LEFT(B35,3))</f>
        <v>0</v>
      </c>
      <c r="AB35" s="562">
        <f>COUNTIF(URS確認!AX$2:AX$563,LEFT(B35,3))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COUNTIF(URS確認!AS35:AS596,LEFT(B36,3))</f>
        <v>26</v>
      </c>
      <c r="G36" s="259">
        <v>26</v>
      </c>
      <c r="H36" s="259">
        <v>26</v>
      </c>
      <c r="I36" s="259">
        <f>COUNTIF(URS確認!AT35:AT597,LEFT(B36,3))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COUNTIF(URS確認!AS$2:AS$562,LEFT(B36,3))</f>
        <v>26</v>
      </c>
      <c r="X36" s="45">
        <f>COUNTIF(URS確認!AT$2:AT$563,LEFT(B36,3))</f>
        <v>0</v>
      </c>
      <c r="Y36" s="544">
        <f>COUNTIF(URS確認!AU$2:AU$562,LEFT(B36,3))</f>
        <v>0</v>
      </c>
      <c r="Z36" s="597">
        <f>COUNTIF(URS確認!AV$2:AV$562,LEFT(B36,3))</f>
        <v>0</v>
      </c>
      <c r="AA36" s="551">
        <f>COUNTIF(URS確認!AW$2:AW$562,LEFT(B36,3))</f>
        <v>0</v>
      </c>
      <c r="AB36" s="562">
        <f>COUNTIF(URS確認!AX$2:AX$563,LEFT(B36,3))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>
      <c r="B37" s="4" t="s">
        <v>2866</v>
      </c>
      <c r="C37" s="259">
        <f>COUNTIF(URS確認!$D:$D,B37)</f>
        <v>4</v>
      </c>
      <c r="D37" s="259">
        <v>4</v>
      </c>
      <c r="F37" s="259">
        <f>COUNTIF(URS確認!AS36:AS597,LEFT(B37,3))</f>
        <v>4</v>
      </c>
      <c r="G37" s="259">
        <v>4</v>
      </c>
      <c r="H37" s="259">
        <v>4</v>
      </c>
      <c r="I37" s="259">
        <f>COUNTIF(URS確認!AT36:AT598,LEFT(B37,3))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COUNTIF(URS確認!AS$2:AS$562,LEFT(B37,3))</f>
        <v>4</v>
      </c>
      <c r="X37" s="45">
        <f>COUNTIF(URS確認!AT$2:AT$563,LEFT(B37,3))</f>
        <v>0</v>
      </c>
      <c r="Y37" s="544">
        <f>COUNTIF(URS確認!AU$2:AU$562,LEFT(B37,3))</f>
        <v>0</v>
      </c>
      <c r="Z37" s="597">
        <f>COUNTIF(URS確認!AV$2:AV$562,LEFT(B37,3))</f>
        <v>0</v>
      </c>
      <c r="AA37" s="551">
        <f>COUNTIF(URS確認!AW$2:AW$562,LEFT(B37,3))</f>
        <v>0</v>
      </c>
      <c r="AB37" s="562">
        <f>COUNTIF(URS確認!AX$2:AX$563,LEFT(B37,3))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COUNTIF(URS確認!AS38:AS599,LEFT(B39,3))</f>
        <v>4</v>
      </c>
      <c r="G39" s="259">
        <v>3</v>
      </c>
      <c r="H39" s="259">
        <v>3</v>
      </c>
      <c r="I39" s="259">
        <f>COUNTIF(URS確認!AT38:AT600,LEFT(B39,3))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COUNTIF(URS確認!AS$2:AS$562,LEFT(B39,3))</f>
        <v>4</v>
      </c>
      <c r="X39" s="45">
        <f>COUNTIF(URS確認!AT$2:AT$563,LEFT(B39,3))</f>
        <v>0</v>
      </c>
      <c r="Y39" s="544">
        <f>COUNTIF(URS確認!AU$2:AU$562,LEFT(B39,3))</f>
        <v>0</v>
      </c>
      <c r="Z39" s="597">
        <f>COUNTIF(URS確認!AV$2:AV$562,LEFT(B39,3))</f>
        <v>0</v>
      </c>
      <c r="AA39" s="551">
        <f>COUNTIF(URS確認!AW$2:AW$562,LEFT(B39,3))</f>
        <v>0</v>
      </c>
      <c r="AB39" s="562">
        <f>COUNTIF(URS確認!AX$2:AX$563,LEFT(B39,3))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COUNTIF(URS確認!AS39:AS600,LEFT(B40,3))</f>
        <v>9</v>
      </c>
      <c r="G40" s="259">
        <v>9</v>
      </c>
      <c r="H40" s="259">
        <v>9</v>
      </c>
      <c r="I40" s="259">
        <f>COUNTIF(URS確認!AT39:AT601,LEFT(B40,3))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COUNTIF(URS確認!AS$2:AS$562,LEFT(B40,3))</f>
        <v>9</v>
      </c>
      <c r="X40" s="45">
        <f>COUNTIF(URS確認!AT$2:AT$563,LEFT(B40,3))</f>
        <v>0</v>
      </c>
      <c r="Y40" s="544">
        <f>COUNTIF(URS確認!AU$2:AU$562,LEFT(B40,3))</f>
        <v>0</v>
      </c>
      <c r="Z40" s="597">
        <f>COUNTIF(URS確認!AV$2:AV$562,LEFT(B40,3))</f>
        <v>0</v>
      </c>
      <c r="AA40" s="551">
        <f>COUNTIF(URS確認!AW$2:AW$562,LEFT(B40,3))</f>
        <v>0</v>
      </c>
      <c r="AB40" s="562">
        <f>COUNTIF(URS確認!AX$2:AX$563,LEFT(B40,3))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>
      <c r="B41" s="4" t="s">
        <v>2869</v>
      </c>
      <c r="C41" s="259">
        <f>COUNTIF(URS確認!$D:$D,B41)</f>
        <v>6</v>
      </c>
      <c r="D41" s="259">
        <v>6</v>
      </c>
      <c r="F41" s="259">
        <f>COUNTIF(URS確認!AS40:AS601,LEFT(B41,3))</f>
        <v>6</v>
      </c>
      <c r="G41" s="259">
        <v>6</v>
      </c>
      <c r="H41" s="259">
        <v>6</v>
      </c>
      <c r="I41" s="259">
        <f>COUNTIF(URS確認!AT40:AT602,LEFT(B41,3))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COUNTIF(URS確認!AS$2:AS$562,LEFT(B41,3))</f>
        <v>6</v>
      </c>
      <c r="X41" s="45">
        <f>COUNTIF(URS確認!AT$2:AT$563,LEFT(B41,3))</f>
        <v>0</v>
      </c>
      <c r="Y41" s="544">
        <f>COUNTIF(URS確認!AU$2:AU$562,LEFT(B41,3))</f>
        <v>0</v>
      </c>
      <c r="Z41" s="597">
        <f>COUNTIF(URS確認!AV$2:AV$562,LEFT(B41,3))</f>
        <v>0</v>
      </c>
      <c r="AA41" s="551">
        <f>COUNTIF(URS確認!AW$2:AW$562,LEFT(B41,3))</f>
        <v>0</v>
      </c>
      <c r="AB41" s="562">
        <f>COUNTIF(URS確認!AX$2:AX$563,LEFT(B41,3))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COUNTIF(URS確認!AS41:AS602,LEFT(B42,3))</f>
        <v>11</v>
      </c>
      <c r="G42" s="259">
        <v>7</v>
      </c>
      <c r="H42" s="259">
        <v>8</v>
      </c>
      <c r="I42" s="259">
        <f>COUNTIF(URS確認!AT41:AT603,LEFT(B42,3))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COUNTIF(URS確認!AS$2:AS$562,LEFT(B42,3))</f>
        <v>11</v>
      </c>
      <c r="X42" s="45">
        <f>COUNTIF(URS確認!AT$2:AT$563,LEFT(B42,3))</f>
        <v>0</v>
      </c>
      <c r="Y42" s="544">
        <f>COUNTIF(URS確認!AU$2:AU$562,LEFT(B42,3))</f>
        <v>0</v>
      </c>
      <c r="Z42" s="597">
        <f>COUNTIF(URS確認!AV$2:AV$562,LEFT(B42,3))</f>
        <v>0</v>
      </c>
      <c r="AA42" s="551">
        <f>COUNTIF(URS確認!AW$2:AW$562,LEFT(B42,3))</f>
        <v>0</v>
      </c>
      <c r="AB42" s="562">
        <f>COUNTIF(URS確認!AX$2:AX$563,LEFT(B42,3))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COUNTIF(URS確認!AS42:AS603,LEFT(B43,3))</f>
        <v>7</v>
      </c>
      <c r="G43" s="259">
        <v>6</v>
      </c>
      <c r="H43" s="259">
        <v>6</v>
      </c>
      <c r="I43" s="259">
        <f>COUNTIF(URS確認!AT42:AT604,LEFT(B43,3))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COUNTIF(URS確認!AS$2:AS$562,LEFT(B43,3))</f>
        <v>7</v>
      </c>
      <c r="X43" s="45">
        <f>COUNTIF(URS確認!AT$2:AT$563,LEFT(B43,3))</f>
        <v>0</v>
      </c>
      <c r="Y43" s="544">
        <f>COUNTIF(URS確認!AU$2:AU$562,LEFT(B43,3))</f>
        <v>0</v>
      </c>
      <c r="Z43" s="597">
        <f>COUNTIF(URS確認!AV$2:AV$562,LEFT(B43,3))</f>
        <v>0</v>
      </c>
      <c r="AA43" s="551">
        <f>COUNTIF(URS確認!AW$2:AW$562,LEFT(B43,3))</f>
        <v>0</v>
      </c>
      <c r="AB43" s="562">
        <f>COUNTIF(URS確認!AX$2:AX$563,LEFT(B43,3))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COUNTIF(URS確認!AS43:AS604,LEFT(B44,3))</f>
        <v>20</v>
      </c>
      <c r="G44" s="259">
        <v>20</v>
      </c>
      <c r="H44" s="259">
        <v>20</v>
      </c>
      <c r="I44" s="259">
        <f>COUNTIF(URS確認!AT43:AT605,LEFT(B44,3))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COUNTIF(URS確認!AS$2:AS$562,LEFT(B44,3))</f>
        <v>22</v>
      </c>
      <c r="X44" s="45">
        <f>COUNTIF(URS確認!AT$2:AT$563,LEFT(B44,3))</f>
        <v>0</v>
      </c>
      <c r="Y44" s="544">
        <f>COUNTIF(URS確認!AU$2:AU$562,LEFT(B44,3))</f>
        <v>0</v>
      </c>
      <c r="Z44" s="597">
        <f>COUNTIF(URS確認!AV$2:AV$562,LEFT(B44,3))</f>
        <v>0</v>
      </c>
      <c r="AA44" s="551">
        <f>COUNTIF(URS確認!AW$2:AW$562,LEFT(B44,3))</f>
        <v>0</v>
      </c>
      <c r="AB44" s="562">
        <f>COUNTIF(URS確認!AX$2:AX$563,LEFT(B44,3))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COUNTIF(URS確認!AS44:AS605,LEFT(B45,3))</f>
        <v>30</v>
      </c>
      <c r="G45" s="259">
        <v>29</v>
      </c>
      <c r="H45" s="259">
        <v>29</v>
      </c>
      <c r="I45" s="259">
        <f>COUNTIF(URS確認!AT44:AT606,LEFT(B45,3))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COUNTIF(URS確認!AS$2:AS$562,LEFT(B45,3))</f>
        <v>30</v>
      </c>
      <c r="X45" s="45">
        <f>COUNTIF(URS確認!AT$2:AT$563,LEFT(B45,3))</f>
        <v>0</v>
      </c>
      <c r="Y45" s="544">
        <f>COUNTIF(URS確認!AU$2:AU$562,LEFT(B45,3))</f>
        <v>0</v>
      </c>
      <c r="Z45" s="597">
        <f>COUNTIF(URS確認!AV$2:AV$562,LEFT(B45,3))</f>
        <v>0</v>
      </c>
      <c r="AA45" s="551">
        <f>COUNTIF(URS確認!AW$2:AW$562,LEFT(B45,3))</f>
        <v>0</v>
      </c>
      <c r="AB45" s="562">
        <f>COUNTIF(URS確認!AX$2:AX$563,LEFT(B45,3))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COUNTIF(URS確認!AS45:AS606,LEFT(B46,3))</f>
        <v>6</v>
      </c>
      <c r="G46" s="259">
        <v>5</v>
      </c>
      <c r="H46" s="259">
        <v>5</v>
      </c>
      <c r="I46" s="259">
        <f>COUNTIF(URS確認!AT45:AT607,LEFT(B46,3))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COUNTIF(URS確認!AS$2:AS$562,LEFT(B46,3))</f>
        <v>6</v>
      </c>
      <c r="X46" s="45">
        <f>COUNTIF(URS確認!AT$2:AT$563,LEFT(B46,3))</f>
        <v>0</v>
      </c>
      <c r="Y46" s="544">
        <f>COUNTIF(URS確認!AU$2:AU$562,LEFT(B46,3))</f>
        <v>0</v>
      </c>
      <c r="Z46" s="597">
        <f>COUNTIF(URS確認!AV$2:AV$562,LEFT(B46,3))</f>
        <v>0</v>
      </c>
      <c r="AA46" s="551">
        <f>COUNTIF(URS確認!AW$2:AW$562,LEFT(B46,3))</f>
        <v>0</v>
      </c>
      <c r="AB46" s="562">
        <f>COUNTIF(URS確認!AX$2:AX$563,LEFT(B46,3))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COUNTIF(URS確認!AS47:AS608,LEFT(B48,3))</f>
        <v>1</v>
      </c>
      <c r="G48" s="259">
        <v>1</v>
      </c>
      <c r="H48" s="259">
        <v>1</v>
      </c>
      <c r="I48" s="259">
        <f>COUNTIF(URS確認!AT47:AT609,LEFT(B48,3))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COUNTIF(URS確認!AS$2:AS$562,LEFT(B48,3))</f>
        <v>1</v>
      </c>
      <c r="X48" s="45">
        <f>COUNTIF(URS確認!AT$2:AT$563,LEFT(B48,3))</f>
        <v>0</v>
      </c>
      <c r="Y48" s="544">
        <f>COUNTIF(URS確認!AU$2:AU$562,LEFT(B48,3))</f>
        <v>0</v>
      </c>
      <c r="Z48" s="597">
        <f>COUNTIF(URS確認!AV$2:AV$562,LEFT(B48,3))</f>
        <v>0</v>
      </c>
      <c r="AA48" s="551">
        <f>COUNTIF(URS確認!AW$2:AW$562,LEFT(B48,3))</f>
        <v>0</v>
      </c>
      <c r="AB48" s="562">
        <f>COUNTIF(URS確認!AX$2:AX$563,LEFT(B48,3))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COUNTIF(URS確認!AS48:AS609,LEFT(B49,3))</f>
        <v>9</v>
      </c>
      <c r="G49" s="259">
        <v>9</v>
      </c>
      <c r="H49" s="259">
        <v>8</v>
      </c>
      <c r="I49" s="259">
        <f>COUNTIF(URS確認!AT48:AT610,LEFT(B49,3))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COUNTIF(URS確認!AS$2:AS$562,LEFT(B49,3))</f>
        <v>9</v>
      </c>
      <c r="X49" s="45">
        <f>COUNTIF(URS確認!AT$2:AT$563,LEFT(B49,3))</f>
        <v>0</v>
      </c>
      <c r="Y49" s="544">
        <f>COUNTIF(URS確認!AU$2:AU$562,LEFT(B49,3))</f>
        <v>0</v>
      </c>
      <c r="Z49" s="597">
        <f>COUNTIF(URS確認!AV$2:AV$562,LEFT(B49,3))</f>
        <v>0</v>
      </c>
      <c r="AA49" s="551">
        <f>COUNTIF(URS確認!AW$2:AW$562,LEFT(B49,3))</f>
        <v>0</v>
      </c>
      <c r="AB49" s="562">
        <f>COUNTIF(URS確認!AX$2:AX$563,LEFT(B49,3))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COUNTIF(URS確認!AS50:AS611,LEFT(B51,3))</f>
        <v>8</v>
      </c>
      <c r="G51" s="259">
        <v>7</v>
      </c>
      <c r="H51" s="259">
        <v>2</v>
      </c>
      <c r="I51" s="259">
        <f>COUNTIF(URS確認!AT50:AT612,LEFT(B51,3))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COUNTIF(URS確認!AS$2:AS$562,LEFT(B51,3))</f>
        <v>8</v>
      </c>
      <c r="X51" s="45">
        <f>COUNTIF(URS確認!AT$2:AT$563,LEFT(B51,3))</f>
        <v>0</v>
      </c>
      <c r="Y51" s="544">
        <f>COUNTIF(URS確認!AU$2:AU$562,LEFT(B51,3))</f>
        <v>0</v>
      </c>
      <c r="Z51" s="597">
        <f>COUNTIF(URS確認!AV$2:AV$562,LEFT(B51,3))</f>
        <v>0</v>
      </c>
      <c r="AA51" s="551">
        <f>COUNTIF(URS確認!AW$2:AW$562,LEFT(B51,3))</f>
        <v>0</v>
      </c>
      <c r="AB51" s="562">
        <f>COUNTIF(URS確認!AX$2:AX$563,LEFT(B51,3))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COUNTIF(URS確認!AS51:AS612,LEFT(B52,3))</f>
        <v>10</v>
      </c>
      <c r="G52" s="259">
        <v>8</v>
      </c>
      <c r="H52" s="259">
        <v>8</v>
      </c>
      <c r="I52" s="259">
        <f>COUNTIF(URS確認!AT51:AT613,LEFT(B52,3))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COUNTIF(URS確認!AS$2:AS$562,LEFT(B52,3))</f>
        <v>10</v>
      </c>
      <c r="X52" s="45">
        <f>COUNTIF(URS確認!AT$2:AT$563,LEFT(B52,3))</f>
        <v>0</v>
      </c>
      <c r="Y52" s="544">
        <f>COUNTIF(URS確認!AU$2:AU$562,LEFT(B52,3))</f>
        <v>0</v>
      </c>
      <c r="Z52" s="597">
        <f>COUNTIF(URS確認!AV$2:AV$562,LEFT(B52,3))</f>
        <v>0</v>
      </c>
      <c r="AA52" s="551">
        <f>COUNTIF(URS確認!AW$2:AW$562,LEFT(B52,3))</f>
        <v>0</v>
      </c>
      <c r="AB52" s="562">
        <f>COUNTIF(URS確認!AX$2:AX$563,LEFT(B52,3))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COUNTIF(URS確認!AS52:AS613,LEFT(B53,3))</f>
        <v>112</v>
      </c>
      <c r="G53" s="259">
        <v>112</v>
      </c>
      <c r="H53" s="259">
        <v>75</v>
      </c>
      <c r="I53" s="259">
        <f>COUNTIF(URS確認!AT52:AT614,LEFT(B53,3))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COUNTIF(URS確認!AS$2:AS$562,LEFT(B53,3))</f>
        <v>112</v>
      </c>
      <c r="X53" s="45">
        <f>COUNTIF(URS確認!AT$2:AT$563,LEFT(B53,3))</f>
        <v>0</v>
      </c>
      <c r="Y53" s="544">
        <f>COUNTIF(URS確認!AU$2:AU$562,LEFT(B53,3))</f>
        <v>0</v>
      </c>
      <c r="Z53" s="597">
        <f>COUNTIF(URS確認!AV$2:AV$562,LEFT(B53,3))</f>
        <v>0</v>
      </c>
      <c r="AA53" s="551">
        <f>COUNTIF(URS確認!AW$2:AW$562,LEFT(B53,3))</f>
        <v>0</v>
      </c>
      <c r="AB53" s="562">
        <f>COUNTIF(URS確認!AX$2:AX$563,LEFT(B53,3))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COUNTIF(URS確認!AS55:AS614,LEFT(B54,3))</f>
        <v>2</v>
      </c>
      <c r="G54" s="259">
        <v>2</v>
      </c>
      <c r="H54" s="259">
        <v>2</v>
      </c>
      <c r="I54" s="259">
        <f>COUNTIF(URS確認!AT55:AT615,LEFT(B54,3))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COUNTIF(URS確認!AS$2:AS$562,LEFT(B54,3))</f>
        <v>2</v>
      </c>
      <c r="X54" s="45">
        <f>COUNTIF(URS確認!AT$2:AT$563,LEFT(B54,3))</f>
        <v>0</v>
      </c>
      <c r="Y54" s="544">
        <f>COUNTIF(URS確認!AU$2:AU$562,LEFT(B54,3))</f>
        <v>0</v>
      </c>
      <c r="Z54" s="597">
        <f>COUNTIF(URS確認!AV$2:AV$562,LEFT(B54,3))</f>
        <v>0</v>
      </c>
      <c r="AA54" s="551">
        <f>COUNTIF(URS確認!AW$2:AW$562,LEFT(B54,3))</f>
        <v>0</v>
      </c>
      <c r="AB54" s="562">
        <f>COUNTIF(URS確認!AX$2:AX$563,LEFT(B54,3))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COUNTIF(URS確認!AS56:AS615,LEFT(B55,3))</f>
        <v>3</v>
      </c>
      <c r="G55" s="259">
        <v>3</v>
      </c>
      <c r="H55" s="259">
        <v>3</v>
      </c>
      <c r="I55" s="259">
        <f>COUNTIF(URS確認!AT56:AT616,LEFT(B55,3))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COUNTIF(URS確認!AS$2:AS$562,LEFT(B55,3))</f>
        <v>3</v>
      </c>
      <c r="X55" s="45">
        <f>COUNTIF(URS確認!AT$2:AT$563,LEFT(B55,3))</f>
        <v>0</v>
      </c>
      <c r="Y55" s="544">
        <f>COUNTIF(URS確認!AU$2:AU$562,LEFT(B55,3))</f>
        <v>0</v>
      </c>
      <c r="Z55" s="597">
        <f>COUNTIF(URS確認!AV$2:AV$562,LEFT(B55,3))</f>
        <v>0</v>
      </c>
      <c r="AA55" s="551">
        <f>COUNTIF(URS確認!AW$2:AW$562,LEFT(B55,3))</f>
        <v>0</v>
      </c>
      <c r="AB55" s="562">
        <f>COUNTIF(URS確認!AX$2:AX$563,LEFT(B55,3))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COUNTIF(URS確認!AS57:AS616,LEFT(B56,3))</f>
        <v>1</v>
      </c>
      <c r="G56" s="259">
        <v>1</v>
      </c>
      <c r="H56" s="259">
        <v>1</v>
      </c>
      <c r="I56" s="259">
        <f>COUNTIF(URS確認!AT57:AT617,LEFT(B56,3))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COUNTIF(URS確認!AS$2:AS$562,LEFT(B56,3))</f>
        <v>1</v>
      </c>
      <c r="X56" s="45">
        <f>COUNTIF(URS確認!AT$2:AT$563,LEFT(B56,3))</f>
        <v>0</v>
      </c>
      <c r="Y56" s="544">
        <f>COUNTIF(URS確認!AU$2:AU$562,LEFT(B56,3))</f>
        <v>0</v>
      </c>
      <c r="Z56" s="597">
        <f>COUNTIF(URS確認!AV$2:AV$562,LEFT(B56,3))</f>
        <v>0</v>
      </c>
      <c r="AA56" s="551">
        <f>COUNTIF(URS確認!AW$2:AW$562,LEFT(B56,3))</f>
        <v>0</v>
      </c>
      <c r="AB56" s="562">
        <f>COUNTIF(URS確認!AX$2:AX$563,LEFT(B56,3))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COUNTIF(URS確認!AS59:AS618,LEFT(B58,3))</f>
        <v>1</v>
      </c>
      <c r="G58" s="259">
        <v>1</v>
      </c>
      <c r="H58" s="259">
        <v>1</v>
      </c>
      <c r="I58" s="259">
        <f>COUNTIF(URS確認!AT59:AT619,LEFT(B58,3))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COUNTIF(URS確認!AS$2:AS$562,LEFT(B58,3))</f>
        <v>1</v>
      </c>
      <c r="X58" s="45">
        <f>COUNTIF(URS確認!AT$2:AT$563,LEFT(B58,3))</f>
        <v>0</v>
      </c>
      <c r="Y58" s="544">
        <f>COUNTIF(URS確認!AU$2:AU$562,LEFT(B58,3))</f>
        <v>0</v>
      </c>
      <c r="Z58" s="597">
        <f>COUNTIF(URS確認!AV$2:AV$562,LEFT(B58,3))</f>
        <v>0</v>
      </c>
      <c r="AA58" s="551">
        <f>COUNTIF(URS確認!AW$2:AW$562,LEFT(B58,3))</f>
        <v>0</v>
      </c>
      <c r="AB58" s="562">
        <f>COUNTIF(URS確認!AX$2:AX$563,LEFT(B58,3))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COUNTIF(URS確認!AS63:AS622,LEFT(B60,3))</f>
        <v>12</v>
      </c>
      <c r="G60" s="259">
        <v>9</v>
      </c>
      <c r="I60" s="259">
        <f>COUNTIF(URS確認!AT61:AT621,LEFT(B60,3))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COUNTIF(URS確認!AS$2:AS$562,LEFT(B60,3))</f>
        <v>12</v>
      </c>
      <c r="X60" s="45">
        <f>COUNTIF(URS確認!AT$2:AT$563,LEFT(B60,3))</f>
        <v>0</v>
      </c>
      <c r="Y60" s="544">
        <f>COUNTIF(URS確認!AU$2:AU$562,LEFT(B60,3))</f>
        <v>0</v>
      </c>
      <c r="Z60" s="597">
        <f>COUNTIF(URS確認!AV$2:AV$562,LEFT(B60,3))</f>
        <v>0</v>
      </c>
      <c r="AA60" s="551">
        <f>COUNTIF(URS確認!AW$2:AW$562,LEFT(B60,3))</f>
        <v>0</v>
      </c>
      <c r="AB60" s="562">
        <f>COUNTIF(URS確認!AX$2:AX$563,LEFT(B60,3))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>
      <c r="R64" s="558"/>
      <c r="AB64" s="602">
        <f>SUM(Z62:AB62)/AC62</f>
        <v>0</v>
      </c>
    </row>
    <row r="65" spans="6:6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52"/>
  <sheetViews>
    <sheetView tabSelected="1" zoomScaleNormal="100" workbookViewId="0">
      <pane xSplit="6" ySplit="1" topLeftCell="G251" activePane="bottomRight" state="frozen"/>
      <selection pane="topRight" activeCell="H1" sqref="H1"/>
      <selection pane="bottomLeft" activeCell="A2" sqref="A2"/>
      <selection pane="bottomRight" activeCell="L256" sqref="L256"/>
    </sheetView>
  </sheetViews>
  <sheetFormatPr defaultColWidth="8.75" defaultRowHeight="15"/>
  <cols>
    <col min="1" max="1" width="11.5" style="604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34.25" style="305" customWidth="1"/>
    <col min="7" max="7" width="13.5" style="305" customWidth="1"/>
    <col min="8" max="8" width="9" style="292" customWidth="1"/>
    <col min="9" max="9" width="11.375" style="305" customWidth="1"/>
    <col min="10" max="10" width="10.8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125" style="291" customWidth="1"/>
    <col min="16" max="16" width="14.125" style="292" customWidth="1"/>
    <col min="17" max="17" width="11.375" style="292" customWidth="1"/>
    <col min="18" max="18" width="15.625" style="270" customWidth="1"/>
    <col min="19" max="19" width="9.375" style="291" hidden="1" customWidth="1"/>
    <col min="20" max="20" width="5.375" style="291" hidden="1" customWidth="1"/>
    <col min="21" max="21" width="9.375" style="291" hidden="1" customWidth="1"/>
    <col min="22" max="22" width="5.375" style="307" hidden="1" customWidth="1"/>
    <col min="23" max="23" width="5.375" style="291" hidden="1" customWidth="1"/>
    <col min="24" max="24" width="5.375" style="292" hidden="1" customWidth="1"/>
    <col min="25" max="25" width="9.125" style="292" hidden="1" customWidth="1"/>
    <col min="26" max="26" width="16.125" style="292" hidden="1" customWidth="1"/>
    <col min="27" max="27" width="12.875" style="291" hidden="1" customWidth="1"/>
    <col min="28" max="28" width="18.5" style="291" hidden="1" customWidth="1"/>
    <col min="29" max="29" width="16.25" style="292" hidden="1" customWidth="1"/>
    <col min="30" max="30" width="12.375" style="292" hidden="1" customWidth="1"/>
    <col min="31" max="31" width="14.375" style="292" bestFit="1" customWidth="1"/>
    <col min="32" max="32" width="15.875" style="292" hidden="1" customWidth="1"/>
    <col min="33" max="33" width="18.125" style="355" hidden="1" customWidth="1"/>
    <col min="34" max="34" width="11.75" style="222" hidden="1" customWidth="1"/>
    <col min="35" max="35" width="9.375" style="292" hidden="1" customWidth="1"/>
    <col min="36" max="37" width="11.375" style="305" hidden="1" customWidth="1"/>
    <col min="38" max="38" width="8.75" style="305" hidden="1" customWidth="1"/>
    <col min="39" max="39" width="49.75" style="224" hidden="1" customWidth="1"/>
    <col min="40" max="40" width="14.25" style="291" customWidth="1"/>
    <col min="41" max="41" width="33.375" style="292" customWidth="1"/>
    <col min="42" max="42" width="10.5" style="292" customWidth="1"/>
    <col min="43" max="43" width="16.75" style="356" customWidth="1"/>
    <col min="44" max="44" width="4" style="503" customWidth="1"/>
    <col min="45" max="45" width="8.75" style="498"/>
    <col min="46" max="50" width="8.75" style="292"/>
    <col min="51" max="51" width="12.625" style="292" bestFit="1" customWidth="1"/>
    <col min="52" max="16384" width="8.75" style="292"/>
  </cols>
  <sheetData>
    <row r="1" spans="1:52" ht="42" thickBot="1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684" t="s">
        <v>3322</v>
      </c>
      <c r="L1" s="684" t="s">
        <v>3323</v>
      </c>
      <c r="M1" s="299" t="s">
        <v>108</v>
      </c>
      <c r="N1" s="464" t="s">
        <v>109</v>
      </c>
      <c r="O1" s="464" t="s">
        <v>2752</v>
      </c>
      <c r="P1" s="266" t="s">
        <v>47</v>
      </c>
      <c r="Q1" s="266" t="s">
        <v>48</v>
      </c>
      <c r="R1" s="269" t="s">
        <v>111</v>
      </c>
      <c r="S1" s="291" t="s">
        <v>112</v>
      </c>
      <c r="T1" s="291" t="s">
        <v>113</v>
      </c>
      <c r="U1" s="291" t="s">
        <v>114</v>
      </c>
      <c r="V1" s="291" t="s">
        <v>115</v>
      </c>
      <c r="W1" s="291" t="s">
        <v>116</v>
      </c>
      <c r="X1" s="291" t="s">
        <v>117</v>
      </c>
      <c r="Y1" s="291" t="s">
        <v>118</v>
      </c>
      <c r="Z1" s="292" t="s">
        <v>119</v>
      </c>
      <c r="AA1" s="465" t="s">
        <v>2787</v>
      </c>
      <c r="AB1" s="308" t="s">
        <v>120</v>
      </c>
      <c r="AC1" s="300" t="s">
        <v>121</v>
      </c>
      <c r="AD1" s="465" t="s">
        <v>3230</v>
      </c>
      <c r="AE1" s="220" t="s">
        <v>122</v>
      </c>
      <c r="AF1" s="299" t="s">
        <v>123</v>
      </c>
      <c r="AG1" s="357" t="s">
        <v>124</v>
      </c>
      <c r="AH1" s="220" t="s">
        <v>125</v>
      </c>
      <c r="AI1" s="220" t="s">
        <v>126</v>
      </c>
      <c r="AJ1" s="220" t="s">
        <v>127</v>
      </c>
      <c r="AK1" s="220" t="s">
        <v>128</v>
      </c>
      <c r="AL1" s="219" t="s">
        <v>129</v>
      </c>
      <c r="AM1" s="299" t="s">
        <v>130</v>
      </c>
      <c r="AN1" s="266" t="s">
        <v>131</v>
      </c>
      <c r="AO1" s="263" t="s">
        <v>132</v>
      </c>
      <c r="AP1" s="284" t="s">
        <v>133</v>
      </c>
      <c r="AQ1" s="358" t="s">
        <v>2850</v>
      </c>
      <c r="AR1" s="503" t="s">
        <v>2946</v>
      </c>
      <c r="AS1" s="574" t="s">
        <v>2934</v>
      </c>
      <c r="AT1" s="575" t="s">
        <v>2949</v>
      </c>
      <c r="AU1" s="577" t="s">
        <v>2940</v>
      </c>
      <c r="AV1" s="579" t="s">
        <v>2937</v>
      </c>
      <c r="AW1" s="581" t="s">
        <v>2938</v>
      </c>
      <c r="AX1" s="583" t="s">
        <v>2939</v>
      </c>
      <c r="AY1" s="284" t="s">
        <v>3244</v>
      </c>
      <c r="AZ1" s="284" t="s">
        <v>3321</v>
      </c>
    </row>
    <row r="2" spans="1:52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3305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83" t="s">
        <v>3307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139</v>
      </c>
      <c r="AP2" s="292" t="str">
        <f>VLOOKUP(功能_33[[#This Row],[功能代號]],需二審tmp!A:A,1,FALSE)</f>
        <v>L1001</v>
      </c>
      <c r="AQ2" s="356">
        <v>44470</v>
      </c>
      <c r="AS2" s="574" t="str">
        <f t="shared" ref="AS2:AS66" si="0">IF(COUNTA(AE2)=1,LEFT(D2,3),"")</f>
        <v>1-1</v>
      </c>
      <c r="AT2" s="576" t="str">
        <f t="shared" ref="AT2:AT66" si="1">IF(AND(COUNTA(N2)=1,COUNTA(O2)=1,COUNTA(AA2)=1,COUNTA(AD2)=1,COUNTA(AE2)=0),LEFT(D2,3),"")</f>
        <v/>
      </c>
      <c r="AU2" s="578" t="str">
        <f t="shared" ref="AU2:AU66" si="2">IF(AND(COUNTA(N2)=1,COUNTA(O2)=1,COUNTA(AA2)=1,COUNTA(AD2)=0,COUNTA(AE2)=0),LEFT(D2,3),"")</f>
        <v/>
      </c>
      <c r="AV2" s="580" t="str">
        <f t="shared" ref="AV2:AV32" si="3">IF(AND(COUNTA(O2)=0,COUNTA(AA2)=1),LEFT(D2,3),"")</f>
        <v/>
      </c>
      <c r="AW2" s="582" t="str">
        <f t="shared" ref="AW2:AW32" si="4">IF(AND(COUNTA(O2)=1,COUNTA(AA2)=0),LEFT(D2,3),"")</f>
        <v/>
      </c>
      <c r="AX2" s="584" t="str">
        <f t="shared" ref="AX2:AX32" si="5">IF(AND(COUNTA(O2)=0,COUNTA(AA2)=0),LEFT(D2,3),"")</f>
        <v/>
      </c>
      <c r="AY2" s="662" t="str">
        <f>IFERROR(VLOOKUP(功能_33[[#This Row],[功能代號]],工作表3!C:C,1,FALSE),"未計SIT測試")</f>
        <v>L1001</v>
      </c>
      <c r="AZ2" s="584" t="s">
        <v>134</v>
      </c>
    </row>
    <row r="3" spans="1:52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3305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83" t="s">
        <v>3309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142</v>
      </c>
      <c r="AO3" s="292" t="s">
        <v>143</v>
      </c>
      <c r="AP3" s="292" t="str">
        <f>VLOOKUP(功能_33[[#This Row],[功能代號]],需二審tmp!A:A,1,FALSE)</f>
        <v>L1101</v>
      </c>
      <c r="AQ3" s="356">
        <v>44470</v>
      </c>
      <c r="AS3" s="574" t="str">
        <f t="shared" si="0"/>
        <v>1-1</v>
      </c>
      <c r="AT3" s="576" t="str">
        <f t="shared" si="1"/>
        <v/>
      </c>
      <c r="AU3" s="578" t="str">
        <f t="shared" si="2"/>
        <v/>
      </c>
      <c r="AV3" s="580" t="str">
        <f t="shared" si="3"/>
        <v/>
      </c>
      <c r="AW3" s="582" t="str">
        <f t="shared" si="4"/>
        <v/>
      </c>
      <c r="AX3" s="584" t="str">
        <f t="shared" si="5"/>
        <v/>
      </c>
      <c r="AY3" s="662" t="str">
        <f>IFERROR(VLOOKUP(功能_33[[#This Row],[功能代號]],工作表3!C:C,1,FALSE),"未計SIT測試")</f>
        <v>L1101</v>
      </c>
      <c r="AZ3" s="584" t="s">
        <v>140</v>
      </c>
    </row>
    <row r="4" spans="1:52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3305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83" t="s">
        <v>3311</v>
      </c>
      <c r="AF4" s="253" t="s">
        <v>7</v>
      </c>
      <c r="AG4" s="355" t="s">
        <v>146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142</v>
      </c>
      <c r="AO4" s="292" t="s">
        <v>143</v>
      </c>
      <c r="AP4" s="292" t="str">
        <f>VLOOKUP(功能_33[[#This Row],[功能代號]],需二審tmp!A:A,1,FALSE)</f>
        <v>L1102</v>
      </c>
      <c r="AQ4" s="356">
        <v>44470</v>
      </c>
      <c r="AS4" s="574" t="str">
        <f t="shared" si="0"/>
        <v>1-1</v>
      </c>
      <c r="AT4" s="576" t="str">
        <f t="shared" si="1"/>
        <v/>
      </c>
      <c r="AU4" s="578" t="str">
        <f t="shared" si="2"/>
        <v/>
      </c>
      <c r="AV4" s="580" t="str">
        <f t="shared" si="3"/>
        <v/>
      </c>
      <c r="AW4" s="582" t="str">
        <f t="shared" si="4"/>
        <v/>
      </c>
      <c r="AX4" s="584" t="str">
        <f t="shared" si="5"/>
        <v/>
      </c>
      <c r="AY4" s="662" t="str">
        <f>IFERROR(VLOOKUP(功能_33[[#This Row],[功能代號]],工作表3!C:C,1,FALSE),"未計SIT測試")</f>
        <v>L1102</v>
      </c>
      <c r="AZ4" s="584" t="s">
        <v>144</v>
      </c>
    </row>
    <row r="5" spans="1:52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3305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83" t="s">
        <v>3311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149</v>
      </c>
      <c r="AO5" s="292" t="s">
        <v>150</v>
      </c>
      <c r="AP5" s="292" t="str">
        <f>VLOOKUP(功能_33[[#This Row],[功能代號]],需二審tmp!A:A,1,FALSE)</f>
        <v>L1103</v>
      </c>
      <c r="AQ5" s="356">
        <v>44470</v>
      </c>
      <c r="AS5" s="574" t="str">
        <f t="shared" si="0"/>
        <v>1-1</v>
      </c>
      <c r="AT5" s="576" t="str">
        <f t="shared" si="1"/>
        <v/>
      </c>
      <c r="AU5" s="578" t="str">
        <f t="shared" si="2"/>
        <v/>
      </c>
      <c r="AV5" s="580" t="str">
        <f t="shared" si="3"/>
        <v/>
      </c>
      <c r="AW5" s="582" t="str">
        <f t="shared" si="4"/>
        <v/>
      </c>
      <c r="AX5" s="584" t="str">
        <f t="shared" si="5"/>
        <v/>
      </c>
      <c r="AY5" s="662" t="str">
        <f>IFERROR(VLOOKUP(功能_33[[#This Row],[功能代號]],工作表3!C:C,1,FALSE),"未計SIT測試")</f>
        <v>L1103</v>
      </c>
      <c r="AZ5" s="584" t="s">
        <v>147</v>
      </c>
    </row>
    <row r="6" spans="1:52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3305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82" t="s">
        <v>3308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149</v>
      </c>
      <c r="AO6" s="292" t="s">
        <v>150</v>
      </c>
      <c r="AP6" s="292" t="str">
        <f>VLOOKUP(功能_33[[#This Row],[功能代號]],需二審tmp!A:A,1,FALSE)</f>
        <v>L1104</v>
      </c>
      <c r="AQ6" s="356">
        <v>44470</v>
      </c>
      <c r="AS6" s="574" t="str">
        <f t="shared" si="0"/>
        <v>1-1</v>
      </c>
      <c r="AT6" s="576" t="str">
        <f t="shared" si="1"/>
        <v/>
      </c>
      <c r="AU6" s="578" t="str">
        <f t="shared" si="2"/>
        <v/>
      </c>
      <c r="AV6" s="580" t="str">
        <f t="shared" si="3"/>
        <v/>
      </c>
      <c r="AW6" s="582" t="str">
        <f t="shared" si="4"/>
        <v/>
      </c>
      <c r="AX6" s="584" t="str">
        <f t="shared" si="5"/>
        <v/>
      </c>
      <c r="AY6" s="662" t="str">
        <f>IFERROR(VLOOKUP(功能_33[[#This Row],[功能代號]],工作表3!C:C,1,FALSE),"未計SIT測試")</f>
        <v>L1104</v>
      </c>
      <c r="AZ6" s="584" t="s">
        <v>151</v>
      </c>
    </row>
    <row r="7" spans="1:52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83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155</v>
      </c>
      <c r="AO7" s="292" t="s">
        <v>156</v>
      </c>
      <c r="AP7" s="292" t="e">
        <f>VLOOKUP(功能_33[[#This Row],[功能代號]],需二審tmp!A:A,1,FALSE)</f>
        <v>#N/A</v>
      </c>
      <c r="AQ7" s="356">
        <v>44515</v>
      </c>
      <c r="AS7" s="574" t="str">
        <f t="shared" si="0"/>
        <v>1-1</v>
      </c>
      <c r="AT7" s="576" t="str">
        <f t="shared" si="1"/>
        <v/>
      </c>
      <c r="AU7" s="578" t="str">
        <f t="shared" si="2"/>
        <v/>
      </c>
      <c r="AV7" s="580" t="str">
        <f t="shared" si="3"/>
        <v/>
      </c>
      <c r="AW7" s="582" t="str">
        <f t="shared" si="4"/>
        <v/>
      </c>
      <c r="AX7" s="584" t="str">
        <f t="shared" si="5"/>
        <v/>
      </c>
      <c r="AY7" s="662" t="str">
        <f>IFERROR(VLOOKUP(功能_33[[#This Row],[功能代號]],工作表3!C:C,1,FALSE),"未計SIT測試")</f>
        <v>L1110</v>
      </c>
      <c r="AZ7" s="584" t="s">
        <v>2803</v>
      </c>
    </row>
    <row r="8" spans="1:52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83" t="s">
        <v>3310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159</v>
      </c>
      <c r="AO8" s="292" t="s">
        <v>160</v>
      </c>
      <c r="AP8" s="292" t="e">
        <f>VLOOKUP(功能_33[[#This Row],[功能代號]],需二審tmp!A:A,1,FALSE)</f>
        <v>#N/A</v>
      </c>
      <c r="AQ8" s="356">
        <v>44487</v>
      </c>
      <c r="AS8" s="574" t="str">
        <f t="shared" si="0"/>
        <v>1-1</v>
      </c>
      <c r="AT8" s="576" t="str">
        <f t="shared" si="1"/>
        <v/>
      </c>
      <c r="AU8" s="578" t="str">
        <f t="shared" si="2"/>
        <v/>
      </c>
      <c r="AV8" s="580" t="str">
        <f t="shared" si="3"/>
        <v/>
      </c>
      <c r="AW8" s="582" t="str">
        <f t="shared" si="4"/>
        <v/>
      </c>
      <c r="AX8" s="584" t="str">
        <f t="shared" si="5"/>
        <v/>
      </c>
      <c r="AY8" s="662" t="str">
        <f>IFERROR(VLOOKUP(功能_33[[#This Row],[功能代號]],工作表3!C:C,1,FALSE),"未計SIT測試")</f>
        <v>L1111</v>
      </c>
      <c r="AZ8" s="584" t="s">
        <v>157</v>
      </c>
    </row>
    <row r="9" spans="1:52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83" t="s">
        <v>3312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9">
        <v>44491</v>
      </c>
      <c r="AO9" s="292" t="s">
        <v>163</v>
      </c>
      <c r="AP9" s="292" t="str">
        <f>VLOOKUP(功能_33[[#This Row],[功能代號]],需二審tmp!A:A,1,FALSE)</f>
        <v>L1905</v>
      </c>
      <c r="AQ9" s="356">
        <v>44470</v>
      </c>
      <c r="AS9" s="574" t="str">
        <f t="shared" si="0"/>
        <v>1-1</v>
      </c>
      <c r="AT9" s="576" t="str">
        <f t="shared" si="1"/>
        <v/>
      </c>
      <c r="AU9" s="578" t="str">
        <f t="shared" si="2"/>
        <v/>
      </c>
      <c r="AV9" s="580" t="str">
        <f t="shared" si="3"/>
        <v/>
      </c>
      <c r="AW9" s="582" t="str">
        <f t="shared" si="4"/>
        <v/>
      </c>
      <c r="AX9" s="584" t="str">
        <f t="shared" si="5"/>
        <v/>
      </c>
      <c r="AY9" s="662" t="str">
        <f>IFERROR(VLOOKUP(功能_33[[#This Row],[功能代號]],工作表3!C:C,1,FALSE),"未計SIT測試")</f>
        <v>L1905</v>
      </c>
      <c r="AZ9" s="584" t="s">
        <v>161</v>
      </c>
    </row>
    <row r="10" spans="1:52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83" t="s">
        <v>3310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163</v>
      </c>
      <c r="AP10" s="292" t="str">
        <f>VLOOKUP(功能_33[[#This Row],[功能代號]],需二審tmp!A:A,1,FALSE)</f>
        <v>L1105</v>
      </c>
      <c r="AQ10" s="356">
        <v>44470</v>
      </c>
      <c r="AS10" s="574" t="str">
        <f t="shared" si="0"/>
        <v>1-1</v>
      </c>
      <c r="AT10" s="576" t="str">
        <f t="shared" si="1"/>
        <v/>
      </c>
      <c r="AU10" s="578" t="str">
        <f t="shared" si="2"/>
        <v/>
      </c>
      <c r="AV10" s="580" t="str">
        <f t="shared" si="3"/>
        <v/>
      </c>
      <c r="AW10" s="582" t="str">
        <f t="shared" si="4"/>
        <v/>
      </c>
      <c r="AX10" s="584" t="str">
        <f t="shared" si="5"/>
        <v/>
      </c>
      <c r="AY10" s="662" t="str">
        <f>IFERROR(VLOOKUP(功能_33[[#This Row],[功能代號]],工作表3!C:C,1,FALSE),"未計SIT測試")</f>
        <v>L1105</v>
      </c>
      <c r="AZ10" s="584" t="s">
        <v>164</v>
      </c>
    </row>
    <row r="11" spans="1:52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172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83" t="s">
        <v>3310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173</v>
      </c>
      <c r="AO11" s="292" t="s">
        <v>174</v>
      </c>
      <c r="AP11" s="292" t="str">
        <f>VLOOKUP(功能_33[[#This Row],[功能代號]],需二審tmp!A:A,1,FALSE)</f>
        <v>L1908</v>
      </c>
      <c r="AQ11" s="356">
        <v>44470</v>
      </c>
      <c r="AS11" s="574" t="str">
        <f t="shared" si="0"/>
        <v>1-3</v>
      </c>
      <c r="AT11" s="576" t="str">
        <f t="shared" si="1"/>
        <v/>
      </c>
      <c r="AU11" s="578" t="str">
        <f t="shared" si="2"/>
        <v/>
      </c>
      <c r="AV11" s="580" t="str">
        <f t="shared" si="3"/>
        <v/>
      </c>
      <c r="AW11" s="582" t="str">
        <f t="shared" si="4"/>
        <v/>
      </c>
      <c r="AX11" s="584" t="str">
        <f t="shared" si="5"/>
        <v/>
      </c>
      <c r="AY11" s="662" t="str">
        <f>IFERROR(VLOOKUP(功能_33[[#This Row],[功能代號]],工作表3!C:C,1,FALSE),"未計SIT測試")</f>
        <v>L1908</v>
      </c>
      <c r="AZ11" s="584" t="s">
        <v>170</v>
      </c>
    </row>
    <row r="12" spans="1:52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172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83" t="s">
        <v>3310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173</v>
      </c>
      <c r="AO12" s="292" t="s">
        <v>174</v>
      </c>
      <c r="AP12" s="292" t="str">
        <f>VLOOKUP(功能_33[[#This Row],[功能代號]],需二審tmp!A:A,1,FALSE)</f>
        <v>L1108</v>
      </c>
      <c r="AQ12" s="356">
        <v>44470</v>
      </c>
      <c r="AS12" s="574" t="str">
        <f t="shared" si="0"/>
        <v>1-3</v>
      </c>
      <c r="AT12" s="576" t="str">
        <f t="shared" si="1"/>
        <v/>
      </c>
      <c r="AU12" s="578" t="str">
        <f t="shared" si="2"/>
        <v/>
      </c>
      <c r="AV12" s="580" t="str">
        <f t="shared" si="3"/>
        <v/>
      </c>
      <c r="AW12" s="582" t="str">
        <f t="shared" si="4"/>
        <v/>
      </c>
      <c r="AX12" s="584" t="str">
        <f t="shared" si="5"/>
        <v/>
      </c>
      <c r="AY12" s="662" t="str">
        <f>IFERROR(VLOOKUP(功能_33[[#This Row],[功能代號]],工作表3!C:C,1,FALSE),"未計SIT測試")</f>
        <v>L1108</v>
      </c>
      <c r="AZ12" s="584" t="s">
        <v>175</v>
      </c>
    </row>
    <row r="13" spans="1:52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4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163</v>
      </c>
      <c r="AP13" s="292" t="str">
        <f>VLOOKUP(功能_33[[#This Row],[功能代號]],需二審tmp!A:A,1,FALSE)</f>
        <v>L1109</v>
      </c>
      <c r="AQ13" s="356">
        <v>44470</v>
      </c>
      <c r="AS13" s="574" t="str">
        <f t="shared" si="0"/>
        <v>1-1</v>
      </c>
      <c r="AT13" s="576" t="str">
        <f t="shared" si="1"/>
        <v/>
      </c>
      <c r="AU13" s="578" t="str">
        <f t="shared" si="2"/>
        <v/>
      </c>
      <c r="AV13" s="580" t="str">
        <f t="shared" si="3"/>
        <v/>
      </c>
      <c r="AW13" s="582" t="str">
        <f t="shared" si="4"/>
        <v/>
      </c>
      <c r="AX13" s="584" t="str">
        <f t="shared" si="5"/>
        <v/>
      </c>
      <c r="AY13" s="662" t="str">
        <f>IFERROR(VLOOKUP(功能_33[[#This Row],[功能代號]],工作表3!C:C,1,FALSE),"未計SIT測試")</f>
        <v>L1109</v>
      </c>
      <c r="AZ13" s="584" t="s">
        <v>177</v>
      </c>
    </row>
    <row r="14" spans="1:52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4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181</v>
      </c>
      <c r="AL14" s="292"/>
      <c r="AM14" s="299"/>
      <c r="AN14" s="291" t="s">
        <v>182</v>
      </c>
      <c r="AO14" s="292" t="s">
        <v>183</v>
      </c>
      <c r="AP14" s="292" t="e">
        <f>VLOOKUP(功能_33[[#This Row],[功能代號]],需二審tmp!A:A,1,FALSE)</f>
        <v>#N/A</v>
      </c>
      <c r="AQ14" s="356">
        <v>44470</v>
      </c>
      <c r="AS14" s="574" t="str">
        <f t="shared" si="0"/>
        <v>1-2</v>
      </c>
      <c r="AT14" s="576" t="str">
        <f t="shared" si="1"/>
        <v/>
      </c>
      <c r="AU14" s="578" t="str">
        <f t="shared" si="2"/>
        <v/>
      </c>
      <c r="AV14" s="580" t="str">
        <f t="shared" si="3"/>
        <v/>
      </c>
      <c r="AW14" s="582" t="str">
        <f t="shared" si="4"/>
        <v/>
      </c>
      <c r="AX14" s="584" t="str">
        <f t="shared" si="5"/>
        <v/>
      </c>
      <c r="AY14" s="662" t="str">
        <f>IFERROR(VLOOKUP(功能_33[[#This Row],[功能代號]],工作表3!C:C,1,FALSE),"未計SIT測試")</f>
        <v>L1907</v>
      </c>
      <c r="AZ14" s="584" t="s">
        <v>179</v>
      </c>
    </row>
    <row r="15" spans="1:52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83" t="s">
        <v>3310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181</v>
      </c>
      <c r="AL15" s="292"/>
      <c r="AM15" s="299"/>
      <c r="AN15" s="291" t="s">
        <v>182</v>
      </c>
      <c r="AO15" s="292" t="s">
        <v>186</v>
      </c>
      <c r="AP15" s="292" t="e">
        <f>VLOOKUP(功能_33[[#This Row],[功能代號]],需二審tmp!A:A,1,FALSE)</f>
        <v>#N/A</v>
      </c>
      <c r="AQ15" s="356">
        <v>44470</v>
      </c>
      <c r="AS15" s="574" t="str">
        <f t="shared" si="0"/>
        <v>1-2</v>
      </c>
      <c r="AT15" s="576" t="str">
        <f t="shared" si="1"/>
        <v/>
      </c>
      <c r="AU15" s="578" t="str">
        <f t="shared" si="2"/>
        <v/>
      </c>
      <c r="AV15" s="580" t="str">
        <f t="shared" si="3"/>
        <v/>
      </c>
      <c r="AW15" s="582" t="str">
        <f t="shared" si="4"/>
        <v/>
      </c>
      <c r="AX15" s="584" t="str">
        <f t="shared" si="5"/>
        <v/>
      </c>
      <c r="AY15" s="662" t="str">
        <f>IFERROR(VLOOKUP(功能_33[[#This Row],[功能代號]],工作表3!C:C,1,FALSE),"未計SIT測試")</f>
        <v>L1107</v>
      </c>
      <c r="AZ15" s="584" t="s">
        <v>184</v>
      </c>
    </row>
    <row r="16" spans="1:52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83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190</v>
      </c>
      <c r="AP16" s="292" t="e">
        <f>VLOOKUP(功能_33[[#This Row],[功能代號]],需二審tmp!A:A,1,FALSE)</f>
        <v>#N/A</v>
      </c>
      <c r="AQ16" s="356">
        <v>44515</v>
      </c>
      <c r="AS16" s="574" t="str">
        <f t="shared" si="0"/>
        <v>1-1</v>
      </c>
      <c r="AT16" s="576" t="str">
        <f t="shared" si="1"/>
        <v/>
      </c>
      <c r="AU16" s="578" t="str">
        <f t="shared" si="2"/>
        <v/>
      </c>
      <c r="AV16" s="580" t="str">
        <f t="shared" si="3"/>
        <v/>
      </c>
      <c r="AW16" s="582" t="str">
        <f t="shared" si="4"/>
        <v/>
      </c>
      <c r="AX16" s="584" t="str">
        <f t="shared" si="5"/>
        <v/>
      </c>
      <c r="AY16" s="662" t="str">
        <f>IFERROR(VLOOKUP(功能_33[[#This Row],[功能代號]],工作表3!C:C,1,FALSE),"未計SIT測試")</f>
        <v>L1909</v>
      </c>
      <c r="AZ16" s="584" t="s">
        <v>2803</v>
      </c>
    </row>
    <row r="17" spans="3:52" ht="13.8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1"/>
      <c r="L17" s="291"/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195</v>
      </c>
      <c r="AC17" s="299">
        <v>44477</v>
      </c>
      <c r="AD17" s="299">
        <v>44477</v>
      </c>
      <c r="AE17" s="299">
        <v>44539</v>
      </c>
      <c r="AF17" s="299" t="s">
        <v>196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197</v>
      </c>
      <c r="AO17" s="292" t="s">
        <v>198</v>
      </c>
      <c r="AP17" s="292" t="e">
        <f>VLOOKUP(功能_33[[#This Row],[功能代號]],需二審tmp!A:A,1,FALSE)</f>
        <v>#N/A</v>
      </c>
      <c r="AQ17" s="356">
        <v>44523</v>
      </c>
      <c r="AS17" s="574" t="str">
        <f t="shared" si="0"/>
        <v>2-1</v>
      </c>
      <c r="AT17" s="576" t="str">
        <f t="shared" si="1"/>
        <v/>
      </c>
      <c r="AU17" s="578" t="str">
        <f>IF(AND(COUNTA(N17)=1,COUNTA(O17)=1,COUNTA(AA17)=1,COUNTA(AD17)=0,COUNTA(AE17)=0),LEFT(D17,3),"")</f>
        <v/>
      </c>
      <c r="AV17" s="580" t="str">
        <f t="shared" si="3"/>
        <v/>
      </c>
      <c r="AW17" s="582" t="str">
        <f t="shared" si="4"/>
        <v/>
      </c>
      <c r="AX17" s="584" t="str">
        <f t="shared" si="5"/>
        <v/>
      </c>
      <c r="AY17" s="662" t="str">
        <f>IFERROR(VLOOKUP(功能_33[[#This Row],[功能代號]],工作表3!C:C,1,FALSE),"未計SIT測試")</f>
        <v>L2001</v>
      </c>
      <c r="AZ17" s="584" t="s">
        <v>191</v>
      </c>
    </row>
    <row r="18" spans="3:52" ht="13.8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1"/>
      <c r="L18" s="291"/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196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197</v>
      </c>
      <c r="AO18" s="292" t="s">
        <v>200</v>
      </c>
      <c r="AP18" s="292" t="str">
        <f>VLOOKUP(功能_33[[#This Row],[功能代號]],需二審tmp!A:A,1,FALSE)</f>
        <v>L2101</v>
      </c>
      <c r="AQ18" s="356">
        <v>44523</v>
      </c>
      <c r="AS18" s="574" t="str">
        <f t="shared" si="0"/>
        <v>2-1</v>
      </c>
      <c r="AT18" s="576" t="str">
        <f t="shared" si="1"/>
        <v/>
      </c>
      <c r="AU18" s="578" t="str">
        <f t="shared" si="2"/>
        <v/>
      </c>
      <c r="AV18" s="580" t="str">
        <f t="shared" si="3"/>
        <v/>
      </c>
      <c r="AW18" s="582" t="str">
        <f t="shared" si="4"/>
        <v/>
      </c>
      <c r="AX18" s="584" t="str">
        <f t="shared" si="5"/>
        <v/>
      </c>
      <c r="AY18" s="662" t="str">
        <f>IFERROR(VLOOKUP(功能_33[[#This Row],[功能代號]],工作表3!C:C,1,FALSE),"未計SIT測試")</f>
        <v>L2101</v>
      </c>
      <c r="AZ18" s="584" t="s">
        <v>199</v>
      </c>
    </row>
    <row r="19" spans="3:52" ht="13.8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1"/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204</v>
      </c>
      <c r="AP19" s="292" t="str">
        <f>VLOOKUP(功能_33[[#This Row],[功能代號]],需二審tmp!A:A,1,FALSE)</f>
        <v>L2010</v>
      </c>
      <c r="AQ19" s="356">
        <v>44523</v>
      </c>
      <c r="AS19" s="574" t="str">
        <f t="shared" si="0"/>
        <v>2-2</v>
      </c>
      <c r="AT19" s="576" t="str">
        <f t="shared" si="1"/>
        <v/>
      </c>
      <c r="AU19" s="578" t="str">
        <f t="shared" si="2"/>
        <v/>
      </c>
      <c r="AV19" s="580" t="str">
        <f t="shared" si="3"/>
        <v/>
      </c>
      <c r="AW19" s="582" t="str">
        <f t="shared" si="4"/>
        <v/>
      </c>
      <c r="AX19" s="584" t="str">
        <f t="shared" si="5"/>
        <v/>
      </c>
      <c r="AY19" s="662" t="str">
        <f>IFERROR(VLOOKUP(功能_33[[#This Row],[功能代號]],工作表3!C:C,1,FALSE),"未計SIT測試")</f>
        <v>L2010</v>
      </c>
      <c r="AZ19" s="584" t="s">
        <v>201</v>
      </c>
    </row>
    <row r="20" spans="3:52" ht="13.8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1"/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196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206</v>
      </c>
      <c r="AP20" s="292" t="str">
        <f>VLOOKUP(功能_33[[#This Row],[功能代號]],需二審tmp!A:A,1,FALSE)</f>
        <v>L2111</v>
      </c>
      <c r="AQ20" s="356">
        <v>44523</v>
      </c>
      <c r="AS20" s="574" t="str">
        <f t="shared" si="0"/>
        <v>2-2</v>
      </c>
      <c r="AT20" s="576" t="str">
        <f t="shared" si="1"/>
        <v/>
      </c>
      <c r="AU20" s="578" t="str">
        <f t="shared" si="2"/>
        <v/>
      </c>
      <c r="AV20" s="580" t="str">
        <f t="shared" si="3"/>
        <v/>
      </c>
      <c r="AW20" s="582" t="str">
        <f t="shared" si="4"/>
        <v/>
      </c>
      <c r="AX20" s="584" t="str">
        <f t="shared" si="5"/>
        <v/>
      </c>
      <c r="AY20" s="662" t="str">
        <f>IFERROR(VLOOKUP(功能_33[[#This Row],[功能代號]],工作表3!C:C,1,FALSE),"未計SIT測試")</f>
        <v>L2111</v>
      </c>
      <c r="AZ20" s="584" t="s">
        <v>2803</v>
      </c>
    </row>
    <row r="21" spans="3:52" ht="13.8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1"/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196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208</v>
      </c>
      <c r="AP21" s="292" t="str">
        <f>VLOOKUP(功能_33[[#This Row],[功能代號]],需二審tmp!A:A,1,FALSE)</f>
        <v>L2153</v>
      </c>
      <c r="AQ21" s="356">
        <v>44523</v>
      </c>
      <c r="AS21" s="574" t="str">
        <f t="shared" si="0"/>
        <v>2-2</v>
      </c>
      <c r="AT21" s="576" t="str">
        <f t="shared" si="1"/>
        <v/>
      </c>
      <c r="AU21" s="578" t="str">
        <f t="shared" si="2"/>
        <v/>
      </c>
      <c r="AV21" s="580" t="str">
        <f t="shared" si="3"/>
        <v/>
      </c>
      <c r="AW21" s="582" t="str">
        <f t="shared" si="4"/>
        <v/>
      </c>
      <c r="AX21" s="584" t="str">
        <f t="shared" si="5"/>
        <v/>
      </c>
      <c r="AY21" s="662" t="str">
        <f>IFERROR(VLOOKUP(功能_33[[#This Row],[功能代號]],工作表3!C:C,1,FALSE),"未計SIT測試")</f>
        <v>L2153</v>
      </c>
      <c r="AZ21" s="584" t="s">
        <v>207</v>
      </c>
    </row>
    <row r="22" spans="3:52" ht="13.8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1"/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196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211</v>
      </c>
      <c r="AP22" s="292" t="e">
        <f>VLOOKUP(功能_33[[#This Row],[功能代號]],需二審tmp!A:A,1,FALSE)</f>
        <v>#N/A</v>
      </c>
      <c r="AQ22" s="356">
        <v>44523</v>
      </c>
      <c r="AS22" s="574" t="str">
        <f t="shared" si="0"/>
        <v>2-2</v>
      </c>
      <c r="AT22" s="576" t="str">
        <f t="shared" si="1"/>
        <v/>
      </c>
      <c r="AU22" s="578" t="str">
        <f t="shared" si="2"/>
        <v/>
      </c>
      <c r="AV22" s="580" t="str">
        <f t="shared" si="3"/>
        <v/>
      </c>
      <c r="AW22" s="582" t="str">
        <f t="shared" si="4"/>
        <v/>
      </c>
      <c r="AX22" s="584" t="str">
        <f t="shared" si="5"/>
        <v/>
      </c>
      <c r="AY22" s="662" t="str">
        <f>IFERROR(VLOOKUP(功能_33[[#This Row],[功能代號]],工作表3!C:C,1,FALSE),"未計SIT測試")</f>
        <v>L2151</v>
      </c>
      <c r="AZ22" s="584" t="s">
        <v>209</v>
      </c>
    </row>
    <row r="23" spans="3:52" ht="13.8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1"/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214</v>
      </c>
      <c r="AP23" s="292" t="str">
        <f>VLOOKUP(功能_33[[#This Row],[功能代號]],需二審tmp!A:A,1,FALSE)</f>
        <v>L2112</v>
      </c>
      <c r="AQ23" s="356">
        <v>44523</v>
      </c>
      <c r="AS23" s="574" t="str">
        <f t="shared" si="0"/>
        <v>2-2</v>
      </c>
      <c r="AT23" s="576" t="str">
        <f t="shared" si="1"/>
        <v/>
      </c>
      <c r="AU23" s="578" t="str">
        <f t="shared" si="2"/>
        <v/>
      </c>
      <c r="AV23" s="580" t="str">
        <f t="shared" si="3"/>
        <v/>
      </c>
      <c r="AW23" s="582" t="str">
        <f t="shared" si="4"/>
        <v/>
      </c>
      <c r="AX23" s="584" t="str">
        <f t="shared" si="5"/>
        <v/>
      </c>
      <c r="AY23" s="662" t="str">
        <f>IFERROR(VLOOKUP(功能_33[[#This Row],[功能代號]],工作表3!C:C,1,FALSE),"未計SIT測試")</f>
        <v>L2112</v>
      </c>
      <c r="AZ23" s="584" t="s">
        <v>2803</v>
      </c>
    </row>
    <row r="24" spans="3:52" ht="13.8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1"/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217</v>
      </c>
      <c r="AP24" s="292" t="str">
        <f>VLOOKUP(功能_33[[#This Row],[功能代號]],需二審tmp!A:A,1,FALSE)</f>
        <v>L2015</v>
      </c>
      <c r="AQ24" s="356">
        <v>44523</v>
      </c>
      <c r="AS24" s="574" t="str">
        <f t="shared" si="0"/>
        <v>2-2</v>
      </c>
      <c r="AT24" s="576" t="str">
        <f t="shared" si="1"/>
        <v/>
      </c>
      <c r="AU24" s="578" t="str">
        <f t="shared" si="2"/>
        <v/>
      </c>
      <c r="AV24" s="580" t="str">
        <f t="shared" si="3"/>
        <v/>
      </c>
      <c r="AW24" s="582" t="str">
        <f t="shared" si="4"/>
        <v/>
      </c>
      <c r="AX24" s="584" t="str">
        <f t="shared" si="5"/>
        <v/>
      </c>
      <c r="AY24" s="662" t="str">
        <f>IFERROR(VLOOKUP(功能_33[[#This Row],[功能代號]],工作表3!C:C,1,FALSE),"未計SIT測試")</f>
        <v>L2015</v>
      </c>
      <c r="AZ24" s="584" t="s">
        <v>2803</v>
      </c>
    </row>
    <row r="25" spans="3:52" ht="13.8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1"/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196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220</v>
      </c>
      <c r="AP25" s="292" t="str">
        <f>VLOOKUP(功能_33[[#This Row],[功能代號]],需二審tmp!A:A,1,FALSE)</f>
        <v>L2154</v>
      </c>
      <c r="AQ25" s="356">
        <v>44523</v>
      </c>
      <c r="AS25" s="574" t="str">
        <f t="shared" si="0"/>
        <v>2-2</v>
      </c>
      <c r="AT25" s="576" t="str">
        <f t="shared" si="1"/>
        <v/>
      </c>
      <c r="AU25" s="578" t="str">
        <f t="shared" si="2"/>
        <v/>
      </c>
      <c r="AV25" s="580" t="str">
        <f t="shared" si="3"/>
        <v/>
      </c>
      <c r="AW25" s="582" t="str">
        <f t="shared" si="4"/>
        <v/>
      </c>
      <c r="AX25" s="584" t="str">
        <f t="shared" si="5"/>
        <v/>
      </c>
      <c r="AY25" s="662" t="str">
        <f>IFERROR(VLOOKUP(功能_33[[#This Row],[功能代號]],工作表3!C:C,1,FALSE),"未計SIT測試")</f>
        <v>L2154</v>
      </c>
      <c r="AZ25" s="584" t="s">
        <v>2803</v>
      </c>
    </row>
    <row r="26" spans="3:52" ht="13.8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1"/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223</v>
      </c>
      <c r="AP26" s="292" t="str">
        <f>VLOOKUP(功能_33[[#This Row],[功能代號]],需二審tmp!A:A,1,FALSE)</f>
        <v>L2016</v>
      </c>
      <c r="AQ26" s="356">
        <v>44523</v>
      </c>
      <c r="AS26" s="574" t="str">
        <f t="shared" si="0"/>
        <v>2-2</v>
      </c>
      <c r="AT26" s="576" t="str">
        <f t="shared" si="1"/>
        <v/>
      </c>
      <c r="AU26" s="578" t="str">
        <f t="shared" si="2"/>
        <v/>
      </c>
      <c r="AV26" s="580" t="str">
        <f t="shared" si="3"/>
        <v/>
      </c>
      <c r="AW26" s="582" t="str">
        <f t="shared" si="4"/>
        <v/>
      </c>
      <c r="AX26" s="584" t="str">
        <f t="shared" si="5"/>
        <v/>
      </c>
      <c r="AY26" s="662" t="str">
        <f>IFERROR(VLOOKUP(功能_33[[#This Row],[功能代號]],工作表3!C:C,1,FALSE),"未計SIT測試")</f>
        <v>L2016</v>
      </c>
      <c r="AZ26" s="584" t="s">
        <v>2803</v>
      </c>
    </row>
    <row r="27" spans="3:52" ht="13.8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1"/>
      <c r="L27" s="291"/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226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196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227</v>
      </c>
      <c r="AP27" s="292" t="str">
        <f>VLOOKUP(功能_33[[#This Row],[功能代號]],需二審tmp!A:A,1,FALSE)</f>
        <v>L2020</v>
      </c>
      <c r="AQ27" s="356">
        <v>44523</v>
      </c>
      <c r="AS27" s="574" t="str">
        <f t="shared" si="0"/>
        <v>2-3</v>
      </c>
      <c r="AT27" s="576" t="str">
        <f t="shared" si="1"/>
        <v/>
      </c>
      <c r="AU27" s="578" t="str">
        <f t="shared" si="2"/>
        <v/>
      </c>
      <c r="AV27" s="580" t="str">
        <f t="shared" si="3"/>
        <v/>
      </c>
      <c r="AW27" s="582" t="str">
        <f t="shared" si="4"/>
        <v/>
      </c>
      <c r="AX27" s="584" t="str">
        <f t="shared" si="5"/>
        <v/>
      </c>
      <c r="AY27" s="662" t="str">
        <f>IFERROR(VLOOKUP(功能_33[[#This Row],[功能代號]],工作表3!C:C,1,FALSE),"未計SIT測試")</f>
        <v>L2020</v>
      </c>
      <c r="AZ27" s="584" t="s">
        <v>2803</v>
      </c>
    </row>
    <row r="28" spans="3:52" ht="13.8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1"/>
      <c r="L28" s="291"/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226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196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229</v>
      </c>
      <c r="AP28" s="292" t="str">
        <f>VLOOKUP(功能_33[[#This Row],[功能代號]],需二審tmp!A:A,1,FALSE)</f>
        <v>L2250</v>
      </c>
      <c r="AQ28" s="356">
        <v>44523</v>
      </c>
      <c r="AS28" s="574" t="str">
        <f t="shared" si="0"/>
        <v>2-3</v>
      </c>
      <c r="AT28" s="576" t="str">
        <f t="shared" si="1"/>
        <v/>
      </c>
      <c r="AU28" s="578" t="str">
        <f t="shared" si="2"/>
        <v/>
      </c>
      <c r="AV28" s="580" t="str">
        <f t="shared" si="3"/>
        <v/>
      </c>
      <c r="AW28" s="582" t="str">
        <f t="shared" si="4"/>
        <v/>
      </c>
      <c r="AX28" s="584" t="str">
        <f t="shared" si="5"/>
        <v/>
      </c>
      <c r="AY28" s="662" t="str">
        <f>IFERROR(VLOOKUP(功能_33[[#This Row],[功能代號]],工作表3!C:C,1,FALSE),"未計SIT測試")</f>
        <v>L2250</v>
      </c>
      <c r="AZ28" s="584" t="s">
        <v>2803</v>
      </c>
    </row>
    <row r="29" spans="3:52" ht="13.8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1"/>
      <c r="L29" s="291"/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172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196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232</v>
      </c>
      <c r="AP29" s="292" t="str">
        <f>VLOOKUP(功能_33[[#This Row],[功能代號]],需二審tmp!A:A,1,FALSE)</f>
        <v>L2902</v>
      </c>
      <c r="AQ29" s="356">
        <v>44523</v>
      </c>
      <c r="AS29" s="574" t="str">
        <f t="shared" si="0"/>
        <v>2-3</v>
      </c>
      <c r="AT29" s="576" t="str">
        <f t="shared" si="1"/>
        <v/>
      </c>
      <c r="AU29" s="578" t="str">
        <f t="shared" si="2"/>
        <v/>
      </c>
      <c r="AV29" s="580" t="str">
        <f t="shared" si="3"/>
        <v/>
      </c>
      <c r="AW29" s="582" t="str">
        <f t="shared" si="4"/>
        <v/>
      </c>
      <c r="AX29" s="584" t="str">
        <f t="shared" si="5"/>
        <v/>
      </c>
      <c r="AY29" s="662" t="str">
        <f>IFERROR(VLOOKUP(功能_33[[#This Row],[功能代號]],工作表3!C:C,1,FALSE),"未計SIT測試")</f>
        <v>L2902</v>
      </c>
      <c r="AZ29" s="584" t="s">
        <v>2803</v>
      </c>
    </row>
    <row r="30" spans="3:52" ht="13.8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1"/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235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195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190</v>
      </c>
      <c r="AP30" s="292" t="e">
        <f>VLOOKUP(功能_33[[#This Row],[功能代號]],需二審tmp!A:A,1,FALSE)</f>
        <v>#N/A</v>
      </c>
      <c r="AQ30" s="356">
        <v>44526</v>
      </c>
      <c r="AS30" s="574" t="str">
        <f t="shared" si="0"/>
        <v>6-6</v>
      </c>
      <c r="AT30" s="576" t="str">
        <f t="shared" si="1"/>
        <v/>
      </c>
      <c r="AU30" s="578" t="str">
        <f t="shared" si="2"/>
        <v/>
      </c>
      <c r="AV30" s="580" t="str">
        <f t="shared" si="3"/>
        <v/>
      </c>
      <c r="AW30" s="582" t="str">
        <f t="shared" si="4"/>
        <v/>
      </c>
      <c r="AX30" s="584" t="str">
        <f t="shared" si="5"/>
        <v/>
      </c>
      <c r="AY30" s="662" t="str">
        <f>IFERROR(VLOOKUP(功能_33[[#This Row],[功能代號]],工作表3!C:C,1,FALSE),"未計SIT測試")</f>
        <v>L6070</v>
      </c>
      <c r="AZ30" s="584" t="s">
        <v>2803</v>
      </c>
    </row>
    <row r="31" spans="3:52" ht="13.8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1"/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235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133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190</v>
      </c>
      <c r="AP31" s="292" t="str">
        <f>VLOOKUP(功能_33[[#This Row],[功能代號]],需二審tmp!A:A,1,FALSE)</f>
        <v>L6700</v>
      </c>
      <c r="AQ31" s="356">
        <v>44526</v>
      </c>
      <c r="AS31" s="574" t="str">
        <f t="shared" si="0"/>
        <v>6-6</v>
      </c>
      <c r="AT31" s="576" t="str">
        <f t="shared" si="1"/>
        <v/>
      </c>
      <c r="AU31" s="578" t="str">
        <f t="shared" si="2"/>
        <v/>
      </c>
      <c r="AV31" s="580" t="str">
        <f t="shared" si="3"/>
        <v/>
      </c>
      <c r="AW31" s="582" t="str">
        <f t="shared" si="4"/>
        <v/>
      </c>
      <c r="AX31" s="584" t="str">
        <f t="shared" si="5"/>
        <v/>
      </c>
      <c r="AY31" s="662" t="str">
        <f>IFERROR(VLOOKUP(功能_33[[#This Row],[功能代號]],工作表3!C:C,1,FALSE),"未計SIT測試")</f>
        <v>L6700</v>
      </c>
      <c r="AZ31" s="584" t="s">
        <v>2803</v>
      </c>
    </row>
    <row r="32" spans="3:52" ht="13.8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1"/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235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196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240</v>
      </c>
      <c r="AP32" s="292" t="str">
        <f>VLOOKUP(功能_33[[#This Row],[功能代號]],需二審tmp!A:A,1,FALSE)</f>
        <v>L2921</v>
      </c>
      <c r="AQ32" s="356">
        <v>44523</v>
      </c>
      <c r="AS32" s="574" t="str">
        <f t="shared" si="0"/>
        <v>2-2</v>
      </c>
      <c r="AT32" s="576" t="str">
        <f t="shared" si="1"/>
        <v/>
      </c>
      <c r="AU32" s="578" t="str">
        <f t="shared" si="2"/>
        <v/>
      </c>
      <c r="AV32" s="580" t="str">
        <f t="shared" si="3"/>
        <v/>
      </c>
      <c r="AW32" s="582" t="str">
        <f t="shared" si="4"/>
        <v/>
      </c>
      <c r="AX32" s="584" t="str">
        <f t="shared" si="5"/>
        <v/>
      </c>
      <c r="AY32" s="662" t="str">
        <f>IFERROR(VLOOKUP(功能_33[[#This Row],[功能代號]],工作表3!C:C,1,FALSE),"未計SIT測試")</f>
        <v>L2921</v>
      </c>
      <c r="AZ32" s="584" t="s">
        <v>2803</v>
      </c>
    </row>
    <row r="33" spans="3:52" ht="13.8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1"/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235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196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243</v>
      </c>
      <c r="AP33" s="292" t="str">
        <f>VLOOKUP(功能_33[[#This Row],[功能代號]],需二審tmp!A:A,1,FALSE)</f>
        <v>L2801</v>
      </c>
      <c r="AQ33" s="356">
        <v>44523</v>
      </c>
      <c r="AS33" s="574" t="str">
        <f t="shared" si="0"/>
        <v>2-2</v>
      </c>
      <c r="AT33" s="576" t="str">
        <f t="shared" si="1"/>
        <v/>
      </c>
      <c r="AU33" s="578" t="str">
        <f t="shared" si="2"/>
        <v/>
      </c>
      <c r="AV33" s="580" t="str">
        <f t="shared" ref="AV33:AV66" si="6">IF(AND(COUNTA(O33)=0,COUNTA(AA33)=1),LEFT(D33,3),"")</f>
        <v/>
      </c>
      <c r="AW33" s="582" t="str">
        <f t="shared" ref="AW33:AW66" si="7">IF(AND(COUNTA(O33)=1,COUNTA(AA33)=0),LEFT(D33,3),"")</f>
        <v/>
      </c>
      <c r="AX33" s="584" t="str">
        <f t="shared" ref="AX33:AX66" si="8">IF(AND(COUNTA(O33)=0,COUNTA(AA33)=0),LEFT(D33,3),"")</f>
        <v/>
      </c>
      <c r="AY33" s="662" t="str">
        <f>IFERROR(VLOOKUP(功能_33[[#This Row],[功能代號]],工作表3!C:C,1,FALSE),"未計SIT測試")</f>
        <v>L2801</v>
      </c>
      <c r="AZ33" s="584" t="s">
        <v>2803</v>
      </c>
    </row>
    <row r="34" spans="3:52" ht="13.8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1"/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226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196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190</v>
      </c>
      <c r="AO34" s="291" t="s">
        <v>190</v>
      </c>
      <c r="AP34" s="292" t="e">
        <f>VLOOKUP(功能_33[[#This Row],[功能代號]],需二審tmp!A:A,1,FALSE)</f>
        <v>#N/A</v>
      </c>
      <c r="AQ34" s="356">
        <v>44523</v>
      </c>
      <c r="AS34" s="574" t="str">
        <f t="shared" si="0"/>
        <v>2-2</v>
      </c>
      <c r="AT34" s="576" t="str">
        <f t="shared" si="1"/>
        <v/>
      </c>
      <c r="AU34" s="578" t="str">
        <f t="shared" si="2"/>
        <v/>
      </c>
      <c r="AV34" s="580" t="str">
        <f t="shared" si="6"/>
        <v/>
      </c>
      <c r="AW34" s="582" t="str">
        <f t="shared" si="7"/>
        <v/>
      </c>
      <c r="AX34" s="584" t="str">
        <f t="shared" si="8"/>
        <v/>
      </c>
      <c r="AY34" s="662" t="str">
        <f>IFERROR(VLOOKUP(功能_33[[#This Row],[功能代號]],工作表3!C:C,1,FALSE),"未計SIT測試")</f>
        <v>L2018</v>
      </c>
      <c r="AZ34" s="584" t="s">
        <v>2803</v>
      </c>
    </row>
    <row r="35" spans="3:52" ht="13.8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1"/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226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196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190</v>
      </c>
      <c r="AO35" s="291" t="s">
        <v>190</v>
      </c>
      <c r="AP35" s="292" t="e">
        <f>VLOOKUP(功能_33[[#This Row],[功能代號]],需二審tmp!A:A,1,FALSE)</f>
        <v>#N/A</v>
      </c>
      <c r="AQ35" s="356">
        <v>44523</v>
      </c>
      <c r="AS35" s="574" t="str">
        <f t="shared" si="0"/>
        <v>2-2</v>
      </c>
      <c r="AT35" s="576" t="str">
        <f t="shared" si="1"/>
        <v/>
      </c>
      <c r="AU35" s="578" t="str">
        <f t="shared" si="2"/>
        <v/>
      </c>
      <c r="AV35" s="580" t="str">
        <f t="shared" si="6"/>
        <v/>
      </c>
      <c r="AW35" s="582" t="str">
        <f t="shared" si="7"/>
        <v/>
      </c>
      <c r="AX35" s="584" t="str">
        <f t="shared" si="8"/>
        <v/>
      </c>
      <c r="AY35" s="662" t="str">
        <f>IFERROR(VLOOKUP(功能_33[[#This Row],[功能代號]],工作表3!C:C,1,FALSE),"未計SIT測試")</f>
        <v>L2118</v>
      </c>
      <c r="AZ35" s="584" t="s">
        <v>2803</v>
      </c>
    </row>
    <row r="36" spans="3:52" ht="13.8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1"/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226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196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190</v>
      </c>
      <c r="AO36" s="291" t="s">
        <v>190</v>
      </c>
      <c r="AP36" s="292" t="e">
        <f>VLOOKUP(功能_33[[#This Row],[功能代號]],需二審tmp!A:A,1,FALSE)</f>
        <v>#N/A</v>
      </c>
      <c r="AQ36" s="356">
        <v>44523</v>
      </c>
      <c r="AS36" s="574" t="str">
        <f t="shared" si="0"/>
        <v>2-2</v>
      </c>
      <c r="AT36" s="576" t="str">
        <f t="shared" si="1"/>
        <v/>
      </c>
      <c r="AU36" s="578" t="str">
        <f t="shared" si="2"/>
        <v/>
      </c>
      <c r="AV36" s="580" t="str">
        <f t="shared" si="6"/>
        <v/>
      </c>
      <c r="AW36" s="582" t="str">
        <f t="shared" si="7"/>
        <v/>
      </c>
      <c r="AX36" s="584" t="str">
        <f t="shared" si="8"/>
        <v/>
      </c>
      <c r="AY36" s="662" t="str">
        <f>IFERROR(VLOOKUP(功能_33[[#This Row],[功能代號]],工作表3!C:C,1,FALSE),"未計SIT測試")</f>
        <v>L291A</v>
      </c>
      <c r="AZ36" s="584" t="s">
        <v>2803</v>
      </c>
    </row>
    <row r="37" spans="3:52" ht="13.8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1"/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226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196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190</v>
      </c>
      <c r="AO37" s="291" t="s">
        <v>190</v>
      </c>
      <c r="AP37" s="292" t="e">
        <f>VLOOKUP(功能_33[[#This Row],[功能代號]],需二審tmp!A:A,1,FALSE)</f>
        <v>#N/A</v>
      </c>
      <c r="AQ37" s="356">
        <v>44523</v>
      </c>
      <c r="AS37" s="574" t="str">
        <f t="shared" si="0"/>
        <v>2-2</v>
      </c>
      <c r="AT37" s="576" t="str">
        <f t="shared" si="1"/>
        <v/>
      </c>
      <c r="AU37" s="578" t="str">
        <f t="shared" si="2"/>
        <v/>
      </c>
      <c r="AV37" s="580" t="str">
        <f t="shared" si="6"/>
        <v/>
      </c>
      <c r="AW37" s="582" t="str">
        <f t="shared" si="7"/>
        <v/>
      </c>
      <c r="AX37" s="584" t="str">
        <f t="shared" si="8"/>
        <v/>
      </c>
      <c r="AY37" s="662" t="str">
        <f>IFERROR(VLOOKUP(功能_33[[#This Row],[功能代號]],工作表3!C:C,1,FALSE),"未計SIT測試")</f>
        <v>未計SIT測試</v>
      </c>
      <c r="AZ37" s="584" t="s">
        <v>2803</v>
      </c>
    </row>
    <row r="38" spans="3:52" ht="13.8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1"/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226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196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190</v>
      </c>
      <c r="AO38" s="291" t="s">
        <v>190</v>
      </c>
      <c r="AP38" s="292" t="e">
        <f>VLOOKUP(功能_33[[#This Row],[功能代號]],需二審tmp!A:A,1,FALSE)</f>
        <v>#N/A</v>
      </c>
      <c r="AQ38" s="356">
        <v>44523</v>
      </c>
      <c r="AS38" s="574" t="str">
        <f t="shared" si="0"/>
        <v>2-2</v>
      </c>
      <c r="AT38" s="576" t="str">
        <f t="shared" si="1"/>
        <v/>
      </c>
      <c r="AU38" s="578" t="str">
        <f t="shared" si="2"/>
        <v/>
      </c>
      <c r="AV38" s="580" t="str">
        <f t="shared" si="6"/>
        <v/>
      </c>
      <c r="AW38" s="582" t="str">
        <f t="shared" si="7"/>
        <v/>
      </c>
      <c r="AX38" s="584" t="str">
        <f t="shared" si="8"/>
        <v/>
      </c>
      <c r="AY38" s="662" t="str">
        <f>IFERROR(VLOOKUP(功能_33[[#This Row],[功能代號]],工作表3!C:C,1,FALSE),"未計SIT測試")</f>
        <v>未計SIT測試</v>
      </c>
      <c r="AZ38" s="584" t="s">
        <v>2803</v>
      </c>
    </row>
    <row r="39" spans="3:52" ht="13.8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1"/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226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196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190</v>
      </c>
      <c r="AO39" s="291" t="s">
        <v>190</v>
      </c>
      <c r="AP39" s="292" t="e">
        <f>VLOOKUP(功能_33[[#This Row],[功能代號]],需二審tmp!A:A,1,FALSE)</f>
        <v>#N/A</v>
      </c>
      <c r="AQ39" s="356">
        <v>44523</v>
      </c>
      <c r="AS39" s="574" t="str">
        <f t="shared" si="0"/>
        <v>2-2</v>
      </c>
      <c r="AT39" s="576" t="str">
        <f t="shared" si="1"/>
        <v/>
      </c>
      <c r="AU39" s="578" t="str">
        <f t="shared" si="2"/>
        <v/>
      </c>
      <c r="AV39" s="580" t="str">
        <f t="shared" si="6"/>
        <v/>
      </c>
      <c r="AW39" s="582" t="str">
        <f t="shared" si="7"/>
        <v/>
      </c>
      <c r="AX39" s="584" t="str">
        <f t="shared" si="8"/>
        <v/>
      </c>
      <c r="AY39" s="662" t="str">
        <f>IFERROR(VLOOKUP(功能_33[[#This Row],[功能代號]],工作表3!C:C,1,FALSE),"未計SIT測試")</f>
        <v>未計SIT測試</v>
      </c>
      <c r="AZ39" s="584" t="s">
        <v>2803</v>
      </c>
    </row>
    <row r="40" spans="3:52" ht="13.8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1"/>
      <c r="L40" s="291"/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226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196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190</v>
      </c>
      <c r="AP40" s="292" t="e">
        <f>VLOOKUP(功能_33[[#This Row],[功能代號]],需二審tmp!A:A,1,FALSE)</f>
        <v>#N/A</v>
      </c>
      <c r="AQ40" s="356">
        <v>44523</v>
      </c>
      <c r="AS40" s="574" t="str">
        <f t="shared" si="0"/>
        <v>2-3</v>
      </c>
      <c r="AT40" s="576" t="str">
        <f t="shared" si="1"/>
        <v/>
      </c>
      <c r="AU40" s="578" t="str">
        <f t="shared" si="2"/>
        <v/>
      </c>
      <c r="AV40" s="580" t="str">
        <f t="shared" si="6"/>
        <v/>
      </c>
      <c r="AW40" s="582" t="str">
        <f t="shared" si="7"/>
        <v/>
      </c>
      <c r="AX40" s="584" t="str">
        <f t="shared" si="8"/>
        <v/>
      </c>
      <c r="AY40" s="662" t="str">
        <f>IFERROR(VLOOKUP(功能_33[[#This Row],[功能代號]],工作表3!C:C,1,FALSE),"未計SIT測試")</f>
        <v>L2021</v>
      </c>
      <c r="AZ40" s="584" t="s">
        <v>2803</v>
      </c>
    </row>
    <row r="41" spans="3:52" ht="13.8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1"/>
      <c r="L41" s="291"/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226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196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190</v>
      </c>
      <c r="AP41" s="292" t="str">
        <f>VLOOKUP(功能_33[[#This Row],[功能代號]],需二審tmp!A:A,1,FALSE)</f>
        <v>L2221</v>
      </c>
      <c r="AQ41" s="356">
        <v>44523</v>
      </c>
      <c r="AS41" s="574" t="str">
        <f t="shared" si="0"/>
        <v>2-3</v>
      </c>
      <c r="AT41" s="576" t="str">
        <f t="shared" si="1"/>
        <v/>
      </c>
      <c r="AU41" s="578" t="str">
        <f t="shared" si="2"/>
        <v/>
      </c>
      <c r="AV41" s="580" t="str">
        <f t="shared" si="6"/>
        <v/>
      </c>
      <c r="AW41" s="582" t="str">
        <f t="shared" si="7"/>
        <v/>
      </c>
      <c r="AX41" s="584" t="str">
        <f t="shared" si="8"/>
        <v/>
      </c>
      <c r="AY41" s="662" t="str">
        <f>IFERROR(VLOOKUP(功能_33[[#This Row],[功能代號]],工作表3!C:C,1,FALSE),"未計SIT測試")</f>
        <v>L2221</v>
      </c>
      <c r="AZ41" s="584" t="s">
        <v>2803</v>
      </c>
    </row>
    <row r="42" spans="3:52" ht="13.8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226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190</v>
      </c>
      <c r="AP42" s="292" t="str">
        <f>VLOOKUP(功能_33[[#This Row],[功能代號]],需二審tmp!A:A,1,FALSE)</f>
        <v>L2038</v>
      </c>
      <c r="AQ42" s="356">
        <v>44523</v>
      </c>
      <c r="AS42" s="574" t="str">
        <f t="shared" si="0"/>
        <v>2-4</v>
      </c>
      <c r="AT42" s="576" t="str">
        <f t="shared" si="1"/>
        <v/>
      </c>
      <c r="AU42" s="578" t="str">
        <f t="shared" si="2"/>
        <v/>
      </c>
      <c r="AV42" s="580" t="str">
        <f t="shared" si="6"/>
        <v/>
      </c>
      <c r="AW42" s="582" t="str">
        <f t="shared" si="7"/>
        <v/>
      </c>
      <c r="AX42" s="584" t="str">
        <f t="shared" si="8"/>
        <v/>
      </c>
      <c r="AY42" s="662" t="str">
        <f>IFERROR(VLOOKUP(功能_33[[#This Row],[功能代號]],工作表3!C:C,1,FALSE),"未計SIT測試")</f>
        <v>L2038</v>
      </c>
      <c r="AZ42" s="584" t="s">
        <v>261</v>
      </c>
    </row>
    <row r="43" spans="3:52" ht="13.8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265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266</v>
      </c>
      <c r="AO43" s="302" t="s">
        <v>267</v>
      </c>
      <c r="AP43" s="292" t="str">
        <f>VLOOKUP(功能_33[[#This Row],[功能代號]],需二審tmp!A:A,1,FALSE)</f>
        <v>L2411</v>
      </c>
      <c r="AQ43" s="356">
        <v>44523</v>
      </c>
      <c r="AS43" s="574" t="str">
        <f t="shared" si="0"/>
        <v>2-4</v>
      </c>
      <c r="AT43" s="576" t="str">
        <f t="shared" si="1"/>
        <v/>
      </c>
      <c r="AU43" s="578" t="str">
        <f t="shared" si="2"/>
        <v/>
      </c>
      <c r="AV43" s="580" t="str">
        <f t="shared" si="6"/>
        <v/>
      </c>
      <c r="AW43" s="582" t="str">
        <f t="shared" si="7"/>
        <v/>
      </c>
      <c r="AX43" s="584" t="str">
        <f t="shared" si="8"/>
        <v/>
      </c>
      <c r="AY43" s="662" t="str">
        <f>IFERROR(VLOOKUP(功能_33[[#This Row],[功能代號]],工作表3!C:C,1,FALSE),"未計SIT測試")</f>
        <v>L2411</v>
      </c>
      <c r="AZ43" s="584" t="s">
        <v>263</v>
      </c>
    </row>
    <row r="44" spans="3:52" ht="13.8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226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266</v>
      </c>
      <c r="AO44" s="292" t="s">
        <v>270</v>
      </c>
      <c r="AP44" s="292" t="str">
        <f>VLOOKUP(功能_33[[#This Row],[功能代號]],需二審tmp!A:A,1,FALSE)</f>
        <v>L2911</v>
      </c>
      <c r="AQ44" s="356">
        <v>44523</v>
      </c>
      <c r="AS44" s="574" t="str">
        <f t="shared" si="0"/>
        <v>2-4</v>
      </c>
      <c r="AT44" s="576" t="str">
        <f t="shared" si="1"/>
        <v/>
      </c>
      <c r="AU44" s="578" t="str">
        <f t="shared" si="2"/>
        <v/>
      </c>
      <c r="AV44" s="580" t="str">
        <f t="shared" si="6"/>
        <v/>
      </c>
      <c r="AW44" s="582" t="str">
        <f t="shared" si="7"/>
        <v/>
      </c>
      <c r="AX44" s="584" t="str">
        <f t="shared" si="8"/>
        <v/>
      </c>
      <c r="AY44" s="662" t="str">
        <f>IFERROR(VLOOKUP(功能_33[[#This Row],[功能代號]],工作表3!C:C,1,FALSE),"未計SIT測試")</f>
        <v>L2911</v>
      </c>
      <c r="AZ44" s="584" t="s">
        <v>268</v>
      </c>
    </row>
    <row r="45" spans="3:52" ht="13.8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226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190</v>
      </c>
      <c r="AO45" s="302"/>
      <c r="AP45" s="292" t="str">
        <f>VLOOKUP(功能_33[[#This Row],[功能代號]],需二審tmp!A:A,1,FALSE)</f>
        <v>L2415</v>
      </c>
      <c r="AQ45" s="356">
        <v>44523</v>
      </c>
      <c r="AS45" s="574" t="str">
        <f t="shared" si="0"/>
        <v>2-4</v>
      </c>
      <c r="AT45" s="576" t="str">
        <f t="shared" si="1"/>
        <v/>
      </c>
      <c r="AU45" s="578" t="str">
        <f t="shared" si="2"/>
        <v/>
      </c>
      <c r="AV45" s="580" t="str">
        <f t="shared" si="6"/>
        <v/>
      </c>
      <c r="AW45" s="582" t="str">
        <f t="shared" si="7"/>
        <v/>
      </c>
      <c r="AX45" s="584" t="str">
        <f t="shared" si="8"/>
        <v/>
      </c>
      <c r="AY45" s="662" t="str">
        <f>IFERROR(VLOOKUP(功能_33[[#This Row],[功能代號]],工作表3!C:C,1,FALSE),"未計SIT測試")</f>
        <v>L2415</v>
      </c>
      <c r="AZ45" s="584" t="s">
        <v>271</v>
      </c>
    </row>
    <row r="46" spans="3:52" ht="13.8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226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196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266</v>
      </c>
      <c r="AO46" s="292" t="s">
        <v>270</v>
      </c>
      <c r="AP46" s="292" t="e">
        <f>VLOOKUP(功能_33[[#This Row],[功能代號]],需二審tmp!A:A,1,FALSE)</f>
        <v>#N/A</v>
      </c>
      <c r="AQ46" s="356">
        <v>44523</v>
      </c>
      <c r="AS46" s="574" t="str">
        <f t="shared" si="0"/>
        <v>2-4</v>
      </c>
      <c r="AT46" s="576" t="str">
        <f t="shared" si="1"/>
        <v/>
      </c>
      <c r="AU46" s="578" t="str">
        <f t="shared" si="2"/>
        <v/>
      </c>
      <c r="AV46" s="580" t="str">
        <f t="shared" si="6"/>
        <v/>
      </c>
      <c r="AW46" s="582" t="str">
        <f t="shared" si="7"/>
        <v/>
      </c>
      <c r="AX46" s="584" t="str">
        <f t="shared" si="8"/>
        <v/>
      </c>
      <c r="AY46" s="662" t="str">
        <f>IFERROR(VLOOKUP(功能_33[[#This Row],[功能代號]],工作表3!C:C,1,FALSE),"未計SIT測試")</f>
        <v>L2416</v>
      </c>
      <c r="AZ46" s="584" t="s">
        <v>273</v>
      </c>
    </row>
    <row r="47" spans="3:52" ht="13.8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172</v>
      </c>
      <c r="R47" s="270" t="s">
        <v>226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195</v>
      </c>
      <c r="AC47" s="299">
        <v>44477</v>
      </c>
      <c r="AD47" s="299">
        <v>44477</v>
      </c>
      <c r="AE47" s="299">
        <v>44544</v>
      </c>
      <c r="AF47" s="299" t="s">
        <v>196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266</v>
      </c>
      <c r="AO47" s="302" t="s">
        <v>277</v>
      </c>
      <c r="AP47" s="292" t="e">
        <f>VLOOKUP(功能_33[[#This Row],[功能代號]],需二審tmp!A:A,1,FALSE)</f>
        <v>#N/A</v>
      </c>
      <c r="AQ47" s="356">
        <v>44523</v>
      </c>
      <c r="AS47" s="574" t="str">
        <f t="shared" si="0"/>
        <v>2-4</v>
      </c>
      <c r="AT47" s="576" t="str">
        <f t="shared" si="1"/>
        <v/>
      </c>
      <c r="AU47" s="578" t="str">
        <f t="shared" si="2"/>
        <v/>
      </c>
      <c r="AV47" s="580" t="str">
        <f t="shared" si="6"/>
        <v/>
      </c>
      <c r="AW47" s="582" t="str">
        <f t="shared" si="7"/>
        <v/>
      </c>
      <c r="AX47" s="584" t="str">
        <f t="shared" si="8"/>
        <v/>
      </c>
      <c r="AY47" s="662" t="str">
        <f>IFERROR(VLOOKUP(功能_33[[#This Row],[功能代號]],工作表3!C:C,1,FALSE),"未計SIT測試")</f>
        <v>L2915</v>
      </c>
      <c r="AZ47" s="584" t="s">
        <v>275</v>
      </c>
    </row>
    <row r="48" spans="3:52" ht="13.8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172</v>
      </c>
      <c r="R48" s="270" t="s">
        <v>226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195</v>
      </c>
      <c r="AC48" s="299">
        <v>44477</v>
      </c>
      <c r="AD48" s="299">
        <v>44477</v>
      </c>
      <c r="AE48" s="299">
        <v>44544</v>
      </c>
      <c r="AF48" s="299" t="s">
        <v>196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190</v>
      </c>
      <c r="AP48" s="292" t="e">
        <f>VLOOKUP(功能_33[[#This Row],[功能代號]],需二審tmp!A:A,1,FALSE)</f>
        <v>#N/A</v>
      </c>
      <c r="AQ48" s="356">
        <v>44523</v>
      </c>
      <c r="AS48" s="574" t="str">
        <f t="shared" si="0"/>
        <v>2-4</v>
      </c>
      <c r="AT48" s="576" t="str">
        <f t="shared" si="1"/>
        <v/>
      </c>
      <c r="AU48" s="578" t="str">
        <f t="shared" si="2"/>
        <v/>
      </c>
      <c r="AV48" s="580" t="str">
        <f t="shared" si="6"/>
        <v/>
      </c>
      <c r="AW48" s="582" t="str">
        <f t="shared" si="7"/>
        <v/>
      </c>
      <c r="AX48" s="584" t="str">
        <f t="shared" si="8"/>
        <v/>
      </c>
      <c r="AY48" s="662" t="str">
        <f>IFERROR(VLOOKUP(功能_33[[#This Row],[功能代號]],工作表3!C:C,1,FALSE),"未計SIT測試")</f>
        <v>L2916</v>
      </c>
      <c r="AZ48" s="584" t="s">
        <v>278</v>
      </c>
    </row>
    <row r="49" spans="2:52" ht="13.8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226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196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190</v>
      </c>
      <c r="AO49" s="291" t="s">
        <v>190</v>
      </c>
      <c r="AP49" s="292" t="e">
        <f>VLOOKUP(功能_33[[#This Row],[功能代號]],需二審tmp!A:A,1,FALSE)</f>
        <v>#N/A</v>
      </c>
      <c r="AQ49" s="356">
        <v>44523</v>
      </c>
      <c r="AS49" s="574" t="str">
        <f t="shared" si="0"/>
        <v>2-4</v>
      </c>
      <c r="AT49" s="576" t="str">
        <f t="shared" si="1"/>
        <v/>
      </c>
      <c r="AU49" s="578" t="str">
        <f t="shared" si="2"/>
        <v/>
      </c>
      <c r="AV49" s="580" t="str">
        <f t="shared" si="6"/>
        <v/>
      </c>
      <c r="AW49" s="582" t="str">
        <f t="shared" si="7"/>
        <v/>
      </c>
      <c r="AX49" s="584" t="str">
        <f t="shared" si="8"/>
        <v/>
      </c>
      <c r="AY49" s="662" t="str">
        <f>IFERROR(VLOOKUP(功能_33[[#This Row],[功能代號]],工作表3!C:C,1,FALSE),"未計SIT測試")</f>
        <v>L2918</v>
      </c>
      <c r="AZ49" s="584" t="s">
        <v>280</v>
      </c>
    </row>
    <row r="50" spans="2:52" ht="13.8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226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196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190</v>
      </c>
      <c r="AO50" s="291" t="s">
        <v>190</v>
      </c>
      <c r="AP50" s="292" t="e">
        <f>VLOOKUP(功能_33[[#This Row],[功能代號]],需二審tmp!A:A,1,FALSE)</f>
        <v>#N/A</v>
      </c>
      <c r="AQ50" s="356">
        <v>44523</v>
      </c>
      <c r="AS50" s="574" t="str">
        <f t="shared" si="0"/>
        <v>2-4</v>
      </c>
      <c r="AT50" s="576" t="str">
        <f t="shared" si="1"/>
        <v/>
      </c>
      <c r="AU50" s="578" t="str">
        <f t="shared" si="2"/>
        <v/>
      </c>
      <c r="AV50" s="580" t="str">
        <f t="shared" si="6"/>
        <v/>
      </c>
      <c r="AW50" s="582" t="str">
        <f t="shared" si="7"/>
        <v/>
      </c>
      <c r="AX50" s="584" t="str">
        <f t="shared" si="8"/>
        <v/>
      </c>
      <c r="AY50" s="662" t="str">
        <f>IFERROR(VLOOKUP(功能_33[[#This Row],[功能代號]],工作表3!C:C,1,FALSE),"未計SIT測試")</f>
        <v>L2418</v>
      </c>
      <c r="AZ50" s="584" t="s">
        <v>282</v>
      </c>
    </row>
    <row r="51" spans="2:52" ht="13.8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1"/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346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190</v>
      </c>
      <c r="AO51" s="291" t="s">
        <v>190</v>
      </c>
      <c r="AP51" s="292" t="e">
        <f>VLOOKUP(功能_33[[#This Row],[功能代號]],需二審tmp!A:A,1,FALSE)</f>
        <v>#N/A</v>
      </c>
      <c r="AQ51" s="356">
        <v>44526</v>
      </c>
      <c r="AS51" s="574" t="str">
        <f t="shared" si="0"/>
        <v>6-6</v>
      </c>
      <c r="AT51" s="576" t="str">
        <f t="shared" si="1"/>
        <v/>
      </c>
      <c r="AU51" s="578" t="str">
        <f t="shared" si="2"/>
        <v/>
      </c>
      <c r="AV51" s="580" t="str">
        <f t="shared" si="6"/>
        <v/>
      </c>
      <c r="AW51" s="582" t="str">
        <f t="shared" si="7"/>
        <v/>
      </c>
      <c r="AX51" s="584" t="str">
        <f t="shared" si="8"/>
        <v/>
      </c>
      <c r="AY51" s="662" t="str">
        <f>IFERROR(VLOOKUP(功能_33[[#This Row],[功能代號]],工作表3!C:C,1,FALSE),"未計SIT測試")</f>
        <v>L6023</v>
      </c>
      <c r="AZ51" s="584" t="s">
        <v>2803</v>
      </c>
    </row>
    <row r="52" spans="2:52" ht="13.8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1"/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346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190</v>
      </c>
      <c r="AO52" s="291" t="s">
        <v>190</v>
      </c>
      <c r="AP52" s="292" t="e">
        <f>VLOOKUP(功能_33[[#This Row],[功能代號]],需二審tmp!A:A,1,FALSE)</f>
        <v>#N/A</v>
      </c>
      <c r="AQ52" s="356">
        <v>44526</v>
      </c>
      <c r="AS52" s="574" t="str">
        <f t="shared" si="0"/>
        <v>6-6</v>
      </c>
      <c r="AT52" s="576" t="str">
        <f t="shared" si="1"/>
        <v/>
      </c>
      <c r="AU52" s="578" t="str">
        <f t="shared" si="2"/>
        <v/>
      </c>
      <c r="AV52" s="580" t="str">
        <f t="shared" si="6"/>
        <v/>
      </c>
      <c r="AW52" s="582" t="str">
        <f t="shared" si="7"/>
        <v/>
      </c>
      <c r="AX52" s="584" t="str">
        <f t="shared" si="8"/>
        <v/>
      </c>
      <c r="AY52" s="662" t="str">
        <f>IFERROR(VLOOKUP(功能_33[[#This Row],[功能代號]],工作表3!C:C,1,FALSE),"未計SIT測試")</f>
        <v>L6203</v>
      </c>
      <c r="AZ52" s="584" t="s">
        <v>2803</v>
      </c>
    </row>
    <row r="53" spans="2:52" ht="13.8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226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190</v>
      </c>
      <c r="AP53" s="292" t="e">
        <f>VLOOKUP([3]!功能_33[[#This Row],[功能代號]],[3]需二審tmp!A:A,1,FALSE)</f>
        <v>#REF!</v>
      </c>
      <c r="AQ53" s="356">
        <v>44523</v>
      </c>
      <c r="AS53" s="574" t="str">
        <f t="shared" si="0"/>
        <v>2-4</v>
      </c>
      <c r="AT53" s="575" t="str">
        <f t="shared" si="1"/>
        <v/>
      </c>
      <c r="AU53" s="577" t="str">
        <f t="shared" si="2"/>
        <v/>
      </c>
      <c r="AV53" s="613" t="str">
        <f t="shared" si="6"/>
        <v/>
      </c>
      <c r="AW53" s="614" t="str">
        <f t="shared" si="7"/>
        <v/>
      </c>
      <c r="AX53" s="263" t="str">
        <f t="shared" si="8"/>
        <v/>
      </c>
      <c r="AY53" s="662" t="str">
        <f>IFERROR(VLOOKUP(功能_33[[#This Row],[功能代號]],工作表3!C:C,1,FALSE),"未計SIT測試")</f>
        <v>L2017</v>
      </c>
      <c r="AZ53" s="584" t="s">
        <v>284</v>
      </c>
    </row>
    <row r="54" spans="2:52" ht="13.8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226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196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190</v>
      </c>
      <c r="AP54" s="292" t="e">
        <f>VLOOKUP([3]!功能_33[[#This Row],[功能代號]],[3]需二審tmp!A:A,1,FALSE)</f>
        <v>#REF!</v>
      </c>
      <c r="AQ54" s="356">
        <v>44523</v>
      </c>
      <c r="AS54" s="574" t="str">
        <f t="shared" si="0"/>
        <v>2-4</v>
      </c>
      <c r="AT54" s="575" t="str">
        <f t="shared" si="1"/>
        <v/>
      </c>
      <c r="AU54" s="577" t="str">
        <f t="shared" si="2"/>
        <v/>
      </c>
      <c r="AV54" s="613" t="str">
        <f t="shared" si="6"/>
        <v/>
      </c>
      <c r="AW54" s="614" t="str">
        <f t="shared" si="7"/>
        <v/>
      </c>
      <c r="AX54" s="263" t="str">
        <f t="shared" si="8"/>
        <v/>
      </c>
      <c r="AY54" s="662" t="str">
        <f>IFERROR(VLOOKUP(功能_33[[#This Row],[功能代號]],工作表3!C:C,1,FALSE),"未計SIT測試")</f>
        <v>L2417</v>
      </c>
      <c r="AZ54" s="584" t="s">
        <v>286</v>
      </c>
    </row>
    <row r="55" spans="2:52" ht="13.8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226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266</v>
      </c>
      <c r="AO55" s="292" t="s">
        <v>277</v>
      </c>
      <c r="AP55" s="292" t="str">
        <f>VLOOKUP(功能_33[[#This Row],[功能代號]],需二審tmp!A:A,1,FALSE)</f>
        <v>L2412</v>
      </c>
      <c r="AQ55" s="356">
        <v>44523</v>
      </c>
      <c r="AS55" s="574" t="str">
        <f t="shared" si="0"/>
        <v>2-4</v>
      </c>
      <c r="AT55" s="576" t="str">
        <f t="shared" si="1"/>
        <v/>
      </c>
      <c r="AU55" s="578" t="str">
        <f t="shared" si="2"/>
        <v/>
      </c>
      <c r="AV55" s="580" t="str">
        <f t="shared" si="6"/>
        <v/>
      </c>
      <c r="AW55" s="582" t="str">
        <f t="shared" si="7"/>
        <v/>
      </c>
      <c r="AX55" s="584" t="str">
        <f t="shared" si="8"/>
        <v/>
      </c>
      <c r="AY55" s="662" t="str">
        <f>IFERROR(VLOOKUP(功能_33[[#This Row],[功能代號]],工作表3!C:C,1,FALSE),"未計SIT測試")</f>
        <v>L2412</v>
      </c>
      <c r="AZ55" s="584" t="s">
        <v>288</v>
      </c>
    </row>
    <row r="56" spans="2:52" ht="13.8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226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196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190</v>
      </c>
      <c r="AP56" s="292" t="e">
        <f>VLOOKUP(功能_33[[#This Row],[功能代號]],需二審tmp!A:A,1,FALSE)</f>
        <v>#N/A</v>
      </c>
      <c r="AQ56" s="356">
        <v>44523</v>
      </c>
      <c r="AS56" s="574" t="str">
        <f t="shared" si="0"/>
        <v>2-4</v>
      </c>
      <c r="AT56" s="576" t="str">
        <f t="shared" si="1"/>
        <v/>
      </c>
      <c r="AU56" s="578" t="str">
        <f t="shared" si="2"/>
        <v/>
      </c>
      <c r="AV56" s="580" t="str">
        <f t="shared" si="6"/>
        <v/>
      </c>
      <c r="AW56" s="582" t="str">
        <f t="shared" si="7"/>
        <v/>
      </c>
      <c r="AX56" s="584" t="str">
        <f t="shared" si="8"/>
        <v/>
      </c>
      <c r="AY56" s="662" t="str">
        <f>IFERROR(VLOOKUP(功能_33[[#This Row],[功能代號]],工作表3!C:C,1,FALSE),"未計SIT測試")</f>
        <v>L2912</v>
      </c>
      <c r="AZ56" s="584" t="s">
        <v>290</v>
      </c>
    </row>
    <row r="57" spans="2:52" ht="13.8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226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133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266</v>
      </c>
      <c r="AO57" s="292" t="s">
        <v>294</v>
      </c>
      <c r="AP57" s="292" t="str">
        <f>VLOOKUP(功能_33[[#This Row],[功能代號]],需二審tmp!A:A,1,FALSE)</f>
        <v>L2413</v>
      </c>
      <c r="AQ57" s="356">
        <v>44523</v>
      </c>
      <c r="AS57" s="574" t="str">
        <f t="shared" si="0"/>
        <v>2-4</v>
      </c>
      <c r="AT57" s="576" t="str">
        <f t="shared" si="1"/>
        <v/>
      </c>
      <c r="AU57" s="578" t="str">
        <f t="shared" si="2"/>
        <v/>
      </c>
      <c r="AV57" s="580" t="str">
        <f t="shared" si="6"/>
        <v/>
      </c>
      <c r="AW57" s="582" t="str">
        <f t="shared" si="7"/>
        <v/>
      </c>
      <c r="AX57" s="584" t="str">
        <f t="shared" si="8"/>
        <v/>
      </c>
      <c r="AY57" s="662" t="str">
        <f>IFERROR(VLOOKUP(功能_33[[#This Row],[功能代號]],工作表3!C:C,1,FALSE),"未計SIT測試")</f>
        <v>L2413</v>
      </c>
      <c r="AZ57" s="584" t="s">
        <v>292</v>
      </c>
    </row>
    <row r="58" spans="2:52" ht="13.8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226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133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190</v>
      </c>
      <c r="AP58" s="292" t="str">
        <f>VLOOKUP(功能_33[[#This Row],[功能代號]],需二審tmp!A:A,1,FALSE)</f>
        <v>L2913</v>
      </c>
      <c r="AQ58" s="356">
        <v>44523</v>
      </c>
      <c r="AS58" s="574" t="str">
        <f t="shared" si="0"/>
        <v>2-4</v>
      </c>
      <c r="AT58" s="576" t="str">
        <f t="shared" si="1"/>
        <v/>
      </c>
      <c r="AU58" s="578" t="str">
        <f t="shared" si="2"/>
        <v/>
      </c>
      <c r="AV58" s="580" t="str">
        <f t="shared" si="6"/>
        <v/>
      </c>
      <c r="AW58" s="582" t="str">
        <f t="shared" si="7"/>
        <v/>
      </c>
      <c r="AX58" s="584" t="str">
        <f t="shared" si="8"/>
        <v/>
      </c>
      <c r="AY58" s="662" t="str">
        <f>IFERROR(VLOOKUP(功能_33[[#This Row],[功能代號]],工作表3!C:C,1,FALSE),"未計SIT測試")</f>
        <v>L2913</v>
      </c>
      <c r="AZ58" s="584" t="s">
        <v>295</v>
      </c>
    </row>
    <row r="59" spans="2:52" ht="13.8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226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133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190</v>
      </c>
      <c r="AP59" s="292" t="str">
        <f>VLOOKUP(功能_33[[#This Row],[功能代號]],需二審tmp!A:A,1,FALSE)</f>
        <v>L2414</v>
      </c>
      <c r="AQ59" s="356">
        <v>44523</v>
      </c>
      <c r="AS59" s="574" t="str">
        <f t="shared" si="0"/>
        <v>2-4</v>
      </c>
      <c r="AT59" s="576" t="str">
        <f t="shared" si="1"/>
        <v/>
      </c>
      <c r="AU59" s="578" t="str">
        <f t="shared" si="2"/>
        <v/>
      </c>
      <c r="AV59" s="580" t="str">
        <f t="shared" si="6"/>
        <v/>
      </c>
      <c r="AW59" s="582" t="str">
        <f t="shared" si="7"/>
        <v/>
      </c>
      <c r="AX59" s="584" t="str">
        <f t="shared" si="8"/>
        <v/>
      </c>
      <c r="AY59" s="662" t="str">
        <f>IFERROR(VLOOKUP(功能_33[[#This Row],[功能代號]],工作表3!C:C,1,FALSE),"未計SIT測試")</f>
        <v>L2414</v>
      </c>
      <c r="AZ59" s="584" t="s">
        <v>297</v>
      </c>
    </row>
    <row r="60" spans="2:52" ht="13.8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226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195</v>
      </c>
      <c r="AC60" s="299">
        <v>44477</v>
      </c>
      <c r="AD60" s="299">
        <v>44477</v>
      </c>
      <c r="AE60" s="299">
        <v>44544</v>
      </c>
      <c r="AF60" s="299" t="s">
        <v>196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190</v>
      </c>
      <c r="AP60" s="292" t="e">
        <f>VLOOKUP(功能_33[[#This Row],[功能代號]],需二審tmp!A:A,1,FALSE)</f>
        <v>#N/A</v>
      </c>
      <c r="AQ60" s="356">
        <v>44523</v>
      </c>
      <c r="AS60" s="574" t="str">
        <f t="shared" si="0"/>
        <v>2-4</v>
      </c>
      <c r="AT60" s="576" t="str">
        <f t="shared" si="1"/>
        <v/>
      </c>
      <c r="AU60" s="578" t="str">
        <f t="shared" si="2"/>
        <v/>
      </c>
      <c r="AV60" s="580" t="str">
        <f t="shared" si="6"/>
        <v/>
      </c>
      <c r="AW60" s="582" t="str">
        <f t="shared" si="7"/>
        <v/>
      </c>
      <c r="AX60" s="584" t="str">
        <f t="shared" si="8"/>
        <v/>
      </c>
      <c r="AY60" s="662" t="str">
        <f>IFERROR(VLOOKUP(功能_33[[#This Row],[功能代號]],工作表3!C:C,1,FALSE),"未計SIT測試")</f>
        <v>L2914</v>
      </c>
      <c r="AZ60" s="584" t="s">
        <v>299</v>
      </c>
    </row>
    <row r="61" spans="2:52" ht="13.8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172</v>
      </c>
      <c r="R61" s="270" t="s">
        <v>303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196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304</v>
      </c>
      <c r="AP61" s="292" t="str">
        <f>VLOOKUP(功能_33[[#This Row],[功能代號]],需二審tmp!A:A,1,FALSE)</f>
        <v>L2702</v>
      </c>
      <c r="AQ61" s="356">
        <v>44523</v>
      </c>
      <c r="AS61" s="574" t="str">
        <f t="shared" si="0"/>
        <v>2-9</v>
      </c>
      <c r="AT61" s="576" t="str">
        <f t="shared" si="1"/>
        <v/>
      </c>
      <c r="AU61" s="578" t="str">
        <f t="shared" si="2"/>
        <v/>
      </c>
      <c r="AV61" s="580" t="str">
        <f t="shared" si="6"/>
        <v/>
      </c>
      <c r="AW61" s="582" t="str">
        <f t="shared" si="7"/>
        <v/>
      </c>
      <c r="AX61" s="584" t="str">
        <f t="shared" si="8"/>
        <v/>
      </c>
      <c r="AY61" s="662" t="str">
        <f>IFERROR(VLOOKUP(功能_33[[#This Row],[功能代號]],工作表3!C:C,1,FALSE),"未計SIT測試")</f>
        <v>L2702</v>
      </c>
      <c r="AZ61" s="584" t="s">
        <v>2803</v>
      </c>
    </row>
    <row r="62" spans="2:52" ht="13.8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172</v>
      </c>
      <c r="R62" s="270" t="s">
        <v>303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196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307</v>
      </c>
      <c r="AP62" s="292" t="str">
        <f>VLOOKUP(功能_33[[#This Row],[功能代號]],需二審tmp!A:A,1,FALSE)</f>
        <v>L2072</v>
      </c>
      <c r="AQ62" s="356">
        <v>44523</v>
      </c>
      <c r="AS62" s="574" t="str">
        <f t="shared" si="0"/>
        <v>2-9</v>
      </c>
      <c r="AT62" s="576" t="str">
        <f t="shared" si="1"/>
        <v/>
      </c>
      <c r="AU62" s="578" t="str">
        <f t="shared" si="2"/>
        <v/>
      </c>
      <c r="AV62" s="580" t="str">
        <f t="shared" si="6"/>
        <v/>
      </c>
      <c r="AW62" s="582" t="str">
        <f t="shared" si="7"/>
        <v/>
      </c>
      <c r="AX62" s="584" t="str">
        <f t="shared" si="8"/>
        <v/>
      </c>
      <c r="AY62" s="662" t="str">
        <f>IFERROR(VLOOKUP(功能_33[[#This Row],[功能代號]],工作表3!C:C,1,FALSE),"未計SIT測試")</f>
        <v>L2072</v>
      </c>
      <c r="AZ62" s="584" t="s">
        <v>2803</v>
      </c>
    </row>
    <row r="63" spans="2:52" ht="13.8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1"/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172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196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311</v>
      </c>
      <c r="AP63" s="292" t="e">
        <f>VLOOKUP(功能_33[[#This Row],[功能代號]],需二審tmp!A:A,1,FALSE)</f>
        <v>#N/A</v>
      </c>
      <c r="AQ63" s="356">
        <v>44512</v>
      </c>
      <c r="AS63" s="574" t="str">
        <f t="shared" si="0"/>
        <v>3-1</v>
      </c>
      <c r="AT63" s="576" t="str">
        <f t="shared" si="1"/>
        <v/>
      </c>
      <c r="AU63" s="578" t="str">
        <f t="shared" si="2"/>
        <v/>
      </c>
      <c r="AV63" s="580" t="str">
        <f t="shared" si="6"/>
        <v/>
      </c>
      <c r="AW63" s="582" t="str">
        <f t="shared" si="7"/>
        <v/>
      </c>
      <c r="AX63" s="584" t="str">
        <f t="shared" si="8"/>
        <v/>
      </c>
      <c r="AY63" s="662" t="str">
        <f>IFERROR(VLOOKUP(功能_33[[#This Row],[功能代號]],工作表3!C:C,1,FALSE),"未計SIT測試")</f>
        <v>L3901</v>
      </c>
      <c r="AZ63" s="584" t="s">
        <v>308</v>
      </c>
    </row>
    <row r="64" spans="2:52" ht="13.8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1"/>
      <c r="L64" s="291"/>
      <c r="M64" s="299">
        <v>44438</v>
      </c>
      <c r="N64" s="299">
        <v>44435</v>
      </c>
      <c r="O64" s="299">
        <v>44445</v>
      </c>
      <c r="P64" s="291" t="s">
        <v>8</v>
      </c>
      <c r="Q64" s="291" t="s">
        <v>172</v>
      </c>
      <c r="R64" s="270" t="s">
        <v>315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44445</v>
      </c>
      <c r="AB64" s="299" t="s">
        <v>133</v>
      </c>
      <c r="AC64" s="299">
        <v>44544</v>
      </c>
      <c r="AD64" s="299">
        <v>44544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44445</v>
      </c>
      <c r="AJ64" s="299"/>
      <c r="AK64" s="299"/>
      <c r="AL64" s="292"/>
      <c r="AM64" s="292"/>
      <c r="AN64" s="303" t="s">
        <v>316</v>
      </c>
      <c r="AO64" s="304" t="s">
        <v>317</v>
      </c>
      <c r="AP64" s="292" t="str">
        <f>VLOOKUP(功能_33[[#This Row],[功能代號]],需二審tmp!A:A,1,FALSE)</f>
        <v>L9110</v>
      </c>
      <c r="AQ64" s="356">
        <v>44526</v>
      </c>
      <c r="AS64" s="574" t="str">
        <f t="shared" si="0"/>
        <v>9-9</v>
      </c>
      <c r="AT64" s="576" t="str">
        <f t="shared" si="1"/>
        <v/>
      </c>
      <c r="AU64" s="578" t="str">
        <f t="shared" si="2"/>
        <v/>
      </c>
      <c r="AV64" s="580" t="str">
        <f t="shared" si="6"/>
        <v/>
      </c>
      <c r="AW64" s="582" t="str">
        <f t="shared" si="7"/>
        <v/>
      </c>
      <c r="AX64" s="584" t="str">
        <f t="shared" si="8"/>
        <v/>
      </c>
      <c r="AY64" s="662" t="str">
        <f>IFERROR(VLOOKUP(功能_33[[#This Row],[功能代號]],工作表3!C:C,1,FALSE),"未計SIT測試")</f>
        <v>L9110</v>
      </c>
      <c r="AZ64" s="584" t="s">
        <v>2803</v>
      </c>
    </row>
    <row r="65" spans="2:52" ht="13.8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1"/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195</v>
      </c>
      <c r="AC65" s="299">
        <v>44496</v>
      </c>
      <c r="AD65" s="299">
        <v>44496</v>
      </c>
      <c r="AE65" s="299">
        <v>44512</v>
      </c>
      <c r="AF65" s="299" t="s">
        <v>196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190</v>
      </c>
      <c r="AP65" s="292" t="e">
        <f>VLOOKUP(功能_33[[#This Row],[功能代號]],需二審tmp!A:A,1,FALSE)</f>
        <v>#N/A</v>
      </c>
      <c r="AQ65" s="356">
        <v>44512</v>
      </c>
      <c r="AS65" s="574" t="str">
        <f t="shared" si="0"/>
        <v>3-2</v>
      </c>
      <c r="AT65" s="576" t="str">
        <f t="shared" si="1"/>
        <v/>
      </c>
      <c r="AU65" s="578" t="str">
        <f t="shared" si="2"/>
        <v/>
      </c>
      <c r="AV65" s="580" t="str">
        <f t="shared" si="6"/>
        <v/>
      </c>
      <c r="AW65" s="582" t="str">
        <f t="shared" si="7"/>
        <v/>
      </c>
      <c r="AX65" s="584" t="str">
        <f t="shared" si="8"/>
        <v/>
      </c>
      <c r="AY65" s="662" t="str">
        <f>IFERROR(VLOOKUP(功能_33[[#This Row],[功能代號]],工作表3!C:C,1,FALSE),"未計SIT測試")</f>
        <v>L3003</v>
      </c>
      <c r="AZ65" s="584" t="s">
        <v>318</v>
      </c>
    </row>
    <row r="66" spans="2:52" ht="13.8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1"/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196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190</v>
      </c>
      <c r="AP66" s="292" t="str">
        <f>VLOOKUP(功能_33[[#This Row],[功能代號]],需二審tmp!A:A,1,FALSE)</f>
        <v>L3110</v>
      </c>
      <c r="AQ66" s="356">
        <v>44512</v>
      </c>
      <c r="AS66" s="574" t="str">
        <f t="shared" si="0"/>
        <v>3-2</v>
      </c>
      <c r="AT66" s="576" t="str">
        <f t="shared" si="1"/>
        <v/>
      </c>
      <c r="AU66" s="578" t="str">
        <f t="shared" si="2"/>
        <v/>
      </c>
      <c r="AV66" s="580" t="str">
        <f t="shared" si="6"/>
        <v/>
      </c>
      <c r="AW66" s="582" t="str">
        <f t="shared" si="7"/>
        <v/>
      </c>
      <c r="AX66" s="584" t="str">
        <f t="shared" si="8"/>
        <v/>
      </c>
      <c r="AY66" s="662" t="str">
        <f>IFERROR(VLOOKUP(功能_33[[#This Row],[功能代號]],工作表3!C:C,1,FALSE),"未計SIT測試")</f>
        <v>L3110</v>
      </c>
      <c r="AZ66" s="584" t="s">
        <v>320</v>
      </c>
    </row>
    <row r="67" spans="2:52" ht="13.8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1"/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195</v>
      </c>
      <c r="AC67" s="299">
        <v>44496</v>
      </c>
      <c r="AD67" s="299">
        <v>44496</v>
      </c>
      <c r="AE67" s="299">
        <v>44512</v>
      </c>
      <c r="AF67" s="299" t="s">
        <v>196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190</v>
      </c>
      <c r="AP67" s="292" t="e">
        <f>VLOOKUP(功能_33[[#This Row],[功能代號]],需二審tmp!A:A,1,FALSE)</f>
        <v>#N/A</v>
      </c>
      <c r="AQ67" s="356">
        <v>44512</v>
      </c>
      <c r="AS67" s="574" t="str">
        <f t="shared" ref="AS67:AS130" si="9">IF(COUNTA(AE67)=1,LEFT(D67,3),"")</f>
        <v>3-2</v>
      </c>
      <c r="AT67" s="576" t="str">
        <f t="shared" ref="AT67:AT130" si="10">IF(AND(COUNTA(N67)=1,COUNTA(O67)=1,COUNTA(AA67)=1,COUNTA(AD67)=1,COUNTA(AE67)=0),LEFT(D67,3),"")</f>
        <v/>
      </c>
      <c r="AU67" s="578" t="str">
        <f t="shared" ref="AU67:AU130" si="11">IF(AND(COUNTA(N67)=1,COUNTA(O67)=1,COUNTA(AA67)=1,COUNTA(AD67)=0,COUNTA(AE67)=0),LEFT(D67,3),"")</f>
        <v/>
      </c>
      <c r="AV67" s="580" t="str">
        <f t="shared" ref="AV67:AV130" si="12">IF(AND(COUNTA(O67)=0,COUNTA(AA67)=1),LEFT(D67,3),"")</f>
        <v/>
      </c>
      <c r="AW67" s="582" t="str">
        <f t="shared" ref="AW67:AW130" si="13">IF(AND(COUNTA(O67)=1,COUNTA(AA67)=0),LEFT(D67,3),"")</f>
        <v/>
      </c>
      <c r="AX67" s="584" t="str">
        <f t="shared" ref="AX67:AX130" si="14">IF(AND(COUNTA(O67)=0,COUNTA(AA67)=0),LEFT(D67,3),"")</f>
        <v/>
      </c>
      <c r="AY67" s="662" t="str">
        <f>IFERROR(VLOOKUP(功能_33[[#This Row],[功能代號]],工作表3!C:C,1,FALSE),"未計SIT測試")</f>
        <v>L3120</v>
      </c>
      <c r="AZ67" s="584" t="s">
        <v>322</v>
      </c>
    </row>
    <row r="68" spans="2:52" ht="13.8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1"/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190</v>
      </c>
      <c r="AO68" s="292" t="s">
        <v>190</v>
      </c>
      <c r="AP68" s="292" t="str">
        <f>VLOOKUP(功能_33[[#This Row],[功能代號]],需二審tmp!A:A,1,FALSE)</f>
        <v>L6984</v>
      </c>
      <c r="AQ68" s="356">
        <v>44526</v>
      </c>
      <c r="AS68" s="574" t="str">
        <f t="shared" si="9"/>
        <v>6-8</v>
      </c>
      <c r="AT68" s="576" t="str">
        <f t="shared" si="10"/>
        <v/>
      </c>
      <c r="AU68" s="578" t="str">
        <f t="shared" si="11"/>
        <v/>
      </c>
      <c r="AV68" s="580" t="str">
        <f t="shared" si="12"/>
        <v/>
      </c>
      <c r="AW68" s="582" t="str">
        <f t="shared" si="13"/>
        <v/>
      </c>
      <c r="AX68" s="584" t="str">
        <f t="shared" si="14"/>
        <v/>
      </c>
      <c r="AY68" s="662" t="str">
        <f>IFERROR(VLOOKUP(功能_33[[#This Row],[功能代號]],工作表3!C:C,1,FALSE),"未計SIT測試")</f>
        <v>L6984</v>
      </c>
      <c r="AZ68" s="584" t="s">
        <v>2803</v>
      </c>
    </row>
    <row r="69" spans="2:52" ht="13.8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1"/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196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328</v>
      </c>
      <c r="AN69" s="291">
        <v>325</v>
      </c>
      <c r="AO69" s="292" t="s">
        <v>329</v>
      </c>
      <c r="AP69" s="292" t="str">
        <f>VLOOKUP(功能_33[[#This Row],[功能代號]],需二審tmp!A:A,1,FALSE)</f>
        <v>L3100</v>
      </c>
      <c r="AQ69" s="356">
        <v>44512</v>
      </c>
      <c r="AS69" s="574" t="str">
        <f t="shared" si="9"/>
        <v>3-2</v>
      </c>
      <c r="AT69" s="576" t="str">
        <f t="shared" si="10"/>
        <v/>
      </c>
      <c r="AU69" s="578" t="str">
        <f t="shared" si="11"/>
        <v/>
      </c>
      <c r="AV69" s="580" t="str">
        <f t="shared" si="12"/>
        <v/>
      </c>
      <c r="AW69" s="582" t="str">
        <f t="shared" si="13"/>
        <v/>
      </c>
      <c r="AX69" s="584" t="str">
        <f t="shared" si="14"/>
        <v/>
      </c>
      <c r="AY69" s="662" t="str">
        <f>IFERROR(VLOOKUP(功能_33[[#This Row],[功能代號]],工作表3!C:C,1,FALSE),"未計SIT測試")</f>
        <v>L3100</v>
      </c>
      <c r="AZ69" s="584" t="s">
        <v>326</v>
      </c>
    </row>
    <row r="70" spans="2:52" ht="13.8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1"/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196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332</v>
      </c>
      <c r="AP70" s="292" t="str">
        <f>VLOOKUP(功能_33[[#This Row],[功能代號]],需二審tmp!A:A,1,FALSE)</f>
        <v>L3002</v>
      </c>
      <c r="AQ70" s="356">
        <v>44512</v>
      </c>
      <c r="AS70" s="574" t="str">
        <f t="shared" si="9"/>
        <v>3-2</v>
      </c>
      <c r="AT70" s="576" t="str">
        <f t="shared" si="10"/>
        <v/>
      </c>
      <c r="AU70" s="578" t="str">
        <f t="shared" si="11"/>
        <v/>
      </c>
      <c r="AV70" s="580" t="str">
        <f t="shared" si="12"/>
        <v/>
      </c>
      <c r="AW70" s="582" t="str">
        <f t="shared" si="13"/>
        <v/>
      </c>
      <c r="AX70" s="584" t="str">
        <f t="shared" si="14"/>
        <v/>
      </c>
      <c r="AY70" s="662" t="str">
        <f>IFERROR(VLOOKUP(功能_33[[#This Row],[功能代號]],工作表3!C:C,1,FALSE),"未計SIT測試")</f>
        <v>L3002</v>
      </c>
      <c r="AZ70" s="584" t="s">
        <v>330</v>
      </c>
    </row>
    <row r="71" spans="2:52" ht="13.8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1"/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196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332</v>
      </c>
      <c r="AP71" s="292" t="str">
        <f>VLOOKUP(功能_33[[#This Row],[功能代號]],需二審tmp!A:A,1,FALSE)</f>
        <v>L3916</v>
      </c>
      <c r="AQ71" s="356">
        <v>44512</v>
      </c>
      <c r="AS71" s="574" t="str">
        <f t="shared" si="9"/>
        <v>3-2</v>
      </c>
      <c r="AT71" s="576" t="str">
        <f t="shared" si="10"/>
        <v/>
      </c>
      <c r="AU71" s="578" t="str">
        <f t="shared" si="11"/>
        <v/>
      </c>
      <c r="AV71" s="580" t="str">
        <f t="shared" si="12"/>
        <v/>
      </c>
      <c r="AW71" s="582" t="str">
        <f t="shared" si="13"/>
        <v/>
      </c>
      <c r="AX71" s="584" t="str">
        <f t="shared" si="14"/>
        <v/>
      </c>
      <c r="AY71" s="662" t="str">
        <f>IFERROR(VLOOKUP(功能_33[[#This Row],[功能代號]],工作表3!C:C,1,FALSE),"未計SIT測試")</f>
        <v>L3916</v>
      </c>
      <c r="AZ71" s="584" t="s">
        <v>333</v>
      </c>
    </row>
    <row r="72" spans="2:52" ht="13.8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1"/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195</v>
      </c>
      <c r="AC72" s="299">
        <v>44496</v>
      </c>
      <c r="AD72" s="299">
        <v>44496</v>
      </c>
      <c r="AE72" s="299">
        <v>44512</v>
      </c>
      <c r="AF72" s="299" t="s">
        <v>196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332</v>
      </c>
      <c r="AP72" s="292" t="e">
        <f>VLOOKUP(功能_33[[#This Row],[功能代號]],需二審tmp!A:A,1,FALSE)</f>
        <v>#N/A</v>
      </c>
      <c r="AQ72" s="356">
        <v>44512</v>
      </c>
      <c r="AS72" s="574" t="str">
        <f t="shared" si="9"/>
        <v>3-2</v>
      </c>
      <c r="AT72" s="576" t="str">
        <f t="shared" si="10"/>
        <v/>
      </c>
      <c r="AU72" s="578" t="str">
        <f t="shared" si="11"/>
        <v/>
      </c>
      <c r="AV72" s="580" t="str">
        <f t="shared" si="12"/>
        <v/>
      </c>
      <c r="AW72" s="582" t="str">
        <f t="shared" si="13"/>
        <v/>
      </c>
      <c r="AX72" s="584" t="str">
        <f t="shared" si="14"/>
        <v/>
      </c>
      <c r="AY72" s="662" t="str">
        <f>IFERROR(VLOOKUP(功能_33[[#This Row],[功能代號]],工作表3!C:C,1,FALSE),"未計SIT測試")</f>
        <v>L3001</v>
      </c>
      <c r="AZ72" s="584" t="s">
        <v>335</v>
      </c>
    </row>
    <row r="73" spans="2:52" ht="13.8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196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190</v>
      </c>
      <c r="AO73" s="291" t="s">
        <v>190</v>
      </c>
      <c r="AP73" s="292" t="str">
        <f>VLOOKUP(功能_33[[#This Row],[功能代號]],需二審tmp!A:A,1,FALSE)</f>
        <v>L2060</v>
      </c>
      <c r="AQ73" s="356">
        <v>44523</v>
      </c>
      <c r="AS73" s="574" t="str">
        <f t="shared" si="9"/>
        <v>2-9</v>
      </c>
      <c r="AT73" s="576" t="str">
        <f t="shared" si="10"/>
        <v/>
      </c>
      <c r="AU73" s="578" t="str">
        <f t="shared" si="11"/>
        <v/>
      </c>
      <c r="AV73" s="580" t="str">
        <f t="shared" si="12"/>
        <v/>
      </c>
      <c r="AW73" s="582" t="str">
        <f t="shared" si="13"/>
        <v/>
      </c>
      <c r="AX73" s="584" t="str">
        <f t="shared" si="14"/>
        <v/>
      </c>
      <c r="AY73" s="662" t="str">
        <f>IFERROR(VLOOKUP(功能_33[[#This Row],[功能代號]],工作表3!C:C,1,FALSE),"未計SIT測試")</f>
        <v>L2060</v>
      </c>
      <c r="AZ73" s="584" t="s">
        <v>2803</v>
      </c>
    </row>
    <row r="74" spans="2:52" ht="13.8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196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190</v>
      </c>
      <c r="AO74" s="291" t="s">
        <v>190</v>
      </c>
      <c r="AP74" s="292" t="str">
        <f>VLOOKUP(功能_33[[#This Row],[功能代號]],需二審tmp!A:A,1,FALSE)</f>
        <v>L2600</v>
      </c>
      <c r="AQ74" s="356">
        <v>44523</v>
      </c>
      <c r="AS74" s="574" t="str">
        <f t="shared" si="9"/>
        <v>2-9</v>
      </c>
      <c r="AT74" s="576" t="str">
        <f t="shared" si="10"/>
        <v/>
      </c>
      <c r="AU74" s="578" t="str">
        <f t="shared" si="11"/>
        <v/>
      </c>
      <c r="AV74" s="580" t="str">
        <f t="shared" si="12"/>
        <v/>
      </c>
      <c r="AW74" s="582" t="str">
        <f t="shared" si="13"/>
        <v/>
      </c>
      <c r="AX74" s="584" t="str">
        <f t="shared" si="14"/>
        <v/>
      </c>
      <c r="AY74" s="662" t="str">
        <f>IFERROR(VLOOKUP(功能_33[[#This Row],[功能代號]],工作表3!C:C,1,FALSE),"未計SIT測試")</f>
        <v>L2600</v>
      </c>
      <c r="AZ74" s="584" t="s">
        <v>2803</v>
      </c>
    </row>
    <row r="75" spans="2:52" ht="13.8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1"/>
      <c r="L75" s="291"/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346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190</v>
      </c>
      <c r="AO75" s="291" t="s">
        <v>190</v>
      </c>
      <c r="AP75" s="292" t="e">
        <f>VLOOKUP(功能_33[[#This Row],[功能代號]],需二審tmp!A:A,1,FALSE)</f>
        <v>#N/A</v>
      </c>
      <c r="AQ75" s="356">
        <v>44523</v>
      </c>
      <c r="AS75" s="574" t="str">
        <f t="shared" si="9"/>
        <v>2-9</v>
      </c>
      <c r="AT75" s="576" t="str">
        <f t="shared" si="10"/>
        <v/>
      </c>
      <c r="AU75" s="578" t="str">
        <f t="shared" si="11"/>
        <v/>
      </c>
      <c r="AV75" s="580" t="str">
        <f t="shared" si="12"/>
        <v/>
      </c>
      <c r="AW75" s="582" t="str">
        <f t="shared" si="13"/>
        <v/>
      </c>
      <c r="AX75" s="584" t="str">
        <f t="shared" si="14"/>
        <v/>
      </c>
      <c r="AY75" s="662" t="str">
        <f>IFERROR(VLOOKUP(功能_33[[#This Row],[功能代號]],工作表3!C:C,1,FALSE),"未計SIT測試")</f>
        <v>未計SIT測試</v>
      </c>
      <c r="AZ75" s="584" t="s">
        <v>2803</v>
      </c>
    </row>
    <row r="76" spans="2:52" ht="13.8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1"/>
      <c r="L76" s="291"/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346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190</v>
      </c>
      <c r="AO76" s="291" t="s">
        <v>190</v>
      </c>
      <c r="AP76" s="292" t="e">
        <f>VLOOKUP(功能_33[[#This Row],[功能代號]],需二審tmp!A:A,1,FALSE)</f>
        <v>#N/A</v>
      </c>
      <c r="AQ76" s="356">
        <v>44523</v>
      </c>
      <c r="AS76" s="574" t="str">
        <f t="shared" si="9"/>
        <v>2-9</v>
      </c>
      <c r="AT76" s="576" t="str">
        <f t="shared" si="10"/>
        <v/>
      </c>
      <c r="AU76" s="578" t="str">
        <f t="shared" si="11"/>
        <v/>
      </c>
      <c r="AV76" s="580" t="str">
        <f t="shared" si="12"/>
        <v/>
      </c>
      <c r="AW76" s="582" t="str">
        <f t="shared" si="13"/>
        <v/>
      </c>
      <c r="AX76" s="584" t="str">
        <f t="shared" si="14"/>
        <v/>
      </c>
      <c r="AY76" s="662" t="str">
        <f>IFERROR(VLOOKUP(功能_33[[#This Row],[功能代號]],工作表3!C:C,1,FALSE),"未計SIT測試")</f>
        <v>L2064</v>
      </c>
      <c r="AZ76" s="584" t="s">
        <v>2803</v>
      </c>
    </row>
    <row r="77" spans="2:52" ht="13.8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1"/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346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190</v>
      </c>
      <c r="AO77" s="291" t="s">
        <v>190</v>
      </c>
      <c r="AP77" s="292" t="e">
        <f>VLOOKUP(功能_33[[#This Row],[功能代號]],需二審tmp!A:A,1,FALSE)</f>
        <v>#N/A</v>
      </c>
      <c r="AQ77" s="356">
        <v>44526</v>
      </c>
      <c r="AS77" s="574" t="str">
        <f t="shared" si="9"/>
        <v>6-6</v>
      </c>
      <c r="AT77" s="576" t="str">
        <f t="shared" si="10"/>
        <v/>
      </c>
      <c r="AU77" s="578" t="str">
        <f t="shared" si="11"/>
        <v/>
      </c>
      <c r="AV77" s="580" t="str">
        <f t="shared" si="12"/>
        <v/>
      </c>
      <c r="AW77" s="582" t="str">
        <f t="shared" si="13"/>
        <v/>
      </c>
      <c r="AX77" s="584" t="str">
        <f t="shared" si="14"/>
        <v/>
      </c>
      <c r="AY77" s="662" t="str">
        <f>IFERROR(VLOOKUP(功能_33[[#This Row],[功能代號]],工作表3!C:C,1,FALSE),"未計SIT測試")</f>
        <v>L6022</v>
      </c>
      <c r="AZ77" s="584" t="s">
        <v>2803</v>
      </c>
    </row>
    <row r="78" spans="2:52" ht="13.8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1"/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346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190</v>
      </c>
      <c r="AO78" s="291" t="s">
        <v>190</v>
      </c>
      <c r="AP78" s="292" t="e">
        <f>VLOOKUP(功能_33[[#This Row],[功能代號]],需二審tmp!A:A,1,FALSE)</f>
        <v>#N/A</v>
      </c>
      <c r="AQ78" s="356">
        <v>44526</v>
      </c>
      <c r="AS78" s="574" t="str">
        <f t="shared" si="9"/>
        <v>6-6</v>
      </c>
      <c r="AT78" s="576" t="str">
        <f t="shared" si="10"/>
        <v/>
      </c>
      <c r="AU78" s="578" t="str">
        <f t="shared" si="11"/>
        <v/>
      </c>
      <c r="AV78" s="580" t="str">
        <f t="shared" si="12"/>
        <v/>
      </c>
      <c r="AW78" s="582" t="str">
        <f t="shared" si="13"/>
        <v/>
      </c>
      <c r="AX78" s="584" t="str">
        <f t="shared" si="14"/>
        <v/>
      </c>
      <c r="AY78" s="662" t="str">
        <f>IFERROR(VLOOKUP(功能_33[[#This Row],[功能代號]],工作表3!C:C,1,FALSE),"未計SIT測試")</f>
        <v>L6202</v>
      </c>
      <c r="AZ78" s="584" t="s">
        <v>2803</v>
      </c>
    </row>
    <row r="79" spans="2:52" ht="13.8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1"/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196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9">
        <v>44491</v>
      </c>
      <c r="AN79" s="291">
        <v>315</v>
      </c>
      <c r="AO79" s="292" t="s">
        <v>356</v>
      </c>
      <c r="AP79" s="292" t="str">
        <f>VLOOKUP(功能_33[[#This Row],[功能代號]],需二審tmp!A:A,1,FALSE)</f>
        <v>L3912</v>
      </c>
      <c r="AQ79" s="356">
        <v>44512</v>
      </c>
      <c r="AS79" s="574" t="str">
        <f t="shared" si="9"/>
        <v>3-2</v>
      </c>
      <c r="AT79" s="576" t="str">
        <f t="shared" si="10"/>
        <v/>
      </c>
      <c r="AU79" s="578" t="str">
        <f t="shared" si="11"/>
        <v/>
      </c>
      <c r="AV79" s="580" t="str">
        <f t="shared" si="12"/>
        <v/>
      </c>
      <c r="AW79" s="582" t="str">
        <f t="shared" si="13"/>
        <v/>
      </c>
      <c r="AX79" s="584" t="str">
        <f t="shared" si="14"/>
        <v/>
      </c>
      <c r="AY79" s="662" t="str">
        <f>IFERROR(VLOOKUP(功能_33[[#This Row],[功能代號]],工作表3!C:C,1,FALSE),"未計SIT測試")</f>
        <v>L3912</v>
      </c>
      <c r="AZ79" s="584" t="s">
        <v>354</v>
      </c>
    </row>
    <row r="80" spans="2:52" ht="13.8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1"/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196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356</v>
      </c>
      <c r="AP80" s="292" t="str">
        <f>VLOOKUP(功能_33[[#This Row],[功能代號]],需二審tmp!A:A,1,FALSE)</f>
        <v>L3005</v>
      </c>
      <c r="AQ80" s="356">
        <v>44512</v>
      </c>
      <c r="AS80" s="574" t="str">
        <f t="shared" si="9"/>
        <v>3-2</v>
      </c>
      <c r="AT80" s="576" t="str">
        <f t="shared" si="10"/>
        <v/>
      </c>
      <c r="AU80" s="578" t="str">
        <f t="shared" si="11"/>
        <v/>
      </c>
      <c r="AV80" s="580" t="str">
        <f t="shared" si="12"/>
        <v/>
      </c>
      <c r="AW80" s="582" t="str">
        <f t="shared" si="13"/>
        <v/>
      </c>
      <c r="AX80" s="584" t="str">
        <f t="shared" si="14"/>
        <v/>
      </c>
      <c r="AY80" s="662" t="str">
        <f>IFERROR(VLOOKUP(功能_33[[#This Row],[功能代號]],工作表3!C:C,1,FALSE),"未計SIT測試")</f>
        <v>L3005</v>
      </c>
      <c r="AZ80" s="584" t="s">
        <v>357</v>
      </c>
    </row>
    <row r="81" spans="2:52" ht="13.8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1"/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196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361</v>
      </c>
      <c r="AP81" s="292" t="e">
        <f>VLOOKUP(功能_33[[#This Row],[功能代號]],需二審tmp!A:A,1,FALSE)</f>
        <v>#N/A</v>
      </c>
      <c r="AQ81" s="356">
        <v>44512</v>
      </c>
      <c r="AS81" s="574" t="str">
        <f t="shared" si="9"/>
        <v>3-5</v>
      </c>
      <c r="AT81" s="576" t="str">
        <f t="shared" si="10"/>
        <v/>
      </c>
      <c r="AU81" s="578" t="str">
        <f t="shared" si="11"/>
        <v/>
      </c>
      <c r="AV81" s="580" t="str">
        <f t="shared" si="12"/>
        <v/>
      </c>
      <c r="AW81" s="582" t="str">
        <f t="shared" si="13"/>
        <v/>
      </c>
      <c r="AX81" s="584" t="str">
        <f t="shared" si="14"/>
        <v/>
      </c>
      <c r="AY81" s="662" t="str">
        <f>IFERROR(VLOOKUP(功能_33[[#This Row],[功能代號]],工作表3!C:C,1,FALSE),"未計SIT測試")</f>
        <v>L3932</v>
      </c>
      <c r="AZ81" s="584" t="s">
        <v>359</v>
      </c>
    </row>
    <row r="82" spans="2:52" ht="13.8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1"/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196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364</v>
      </c>
      <c r="AP82" s="292" t="str">
        <f>VLOOKUP(功能_33[[#This Row],[功能代號]],需二審tmp!A:A,1,FALSE)</f>
        <v>L3721</v>
      </c>
      <c r="AQ82" s="356">
        <v>44512</v>
      </c>
      <c r="AS82" s="574" t="str">
        <f t="shared" si="9"/>
        <v>3-5</v>
      </c>
      <c r="AT82" s="576" t="str">
        <f t="shared" si="10"/>
        <v/>
      </c>
      <c r="AU82" s="578" t="str">
        <f t="shared" si="11"/>
        <v/>
      </c>
      <c r="AV82" s="580" t="str">
        <f t="shared" si="12"/>
        <v/>
      </c>
      <c r="AW82" s="582" t="str">
        <f t="shared" si="13"/>
        <v/>
      </c>
      <c r="AX82" s="584" t="str">
        <f t="shared" si="14"/>
        <v/>
      </c>
      <c r="AY82" s="662" t="str">
        <f>IFERROR(VLOOKUP(功能_33[[#This Row],[功能代號]],工作表3!C:C,1,FALSE),"未計SIT測試")</f>
        <v>L3721</v>
      </c>
      <c r="AZ82" s="584" t="s">
        <v>362</v>
      </c>
    </row>
    <row r="83" spans="2:52" ht="13.8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1"/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196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367</v>
      </c>
      <c r="AP83" s="292" t="str">
        <f>VLOOKUP(功能_33[[#This Row],[功能代號]],需二審tmp!A:A,1,FALSE)</f>
        <v>L3701</v>
      </c>
      <c r="AQ83" s="356">
        <v>44512</v>
      </c>
      <c r="AS83" s="574" t="str">
        <f t="shared" si="9"/>
        <v>3-5</v>
      </c>
      <c r="AT83" s="576" t="str">
        <f t="shared" si="10"/>
        <v/>
      </c>
      <c r="AU83" s="578" t="str">
        <f t="shared" si="11"/>
        <v/>
      </c>
      <c r="AV83" s="580" t="str">
        <f t="shared" si="12"/>
        <v/>
      </c>
      <c r="AW83" s="582" t="str">
        <f t="shared" si="13"/>
        <v/>
      </c>
      <c r="AX83" s="584" t="str">
        <f t="shared" si="14"/>
        <v/>
      </c>
      <c r="AY83" s="662" t="str">
        <f>IFERROR(VLOOKUP(功能_33[[#This Row],[功能代號]],工作表3!C:C,1,FALSE),"未計SIT測試")</f>
        <v>未計SIT測試</v>
      </c>
      <c r="AZ83" s="584" t="s">
        <v>365</v>
      </c>
    </row>
    <row r="84" spans="2:52" ht="55.2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1"/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11" t="s">
        <v>3033</v>
      </c>
      <c r="AO84" s="219" t="s">
        <v>3034</v>
      </c>
      <c r="AP84" s="292" t="str">
        <f>VLOOKUP(功能_33[[#This Row],[功能代號]],需二審tmp!A:A,1,FALSE)</f>
        <v>L4101</v>
      </c>
      <c r="AQ84" s="356">
        <v>44533</v>
      </c>
      <c r="AS84" s="574" t="str">
        <f t="shared" si="9"/>
        <v>4-1</v>
      </c>
      <c r="AT84" s="576" t="str">
        <f t="shared" si="10"/>
        <v/>
      </c>
      <c r="AU84" s="578" t="str">
        <f t="shared" si="11"/>
        <v/>
      </c>
      <c r="AV84" s="580" t="str">
        <f t="shared" si="12"/>
        <v/>
      </c>
      <c r="AW84" s="582" t="str">
        <f t="shared" si="13"/>
        <v/>
      </c>
      <c r="AX84" s="584" t="str">
        <f t="shared" si="14"/>
        <v/>
      </c>
      <c r="AY84" s="662" t="str">
        <f>IFERROR(VLOOKUP(功能_33[[#This Row],[功能代號]],工作表3!C:C,1,FALSE),"未計SIT測試")</f>
        <v>L4101</v>
      </c>
      <c r="AZ84" s="584" t="s">
        <v>2803</v>
      </c>
    </row>
    <row r="85" spans="2:52" ht="13.8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1"/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195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3035</v>
      </c>
      <c r="AO85" s="227" t="s">
        <v>3035</v>
      </c>
      <c r="AP85" s="292" t="e">
        <f>VLOOKUP(功能_33[[#This Row],[功能代號]],需二審tmp!A:A,1,FALSE)</f>
        <v>#N/A</v>
      </c>
      <c r="AQ85" s="356">
        <v>44523</v>
      </c>
      <c r="AS85" s="574" t="str">
        <f t="shared" si="9"/>
        <v>4-1</v>
      </c>
      <c r="AT85" s="576" t="str">
        <f t="shared" si="10"/>
        <v/>
      </c>
      <c r="AU85" s="578" t="str">
        <f t="shared" si="11"/>
        <v/>
      </c>
      <c r="AV85" s="580" t="str">
        <f t="shared" si="12"/>
        <v/>
      </c>
      <c r="AW85" s="582" t="str">
        <f t="shared" si="13"/>
        <v/>
      </c>
      <c r="AX85" s="584" t="str">
        <f t="shared" si="14"/>
        <v/>
      </c>
      <c r="AY85" s="662" t="str">
        <f>IFERROR(VLOOKUP(功能_33[[#This Row],[功能代號]],工作表3!C:C,1,FALSE),"未計SIT測試")</f>
        <v>L4001</v>
      </c>
      <c r="AZ85" s="584" t="s">
        <v>2803</v>
      </c>
    </row>
    <row r="86" spans="2:52" ht="13.8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1"/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195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3035</v>
      </c>
      <c r="AO86" s="227" t="s">
        <v>3035</v>
      </c>
      <c r="AP86" s="292" t="e">
        <f>VLOOKUP(功能_33[[#This Row],[功能代號]],需二審tmp!A:A,1,FALSE)</f>
        <v>#N/A</v>
      </c>
      <c r="AQ86" s="356">
        <v>44523</v>
      </c>
      <c r="AS86" s="574" t="str">
        <f t="shared" si="9"/>
        <v>4-1</v>
      </c>
      <c r="AT86" s="576" t="str">
        <f t="shared" si="10"/>
        <v/>
      </c>
      <c r="AU86" s="578" t="str">
        <f t="shared" si="11"/>
        <v/>
      </c>
      <c r="AV86" s="580" t="str">
        <f t="shared" si="12"/>
        <v/>
      </c>
      <c r="AW86" s="582" t="str">
        <f t="shared" si="13"/>
        <v/>
      </c>
      <c r="AX86" s="584" t="str">
        <f t="shared" si="14"/>
        <v/>
      </c>
      <c r="AY86" s="662" t="str">
        <f>IFERROR(VLOOKUP(功能_33[[#This Row],[功能代號]],工作表3!C:C,1,FALSE),"未計SIT測試")</f>
        <v>L4901</v>
      </c>
      <c r="AZ86" s="584" t="s">
        <v>2803</v>
      </c>
    </row>
    <row r="87" spans="2:52" ht="13.8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1"/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133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377</v>
      </c>
      <c r="AN87" s="291" t="s">
        <v>190</v>
      </c>
      <c r="AO87" s="292" t="s">
        <v>190</v>
      </c>
      <c r="AP87" s="292" t="str">
        <f>VLOOKUP(功能_33[[#This Row],[功能代號]],需二審tmp!A:A,1,FALSE)</f>
        <v>L6001</v>
      </c>
      <c r="AS87" s="574" t="str">
        <f t="shared" si="9"/>
        <v>6-8</v>
      </c>
      <c r="AT87" s="576" t="str">
        <f t="shared" si="10"/>
        <v/>
      </c>
      <c r="AU87" s="578" t="str">
        <f t="shared" si="11"/>
        <v/>
      </c>
      <c r="AV87" s="580" t="str">
        <f t="shared" si="12"/>
        <v/>
      </c>
      <c r="AW87" s="582" t="str">
        <f t="shared" si="13"/>
        <v/>
      </c>
      <c r="AX87" s="584" t="str">
        <f t="shared" si="14"/>
        <v/>
      </c>
      <c r="AY87" s="662" t="str">
        <f>IFERROR(VLOOKUP(功能_33[[#This Row],[功能代號]],工作表3!C:C,1,FALSE),"未計SIT測試")</f>
        <v>L6001</v>
      </c>
      <c r="AZ87" s="584" t="s">
        <v>2803</v>
      </c>
    </row>
    <row r="88" spans="2:52" ht="13.8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1"/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3001</v>
      </c>
      <c r="AO88" s="227" t="s">
        <v>3001</v>
      </c>
      <c r="AP88" s="292" t="str">
        <f>VLOOKUP(功能_33[[#This Row],[功能代號]],需二審tmp!A:A,1,FALSE)</f>
        <v>L4042</v>
      </c>
      <c r="AQ88" s="356">
        <v>44523</v>
      </c>
      <c r="AS88" s="574" t="str">
        <f t="shared" si="9"/>
        <v>4-4</v>
      </c>
      <c r="AT88" s="576" t="str">
        <f t="shared" si="10"/>
        <v/>
      </c>
      <c r="AU88" s="578" t="str">
        <f t="shared" si="11"/>
        <v/>
      </c>
      <c r="AV88" s="580" t="str">
        <f t="shared" si="12"/>
        <v/>
      </c>
      <c r="AW88" s="582" t="str">
        <f t="shared" si="13"/>
        <v/>
      </c>
      <c r="AX88" s="584" t="str">
        <f t="shared" si="14"/>
        <v/>
      </c>
      <c r="AY88" s="662" t="str">
        <f>IFERROR(VLOOKUP(功能_33[[#This Row],[功能代號]],工作表3!C:C,1,FALSE),"未計SIT測試")</f>
        <v>L4042</v>
      </c>
      <c r="AZ88" s="584" t="s">
        <v>2803</v>
      </c>
    </row>
    <row r="89" spans="2:52" ht="27.6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1"/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11" t="s">
        <v>3036</v>
      </c>
      <c r="AO89" s="219" t="s">
        <v>3037</v>
      </c>
      <c r="AP89" s="292" t="str">
        <f>VLOOKUP(功能_33[[#This Row],[功能代號]],需二審tmp!A:A,1,FALSE)</f>
        <v>L4410</v>
      </c>
      <c r="AQ89" s="356">
        <v>44523</v>
      </c>
      <c r="AS89" s="574" t="str">
        <f t="shared" si="9"/>
        <v>4-4</v>
      </c>
      <c r="AT89" s="576" t="str">
        <f t="shared" si="10"/>
        <v/>
      </c>
      <c r="AU89" s="578" t="str">
        <f t="shared" si="11"/>
        <v/>
      </c>
      <c r="AV89" s="580" t="str">
        <f t="shared" si="12"/>
        <v/>
      </c>
      <c r="AW89" s="582" t="str">
        <f t="shared" si="13"/>
        <v/>
      </c>
      <c r="AX89" s="584" t="str">
        <f t="shared" si="14"/>
        <v/>
      </c>
      <c r="AY89" s="662" t="str">
        <f>IFERROR(VLOOKUP(功能_33[[#This Row],[功能代號]],工作表3!C:C,1,FALSE),"未計SIT測試")</f>
        <v>L4410</v>
      </c>
      <c r="AZ89" s="584" t="s">
        <v>2803</v>
      </c>
    </row>
    <row r="90" spans="2:52" ht="41.4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1"/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195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11" t="s">
        <v>3039</v>
      </c>
      <c r="AO90" s="219" t="s">
        <v>3038</v>
      </c>
      <c r="AP90" s="292" t="e">
        <f>VLOOKUP(功能_33[[#This Row],[功能代號]],需二審tmp!A:A,1,FALSE)</f>
        <v>#N/A</v>
      </c>
      <c r="AQ90" s="356">
        <v>44523</v>
      </c>
      <c r="AS90" s="574" t="str">
        <f t="shared" si="9"/>
        <v>4-4</v>
      </c>
      <c r="AT90" s="576" t="str">
        <f t="shared" si="10"/>
        <v/>
      </c>
      <c r="AU90" s="578" t="str">
        <f t="shared" si="11"/>
        <v/>
      </c>
      <c r="AV90" s="580" t="str">
        <f t="shared" si="12"/>
        <v/>
      </c>
      <c r="AW90" s="582" t="str">
        <f t="shared" si="13"/>
        <v/>
      </c>
      <c r="AX90" s="584" t="str">
        <f t="shared" si="14"/>
        <v/>
      </c>
      <c r="AY90" s="662" t="str">
        <f>IFERROR(VLOOKUP(功能_33[[#This Row],[功能代號]],工作表3!C:C,1,FALSE),"未計SIT測試")</f>
        <v>L4040</v>
      </c>
      <c r="AZ90" s="584" t="s">
        <v>2803</v>
      </c>
    </row>
    <row r="91" spans="2:52" ht="27.6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1"/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195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11" t="s">
        <v>3045</v>
      </c>
      <c r="AO91" s="219" t="s">
        <v>3044</v>
      </c>
      <c r="AP91" s="292" t="e">
        <f>VLOOKUP(功能_33[[#This Row],[功能代號]],需二審tmp!A:A,1,FALSE)</f>
        <v>#N/A</v>
      </c>
      <c r="AQ91" s="356">
        <v>44523</v>
      </c>
      <c r="AS91" s="574" t="str">
        <f t="shared" si="9"/>
        <v>4-4</v>
      </c>
      <c r="AT91" s="576" t="str">
        <f t="shared" si="10"/>
        <v/>
      </c>
      <c r="AU91" s="578" t="str">
        <f t="shared" si="11"/>
        <v/>
      </c>
      <c r="AV91" s="580" t="str">
        <f t="shared" si="12"/>
        <v/>
      </c>
      <c r="AW91" s="582" t="str">
        <f t="shared" si="13"/>
        <v/>
      </c>
      <c r="AX91" s="584" t="str">
        <f t="shared" si="14"/>
        <v/>
      </c>
      <c r="AY91" s="662" t="str">
        <f>IFERROR(VLOOKUP(功能_33[[#This Row],[功能代號]],工作表3!C:C,1,FALSE),"未計SIT測試")</f>
        <v>L4414</v>
      </c>
      <c r="AZ91" s="584" t="s">
        <v>2803</v>
      </c>
    </row>
    <row r="92" spans="2:52" ht="13.8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1"/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3001</v>
      </c>
      <c r="AO92" s="227" t="s">
        <v>3001</v>
      </c>
      <c r="AP92" s="292" t="str">
        <f>VLOOKUP(功能_33[[#This Row],[功能代號]],需二審tmp!A:A,1,FALSE)</f>
        <v>L4940</v>
      </c>
      <c r="AQ92" s="356">
        <v>44523</v>
      </c>
      <c r="AS92" s="574" t="str">
        <f t="shared" si="9"/>
        <v>4-4</v>
      </c>
      <c r="AT92" s="576" t="str">
        <f t="shared" si="10"/>
        <v/>
      </c>
      <c r="AU92" s="578" t="str">
        <f t="shared" si="11"/>
        <v/>
      </c>
      <c r="AV92" s="580" t="str">
        <f t="shared" si="12"/>
        <v/>
      </c>
      <c r="AW92" s="582" t="str">
        <f t="shared" si="13"/>
        <v/>
      </c>
      <c r="AX92" s="584" t="str">
        <f t="shared" si="14"/>
        <v/>
      </c>
      <c r="AY92" s="662" t="str">
        <f>IFERROR(VLOOKUP(功能_33[[#This Row],[功能代號]],工作表3!C:C,1,FALSE),"未計SIT測試")</f>
        <v>L4940</v>
      </c>
      <c r="AZ92" s="584" t="s">
        <v>2803</v>
      </c>
    </row>
    <row r="93" spans="2:52" ht="13.8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1"/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3001</v>
      </c>
      <c r="AO93" s="227" t="s">
        <v>3001</v>
      </c>
      <c r="AP93" s="292" t="str">
        <f>VLOOKUP(功能_33[[#This Row],[功能代號]],需二審tmp!A:A,1,FALSE)</f>
        <v>L4941</v>
      </c>
      <c r="AQ93" s="356">
        <v>44523</v>
      </c>
      <c r="AS93" s="574" t="str">
        <f t="shared" si="9"/>
        <v>4-4</v>
      </c>
      <c r="AT93" s="576" t="str">
        <f t="shared" si="10"/>
        <v/>
      </c>
      <c r="AU93" s="578" t="str">
        <f t="shared" si="11"/>
        <v/>
      </c>
      <c r="AV93" s="580" t="str">
        <f t="shared" si="12"/>
        <v/>
      </c>
      <c r="AW93" s="582" t="str">
        <f t="shared" si="13"/>
        <v/>
      </c>
      <c r="AX93" s="584" t="str">
        <f t="shared" si="14"/>
        <v/>
      </c>
      <c r="AY93" s="662" t="str">
        <f>IFERROR(VLOOKUP(功能_33[[#This Row],[功能代號]],工作表3!C:C,1,FALSE),"未計SIT測試")</f>
        <v>L4941</v>
      </c>
      <c r="AZ93" s="584" t="s">
        <v>2803</v>
      </c>
    </row>
    <row r="94" spans="2:52" ht="13.8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1"/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3001</v>
      </c>
      <c r="AO94" s="227" t="s">
        <v>3001</v>
      </c>
      <c r="AP94" s="292" t="str">
        <f>VLOOKUP(功能_33[[#This Row],[功能代號]],需二審tmp!A:A,1,FALSE)</f>
        <v>L4043</v>
      </c>
      <c r="AQ94" s="356">
        <v>44523</v>
      </c>
      <c r="AS94" s="574" t="str">
        <f t="shared" si="9"/>
        <v>4-4</v>
      </c>
      <c r="AT94" s="576" t="str">
        <f t="shared" si="10"/>
        <v/>
      </c>
      <c r="AU94" s="578" t="str">
        <f t="shared" si="11"/>
        <v/>
      </c>
      <c r="AV94" s="580" t="str">
        <f t="shared" si="12"/>
        <v/>
      </c>
      <c r="AW94" s="582" t="str">
        <f t="shared" si="13"/>
        <v/>
      </c>
      <c r="AX94" s="584" t="str">
        <f t="shared" si="14"/>
        <v/>
      </c>
      <c r="AY94" s="662" t="str">
        <f>IFERROR(VLOOKUP(功能_33[[#This Row],[功能代號]],工作表3!C:C,1,FALSE),"未計SIT測試")</f>
        <v>L4043</v>
      </c>
      <c r="AZ94" s="584" t="s">
        <v>2803</v>
      </c>
    </row>
    <row r="95" spans="2:52" ht="27.6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1"/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11" t="s">
        <v>3040</v>
      </c>
      <c r="AO95" s="219" t="s">
        <v>3041</v>
      </c>
      <c r="AP95" s="292" t="str">
        <f>VLOOKUP(功能_33[[#This Row],[功能代號]],需二審tmp!A:A,1,FALSE)</f>
        <v>L4412</v>
      </c>
      <c r="AQ95" s="356">
        <v>44523</v>
      </c>
      <c r="AS95" s="574" t="str">
        <f t="shared" si="9"/>
        <v>4-4</v>
      </c>
      <c r="AT95" s="576" t="str">
        <f t="shared" si="10"/>
        <v/>
      </c>
      <c r="AU95" s="578" t="str">
        <f t="shared" si="11"/>
        <v/>
      </c>
      <c r="AV95" s="580" t="str">
        <f t="shared" si="12"/>
        <v/>
      </c>
      <c r="AW95" s="582" t="str">
        <f t="shared" si="13"/>
        <v/>
      </c>
      <c r="AX95" s="584" t="str">
        <f t="shared" si="14"/>
        <v/>
      </c>
      <c r="AY95" s="662" t="str">
        <f>IFERROR(VLOOKUP(功能_33[[#This Row],[功能代號]],工作表3!C:C,1,FALSE),"未計SIT測試")</f>
        <v>L4412</v>
      </c>
      <c r="AZ95" s="584" t="s">
        <v>2803</v>
      </c>
    </row>
    <row r="96" spans="2:52" ht="41.4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1"/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195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11" t="s">
        <v>3043</v>
      </c>
      <c r="AO96" s="219" t="s">
        <v>3042</v>
      </c>
      <c r="AP96" s="292" t="e">
        <f>VLOOKUP(功能_33[[#This Row],[功能代號]],需二審tmp!A:A,1,FALSE)</f>
        <v>#N/A</v>
      </c>
      <c r="AQ96" s="356">
        <v>44523</v>
      </c>
      <c r="AS96" s="574" t="str">
        <f t="shared" si="9"/>
        <v>4-4</v>
      </c>
      <c r="AT96" s="576" t="str">
        <f t="shared" si="10"/>
        <v/>
      </c>
      <c r="AU96" s="578" t="str">
        <f t="shared" si="11"/>
        <v/>
      </c>
      <c r="AV96" s="580" t="str">
        <f t="shared" si="12"/>
        <v/>
      </c>
      <c r="AW96" s="582" t="str">
        <f t="shared" si="13"/>
        <v/>
      </c>
      <c r="AX96" s="584" t="str">
        <f t="shared" si="14"/>
        <v/>
      </c>
      <c r="AY96" s="662" t="str">
        <f>IFERROR(VLOOKUP(功能_33[[#This Row],[功能代號]],工作表3!C:C,1,FALSE),"未計SIT測試")</f>
        <v>L4041</v>
      </c>
      <c r="AZ96" s="584" t="s">
        <v>2803</v>
      </c>
    </row>
    <row r="97" spans="2:52" ht="13.8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1"/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195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3001</v>
      </c>
      <c r="AO97" s="227" t="s">
        <v>3001</v>
      </c>
      <c r="AP97" s="292" t="e">
        <f>VLOOKUP(功能_33[[#This Row],[功能代號]],需二審tmp!A:A,1,FALSE)</f>
        <v>#N/A</v>
      </c>
      <c r="AQ97" s="356">
        <v>44523</v>
      </c>
      <c r="AS97" s="574" t="str">
        <f t="shared" si="9"/>
        <v>4-4</v>
      </c>
      <c r="AT97" s="576" t="str">
        <f t="shared" si="10"/>
        <v/>
      </c>
      <c r="AU97" s="578" t="str">
        <f t="shared" si="11"/>
        <v/>
      </c>
      <c r="AV97" s="580" t="str">
        <f t="shared" si="12"/>
        <v/>
      </c>
      <c r="AW97" s="582" t="str">
        <f t="shared" si="13"/>
        <v/>
      </c>
      <c r="AX97" s="584" t="str">
        <f t="shared" si="14"/>
        <v/>
      </c>
      <c r="AY97" s="662" t="str">
        <f>IFERROR(VLOOKUP(功能_33[[#This Row],[功能代號]],工作表3!C:C,1,FALSE),"未計SIT測試")</f>
        <v>L4942</v>
      </c>
      <c r="AZ97" s="584" t="s">
        <v>2803</v>
      </c>
    </row>
    <row r="98" spans="2:52" ht="13.8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1"/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196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401</v>
      </c>
      <c r="AP98" s="292" t="e">
        <f>VLOOKUP(功能_33[[#This Row],[功能代號]],需二審tmp!A:A,1,FALSE)</f>
        <v>#N/A</v>
      </c>
      <c r="AQ98" s="356">
        <v>44512</v>
      </c>
      <c r="AS98" s="574" t="str">
        <f t="shared" si="9"/>
        <v>3-3</v>
      </c>
      <c r="AT98" s="576" t="str">
        <f t="shared" si="10"/>
        <v/>
      </c>
      <c r="AU98" s="578" t="str">
        <f t="shared" si="11"/>
        <v/>
      </c>
      <c r="AV98" s="580" t="str">
        <f t="shared" si="12"/>
        <v/>
      </c>
      <c r="AW98" s="582" t="str">
        <f t="shared" si="13"/>
        <v/>
      </c>
      <c r="AX98" s="584" t="str">
        <f t="shared" si="14"/>
        <v/>
      </c>
      <c r="AY98" s="662" t="str">
        <f>IFERROR(VLOOKUP(功能_33[[#This Row],[功能代號]],工作表3!C:C,1,FALSE),"未計SIT測試")</f>
        <v>L3210</v>
      </c>
      <c r="AZ98" s="584" t="s">
        <v>399</v>
      </c>
    </row>
    <row r="99" spans="2:52" ht="13.8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1"/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3059</v>
      </c>
      <c r="AF99" s="299" t="s">
        <v>196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404</v>
      </c>
      <c r="AP99" s="292" t="str">
        <f>VLOOKUP(功能_33[[#This Row],[功能代號]],需二審tmp!A:A,1,FALSE)</f>
        <v>L3220</v>
      </c>
      <c r="AQ99" s="356">
        <v>44512</v>
      </c>
      <c r="AS99" s="574" t="str">
        <f t="shared" si="9"/>
        <v>3-3</v>
      </c>
      <c r="AT99" s="576" t="str">
        <f t="shared" si="10"/>
        <v/>
      </c>
      <c r="AU99" s="578" t="str">
        <f t="shared" si="11"/>
        <v/>
      </c>
      <c r="AV99" s="580" t="str">
        <f t="shared" si="12"/>
        <v/>
      </c>
      <c r="AW99" s="582" t="str">
        <f t="shared" si="13"/>
        <v/>
      </c>
      <c r="AX99" s="584" t="str">
        <f t="shared" si="14"/>
        <v/>
      </c>
      <c r="AY99" s="662" t="str">
        <f>IFERROR(VLOOKUP(功能_33[[#This Row],[功能代號]],工作表3!C:C,1,FALSE),"未計SIT測試")</f>
        <v>L3220</v>
      </c>
      <c r="AZ99" s="584" t="s">
        <v>402</v>
      </c>
    </row>
    <row r="100" spans="2:52" ht="13.8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1"/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3035</v>
      </c>
      <c r="AO100" s="227" t="s">
        <v>3035</v>
      </c>
      <c r="AP100" s="292" t="e">
        <f>VLOOKUP(功能_33[[#This Row],[功能代號]],需二審tmp!A:A,1,FALSE)</f>
        <v>#N/A</v>
      </c>
      <c r="AQ100" s="356">
        <v>44533</v>
      </c>
      <c r="AS100" s="574" t="str">
        <f t="shared" si="9"/>
        <v>4-1</v>
      </c>
      <c r="AT100" s="576" t="str">
        <f t="shared" si="10"/>
        <v/>
      </c>
      <c r="AU100" s="578" t="str">
        <f t="shared" si="11"/>
        <v/>
      </c>
      <c r="AV100" s="580" t="str">
        <f t="shared" si="12"/>
        <v/>
      </c>
      <c r="AW100" s="582" t="str">
        <f t="shared" si="13"/>
        <v/>
      </c>
      <c r="AX100" s="584" t="str">
        <f t="shared" si="14"/>
        <v/>
      </c>
      <c r="AY100" s="662" t="str">
        <f>IFERROR(VLOOKUP(功能_33[[#This Row],[功能代號]],工作表3!C:C,1,FALSE),"未計SIT測試")</f>
        <v>L4102</v>
      </c>
      <c r="AZ100" s="584" t="s">
        <v>2803</v>
      </c>
    </row>
    <row r="101" spans="2:52" ht="13.8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1"/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3035</v>
      </c>
      <c r="AO101" s="227" t="s">
        <v>3035</v>
      </c>
      <c r="AP101" s="292" t="e">
        <f>VLOOKUP(功能_33[[#This Row],[功能代號]],需二審tmp!A:A,1,FALSE)</f>
        <v>#N/A</v>
      </c>
      <c r="AQ101" s="356">
        <v>44523</v>
      </c>
      <c r="AS101" s="574" t="str">
        <f t="shared" si="9"/>
        <v>4-1</v>
      </c>
      <c r="AT101" s="576" t="str">
        <f t="shared" si="10"/>
        <v/>
      </c>
      <c r="AU101" s="578" t="str">
        <f t="shared" si="11"/>
        <v/>
      </c>
      <c r="AV101" s="580" t="str">
        <f t="shared" si="12"/>
        <v/>
      </c>
      <c r="AW101" s="582" t="str">
        <f t="shared" si="13"/>
        <v/>
      </c>
      <c r="AX101" s="584" t="str">
        <f t="shared" si="14"/>
        <v/>
      </c>
      <c r="AY101" s="662" t="str">
        <f>IFERROR(VLOOKUP(功能_33[[#This Row],[功能代號]],工作表3!C:C,1,FALSE),"未計SIT測試")</f>
        <v>L4103</v>
      </c>
      <c r="AZ101" s="584" t="s">
        <v>2803</v>
      </c>
    </row>
    <row r="102" spans="2:52" ht="13.8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1"/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2976</v>
      </c>
      <c r="AO102" s="291" t="s">
        <v>2976</v>
      </c>
      <c r="AP102" s="292" t="e">
        <f>VLOOKUP(功能_33[[#This Row],[功能代號]],需二審tmp!A:A,1,FALSE)</f>
        <v>#N/A</v>
      </c>
      <c r="AQ102" s="356">
        <v>44523</v>
      </c>
      <c r="AS102" s="574" t="str">
        <f t="shared" si="9"/>
        <v>4-2</v>
      </c>
      <c r="AT102" s="576" t="str">
        <f t="shared" si="10"/>
        <v/>
      </c>
      <c r="AU102" s="578" t="str">
        <f t="shared" si="11"/>
        <v/>
      </c>
      <c r="AV102" s="580" t="str">
        <f t="shared" si="12"/>
        <v/>
      </c>
      <c r="AW102" s="582" t="str">
        <f t="shared" si="13"/>
        <v/>
      </c>
      <c r="AX102" s="584" t="str">
        <f t="shared" si="14"/>
        <v/>
      </c>
      <c r="AY102" s="662" t="str">
        <f>IFERROR(VLOOKUP(功能_33[[#This Row],[功能代號]],工作表3!C:C,1,FALSE),"未計SIT測試")</f>
        <v>L4922</v>
      </c>
      <c r="AZ102" s="584" t="s">
        <v>2803</v>
      </c>
    </row>
    <row r="103" spans="2:52" ht="13.8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1"/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2976</v>
      </c>
      <c r="AO103" s="291" t="s">
        <v>2976</v>
      </c>
      <c r="AP103" s="292" t="e">
        <f>VLOOKUP(功能_33[[#This Row],[功能代號]],需二審tmp!A:A,1,FALSE)</f>
        <v>#N/A</v>
      </c>
      <c r="AQ103" s="356">
        <v>44523</v>
      </c>
      <c r="AS103" s="574" t="str">
        <f t="shared" si="9"/>
        <v>4-2</v>
      </c>
      <c r="AT103" s="576" t="str">
        <f t="shared" si="10"/>
        <v/>
      </c>
      <c r="AU103" s="578" t="str">
        <f t="shared" si="11"/>
        <v/>
      </c>
      <c r="AV103" s="580" t="str">
        <f t="shared" si="12"/>
        <v/>
      </c>
      <c r="AW103" s="582" t="str">
        <f t="shared" si="13"/>
        <v/>
      </c>
      <c r="AX103" s="584" t="str">
        <f t="shared" si="14"/>
        <v/>
      </c>
      <c r="AY103" s="662" t="str">
        <f>IFERROR(VLOOKUP(功能_33[[#This Row],[功能代號]],工作表3!C:C,1,FALSE),"未計SIT測試")</f>
        <v>L4923</v>
      </c>
      <c r="AZ103" s="584" t="s">
        <v>2803</v>
      </c>
    </row>
    <row r="104" spans="2:52" ht="13.8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1"/>
      <c r="L104" s="291"/>
      <c r="M104" s="299">
        <v>44452</v>
      </c>
      <c r="N104" s="299">
        <v>44452</v>
      </c>
      <c r="O104" s="299">
        <v>44540</v>
      </c>
      <c r="P104" s="291" t="s">
        <v>12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44540</v>
      </c>
      <c r="AB104" s="299" t="s">
        <v>133</v>
      </c>
      <c r="AC104" s="299">
        <v>44546</v>
      </c>
      <c r="AD104" s="299">
        <v>44546</v>
      </c>
      <c r="AE104" s="299">
        <v>44550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44540</v>
      </c>
      <c r="AJ104" s="299"/>
      <c r="AK104" s="299"/>
      <c r="AL104" s="292"/>
      <c r="AM104" s="224" t="s">
        <v>418</v>
      </c>
      <c r="AN104" s="291" t="s">
        <v>2976</v>
      </c>
      <c r="AP104" s="292" t="str">
        <f>VLOOKUP(功能_33[[#This Row],[功能代號]],需二審tmp!A:A,1,FALSE)</f>
        <v>L6101</v>
      </c>
      <c r="AQ104" s="356">
        <v>44533</v>
      </c>
      <c r="AS104" s="574" t="str">
        <f t="shared" si="9"/>
        <v>6-1</v>
      </c>
      <c r="AT104" s="576" t="str">
        <f t="shared" si="10"/>
        <v/>
      </c>
      <c r="AU104" s="578" t="str">
        <f t="shared" si="11"/>
        <v/>
      </c>
      <c r="AV104" s="580" t="str">
        <f t="shared" si="12"/>
        <v/>
      </c>
      <c r="AW104" s="582" t="str">
        <f t="shared" si="13"/>
        <v/>
      </c>
      <c r="AX104" s="584" t="str">
        <f t="shared" si="14"/>
        <v/>
      </c>
      <c r="AY104" s="662" t="str">
        <f>IFERROR(VLOOKUP(功能_33[[#This Row],[功能代號]],工作表3!C:C,1,FALSE),"未計SIT測試")</f>
        <v>L6101</v>
      </c>
      <c r="AZ104" s="584" t="s">
        <v>2803</v>
      </c>
    </row>
    <row r="105" spans="2:52" ht="27.6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1"/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195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3002</v>
      </c>
      <c r="AO105" s="219" t="s">
        <v>3003</v>
      </c>
      <c r="AP105" s="292" t="e">
        <f>VLOOKUP(功能_33[[#This Row],[功能代號]],需二審tmp!A:A,1,FALSE)</f>
        <v>#N/A</v>
      </c>
      <c r="AQ105" s="356">
        <v>44523</v>
      </c>
      <c r="AS105" s="574" t="str">
        <f t="shared" si="9"/>
        <v>4-7</v>
      </c>
      <c r="AT105" s="576" t="str">
        <f t="shared" si="10"/>
        <v/>
      </c>
      <c r="AU105" s="578" t="str">
        <f t="shared" si="11"/>
        <v/>
      </c>
      <c r="AV105" s="580" t="str">
        <f t="shared" si="12"/>
        <v/>
      </c>
      <c r="AW105" s="582" t="str">
        <f t="shared" si="13"/>
        <v/>
      </c>
      <c r="AX105" s="584" t="str">
        <f t="shared" si="14"/>
        <v/>
      </c>
      <c r="AY105" s="662" t="str">
        <f>IFERROR(VLOOKUP(功能_33[[#This Row],[功能代號]],工作表3!C:C,1,FALSE),"未計SIT測試")</f>
        <v>L4701</v>
      </c>
      <c r="AZ105" s="584" t="s">
        <v>2803</v>
      </c>
    </row>
    <row r="106" spans="2:52" ht="13.8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1"/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196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424</v>
      </c>
      <c r="AP106" s="292" t="str">
        <f>VLOOKUP(功能_33[[#This Row],[功能代號]],需二審tmp!A:A,1,FALSE)</f>
        <v>L3007</v>
      </c>
      <c r="AQ106" s="356">
        <v>44512</v>
      </c>
      <c r="AS106" s="574" t="str">
        <f t="shared" si="9"/>
        <v>3-3</v>
      </c>
      <c r="AT106" s="576" t="str">
        <f t="shared" si="10"/>
        <v/>
      </c>
      <c r="AU106" s="578" t="str">
        <f t="shared" si="11"/>
        <v/>
      </c>
      <c r="AV106" s="580" t="str">
        <f t="shared" si="12"/>
        <v/>
      </c>
      <c r="AW106" s="582" t="str">
        <f t="shared" si="13"/>
        <v/>
      </c>
      <c r="AX106" s="584" t="str">
        <f t="shared" si="14"/>
        <v/>
      </c>
      <c r="AY106" s="662" t="str">
        <f>IFERROR(VLOOKUP(功能_33[[#This Row],[功能代號]],工作表3!C:C,1,FALSE),"未計SIT測試")</f>
        <v>L3007</v>
      </c>
      <c r="AZ106" s="584" t="s">
        <v>422</v>
      </c>
    </row>
    <row r="107" spans="2:52" ht="41.4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1"/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196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3046</v>
      </c>
      <c r="AO107" s="219" t="s">
        <v>3047</v>
      </c>
      <c r="AP107" s="292" t="str">
        <f>VLOOKUP(功能_33[[#This Row],[功能代號]],需二審tmp!A:A,1,FALSE)</f>
        <v>L3009</v>
      </c>
      <c r="AQ107" s="356">
        <v>44512</v>
      </c>
      <c r="AS107" s="574" t="str">
        <f t="shared" si="9"/>
        <v>3-3</v>
      </c>
      <c r="AT107" s="576" t="str">
        <f t="shared" si="10"/>
        <v/>
      </c>
      <c r="AU107" s="578" t="str">
        <f t="shared" si="11"/>
        <v/>
      </c>
      <c r="AV107" s="580" t="str">
        <f t="shared" si="12"/>
        <v/>
      </c>
      <c r="AW107" s="582" t="str">
        <f t="shared" si="13"/>
        <v/>
      </c>
      <c r="AX107" s="584" t="str">
        <f t="shared" si="14"/>
        <v/>
      </c>
      <c r="AY107" s="662" t="str">
        <f>IFERROR(VLOOKUP(功能_33[[#This Row],[功能代號]],工作表3!C:C,1,FALSE),"未計SIT測試")</f>
        <v>L3009</v>
      </c>
      <c r="AZ107" s="584" t="s">
        <v>425</v>
      </c>
    </row>
    <row r="108" spans="2:52" ht="13.8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1"/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196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190</v>
      </c>
      <c r="AP108" s="292" t="str">
        <f>VLOOKUP(功能_33[[#This Row],[功能代號]],需二審tmp!A:A,1,FALSE)</f>
        <v>L3943</v>
      </c>
      <c r="AQ108" s="356">
        <v>44512</v>
      </c>
      <c r="AS108" s="574" t="str">
        <f t="shared" si="9"/>
        <v>3-3</v>
      </c>
      <c r="AT108" s="576" t="str">
        <f t="shared" si="10"/>
        <v/>
      </c>
      <c r="AU108" s="578" t="str">
        <f t="shared" si="11"/>
        <v/>
      </c>
      <c r="AV108" s="580" t="str">
        <f t="shared" si="12"/>
        <v/>
      </c>
      <c r="AW108" s="582" t="str">
        <f t="shared" si="13"/>
        <v/>
      </c>
      <c r="AX108" s="584" t="str">
        <f t="shared" si="14"/>
        <v/>
      </c>
      <c r="AY108" s="662" t="str">
        <f>IFERROR(VLOOKUP(功能_33[[#This Row],[功能代號]],工作表3!C:C,1,FALSE),"未計SIT測試")</f>
        <v>L3943</v>
      </c>
      <c r="AZ108" s="584" t="s">
        <v>427</v>
      </c>
    </row>
    <row r="109" spans="2:52" ht="13.8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196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431</v>
      </c>
      <c r="AO109" s="292" t="s">
        <v>432</v>
      </c>
      <c r="AP109" s="292" t="str">
        <f>VLOOKUP(功能_33[[#This Row],[功能代號]],需二審tmp!A:A,1,FALSE)</f>
        <v>L2061</v>
      </c>
      <c r="AQ109" s="356">
        <v>44523</v>
      </c>
      <c r="AS109" s="574" t="str">
        <f t="shared" si="9"/>
        <v>2-9</v>
      </c>
      <c r="AT109" s="576" t="str">
        <f t="shared" si="10"/>
        <v/>
      </c>
      <c r="AU109" s="578" t="str">
        <f t="shared" si="11"/>
        <v/>
      </c>
      <c r="AV109" s="580" t="str">
        <f t="shared" si="12"/>
        <v/>
      </c>
      <c r="AW109" s="582" t="str">
        <f t="shared" si="13"/>
        <v/>
      </c>
      <c r="AX109" s="584" t="str">
        <f t="shared" si="14"/>
        <v/>
      </c>
      <c r="AY109" s="662" t="str">
        <f>IFERROR(VLOOKUP(功能_33[[#This Row],[功能代號]],工作表3!C:C,1,FALSE),"未計SIT測試")</f>
        <v>未計SIT測試</v>
      </c>
      <c r="AZ109" s="584" t="s">
        <v>2803</v>
      </c>
    </row>
    <row r="110" spans="2:52" ht="13.8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196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431</v>
      </c>
      <c r="AO110" s="292" t="s">
        <v>435</v>
      </c>
      <c r="AP110" s="292" t="str">
        <f>VLOOKUP(功能_33[[#This Row],[功能代號]],需二審tmp!A:A,1,FALSE)</f>
        <v>L2670</v>
      </c>
      <c r="AQ110" s="356">
        <v>44523</v>
      </c>
      <c r="AS110" s="574" t="str">
        <f t="shared" si="9"/>
        <v>2-9</v>
      </c>
      <c r="AT110" s="576" t="str">
        <f t="shared" si="10"/>
        <v/>
      </c>
      <c r="AU110" s="578" t="str">
        <f t="shared" si="11"/>
        <v/>
      </c>
      <c r="AV110" s="580" t="str">
        <f t="shared" si="12"/>
        <v/>
      </c>
      <c r="AW110" s="582" t="str">
        <f t="shared" si="13"/>
        <v/>
      </c>
      <c r="AX110" s="584" t="str">
        <f t="shared" si="14"/>
        <v/>
      </c>
      <c r="AY110" s="662" t="str">
        <f>IFERROR(VLOOKUP(功能_33[[#This Row],[功能代號]],工作表3!C:C,1,FALSE),"未計SIT測試")</f>
        <v>未計SIT測試</v>
      </c>
      <c r="AZ110" s="584" t="s">
        <v>2803</v>
      </c>
    </row>
    <row r="111" spans="2:52" ht="13.8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196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438</v>
      </c>
      <c r="AO111" s="292" t="s">
        <v>432</v>
      </c>
      <c r="AP111" s="292" t="str">
        <f>VLOOKUP(功能_33[[#This Row],[功能代號]],需二審tmp!A:A,1,FALSE)</f>
        <v>L2062</v>
      </c>
      <c r="AQ111" s="356">
        <v>44523</v>
      </c>
      <c r="AS111" s="574" t="str">
        <f t="shared" si="9"/>
        <v>2-9</v>
      </c>
      <c r="AT111" s="576" t="str">
        <f t="shared" si="10"/>
        <v/>
      </c>
      <c r="AU111" s="578" t="str">
        <f t="shared" si="11"/>
        <v/>
      </c>
      <c r="AV111" s="580" t="str">
        <f t="shared" si="12"/>
        <v/>
      </c>
      <c r="AW111" s="582" t="str">
        <f t="shared" si="13"/>
        <v/>
      </c>
      <c r="AX111" s="584" t="str">
        <f t="shared" si="14"/>
        <v/>
      </c>
      <c r="AY111" s="662" t="str">
        <f>IFERROR(VLOOKUP(功能_33[[#This Row],[功能代號]],工作表3!C:C,1,FALSE),"未計SIT測試")</f>
        <v>未計SIT測試</v>
      </c>
      <c r="AZ111" s="584" t="s">
        <v>2803</v>
      </c>
    </row>
    <row r="112" spans="2:52" ht="13.8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1"/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195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2976</v>
      </c>
      <c r="AO112" s="291" t="s">
        <v>2976</v>
      </c>
      <c r="AP112" s="292" t="e">
        <f>VLOOKUP(功能_33[[#This Row],[功能代號]],需二審tmp!A:A,1,FALSE)</f>
        <v>#N/A</v>
      </c>
      <c r="AQ112" s="356">
        <v>44523</v>
      </c>
      <c r="AS112" s="574" t="str">
        <f t="shared" si="9"/>
        <v>4-6</v>
      </c>
      <c r="AT112" s="576" t="str">
        <f t="shared" si="10"/>
        <v/>
      </c>
      <c r="AU112" s="578" t="str">
        <f t="shared" si="11"/>
        <v/>
      </c>
      <c r="AV112" s="580" t="str">
        <f t="shared" si="12"/>
        <v/>
      </c>
      <c r="AW112" s="582" t="str">
        <f t="shared" si="13"/>
        <v/>
      </c>
      <c r="AX112" s="584" t="str">
        <f t="shared" si="14"/>
        <v/>
      </c>
      <c r="AY112" s="662" t="str">
        <f>IFERROR(VLOOKUP(功能_33[[#This Row],[功能代號]],工作表3!C:C,1,FALSE),"未計SIT測試")</f>
        <v>L4060</v>
      </c>
      <c r="AZ112" s="584" t="s">
        <v>2803</v>
      </c>
    </row>
    <row r="113" spans="1:52" ht="13.8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1"/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2733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2962</v>
      </c>
      <c r="AO113" s="292" t="s">
        <v>2960</v>
      </c>
      <c r="AP113" s="292" t="str">
        <f>VLOOKUP(功能_33[[#This Row],[功能代號]],需二審tmp!A:A,1,FALSE)</f>
        <v>L4610</v>
      </c>
      <c r="AQ113" s="356">
        <v>44533</v>
      </c>
      <c r="AS113" s="574" t="str">
        <f t="shared" si="9"/>
        <v>4-6</v>
      </c>
      <c r="AT113" s="576" t="str">
        <f t="shared" si="10"/>
        <v/>
      </c>
      <c r="AU113" s="578" t="str">
        <f t="shared" si="11"/>
        <v/>
      </c>
      <c r="AV113" s="580" t="str">
        <f t="shared" si="12"/>
        <v/>
      </c>
      <c r="AW113" s="582" t="str">
        <f t="shared" si="13"/>
        <v/>
      </c>
      <c r="AX113" s="584" t="str">
        <f t="shared" si="14"/>
        <v/>
      </c>
      <c r="AY113" s="662" t="str">
        <f>IFERROR(VLOOKUP(功能_33[[#This Row],[功能代號]],工作表3!C:C,1,FALSE),"未計SIT測試")</f>
        <v>L4610</v>
      </c>
      <c r="AZ113" s="584" t="s">
        <v>2803</v>
      </c>
    </row>
    <row r="114" spans="1:52" ht="13.8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1"/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133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2964</v>
      </c>
      <c r="AO114" s="292" t="s">
        <v>2963</v>
      </c>
      <c r="AP114" s="292" t="str">
        <f>VLOOKUP(功能_33[[#This Row],[功能代號]],需二審tmp!A:A,1,FALSE)</f>
        <v>L4600</v>
      </c>
      <c r="AQ114" s="356">
        <v>44523</v>
      </c>
      <c r="AS114" s="574" t="str">
        <f t="shared" si="9"/>
        <v>4-6</v>
      </c>
      <c r="AT114" s="576" t="str">
        <f t="shared" si="10"/>
        <v/>
      </c>
      <c r="AU114" s="578" t="str">
        <f t="shared" si="11"/>
        <v/>
      </c>
      <c r="AV114" s="580" t="str">
        <f t="shared" si="12"/>
        <v/>
      </c>
      <c r="AW114" s="582" t="str">
        <f t="shared" si="13"/>
        <v/>
      </c>
      <c r="AX114" s="584" t="str">
        <f t="shared" si="14"/>
        <v/>
      </c>
      <c r="AY114" s="662" t="str">
        <f>IFERROR(VLOOKUP(功能_33[[#This Row],[功能代號]],工作表3!C:C,1,FALSE),"未計SIT測試")</f>
        <v>L4600</v>
      </c>
      <c r="AZ114" s="584" t="s">
        <v>2803</v>
      </c>
    </row>
    <row r="115" spans="1:52" ht="41.4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1"/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133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2966</v>
      </c>
      <c r="AO115" s="219" t="s">
        <v>2965</v>
      </c>
      <c r="AP115" s="292" t="str">
        <f>VLOOKUP(功能_33[[#This Row],[功能代號]],需二審tmp!A:A,1,FALSE)</f>
        <v>L4601</v>
      </c>
      <c r="AQ115" s="356">
        <v>44523</v>
      </c>
      <c r="AS115" s="574" t="str">
        <f t="shared" si="9"/>
        <v>4-6</v>
      </c>
      <c r="AT115" s="576" t="str">
        <f t="shared" si="10"/>
        <v/>
      </c>
      <c r="AU115" s="578" t="str">
        <f t="shared" si="11"/>
        <v/>
      </c>
      <c r="AV115" s="580" t="str">
        <f t="shared" si="12"/>
        <v/>
      </c>
      <c r="AW115" s="582" t="str">
        <f t="shared" si="13"/>
        <v/>
      </c>
      <c r="AX115" s="584" t="str">
        <f t="shared" si="14"/>
        <v/>
      </c>
      <c r="AY115" s="662" t="str">
        <f>IFERROR(VLOOKUP(功能_33[[#This Row],[功能代號]],工作表3!C:C,1,FALSE),"未計SIT測試")</f>
        <v>L4601</v>
      </c>
      <c r="AZ115" s="584" t="s">
        <v>2803</v>
      </c>
    </row>
    <row r="116" spans="1:52" ht="13.8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1"/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133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2961</v>
      </c>
      <c r="AO116" s="292" t="s">
        <v>2960</v>
      </c>
      <c r="AP116" s="292" t="str">
        <f>VLOOKUP(功能_33[[#This Row],[功能代號]],需二審tmp!A:A,1,FALSE)</f>
        <v>L4611</v>
      </c>
      <c r="AQ116" s="356">
        <v>44533</v>
      </c>
      <c r="AS116" s="574" t="str">
        <f t="shared" si="9"/>
        <v>4-6</v>
      </c>
      <c r="AT116" s="576" t="str">
        <f t="shared" si="10"/>
        <v/>
      </c>
      <c r="AU116" s="578" t="str">
        <f t="shared" si="11"/>
        <v/>
      </c>
      <c r="AV116" s="580" t="str">
        <f t="shared" si="12"/>
        <v/>
      </c>
      <c r="AW116" s="582" t="str">
        <f t="shared" si="13"/>
        <v/>
      </c>
      <c r="AX116" s="584" t="str">
        <f t="shared" si="14"/>
        <v/>
      </c>
      <c r="AY116" s="662" t="str">
        <f>IFERROR(VLOOKUP(功能_33[[#This Row],[功能代號]],工作表3!C:C,1,FALSE),"未計SIT測試")</f>
        <v>L4611</v>
      </c>
      <c r="AZ116" s="584" t="s">
        <v>2803</v>
      </c>
    </row>
    <row r="117" spans="1:52" ht="13.8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1"/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195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2968</v>
      </c>
      <c r="AO117" s="292" t="s">
        <v>2967</v>
      </c>
      <c r="AP117" s="292" t="e">
        <f>VLOOKUP(功能_33[[#This Row],[功能代號]],需二審tmp!A:A,1,FALSE)</f>
        <v>#N/A</v>
      </c>
      <c r="AQ117" s="356">
        <v>44523</v>
      </c>
      <c r="AS117" s="574" t="str">
        <f t="shared" si="9"/>
        <v>4-6</v>
      </c>
      <c r="AT117" s="576" t="str">
        <f t="shared" si="10"/>
        <v/>
      </c>
      <c r="AU117" s="578" t="str">
        <f t="shared" si="11"/>
        <v/>
      </c>
      <c r="AV117" s="580" t="str">
        <f t="shared" si="12"/>
        <v/>
      </c>
      <c r="AW117" s="582" t="str">
        <f t="shared" si="13"/>
        <v/>
      </c>
      <c r="AX117" s="584" t="str">
        <f t="shared" si="14"/>
        <v/>
      </c>
      <c r="AY117" s="662" t="str">
        <f>IFERROR(VLOOKUP(功能_33[[#This Row],[功能代號]],工作表3!C:C,1,FALSE),"未計SIT測試")</f>
        <v>L4602</v>
      </c>
      <c r="AZ117" s="584" t="s">
        <v>2803</v>
      </c>
    </row>
    <row r="118" spans="1:52" ht="13.8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1"/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133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2970</v>
      </c>
      <c r="AO118" s="292" t="s">
        <v>2969</v>
      </c>
      <c r="AP118" s="292" t="str">
        <f>VLOOKUP(功能_33[[#This Row],[功能代號]],需二審tmp!A:A,1,FALSE)</f>
        <v>L4603</v>
      </c>
      <c r="AS118" s="574" t="str">
        <f t="shared" si="9"/>
        <v>4-6</v>
      </c>
      <c r="AT118" s="576" t="str">
        <f t="shared" si="10"/>
        <v/>
      </c>
      <c r="AU118" s="578" t="str">
        <f t="shared" si="11"/>
        <v/>
      </c>
      <c r="AV118" s="580" t="str">
        <f t="shared" si="12"/>
        <v/>
      </c>
      <c r="AW118" s="582" t="str">
        <f t="shared" si="13"/>
        <v/>
      </c>
      <c r="AX118" s="584" t="str">
        <f t="shared" si="14"/>
        <v/>
      </c>
      <c r="AY118" s="662" t="str">
        <f>IFERROR(VLOOKUP(功能_33[[#This Row],[功能代號]],工作表3!C:C,1,FALSE),"未計SIT測試")</f>
        <v>L4603</v>
      </c>
      <c r="AZ118" s="584" t="s">
        <v>2803</v>
      </c>
    </row>
    <row r="119" spans="1:52" ht="27.6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1"/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133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456</v>
      </c>
      <c r="AN119" s="308" t="s">
        <v>2972</v>
      </c>
      <c r="AO119" s="219" t="s">
        <v>2971</v>
      </c>
      <c r="AP119" s="292" t="str">
        <f>VLOOKUP(功能_33[[#This Row],[功能代號]],需二審tmp!A:A,1,FALSE)</f>
        <v>L4962</v>
      </c>
      <c r="AQ119" s="356">
        <v>44533</v>
      </c>
      <c r="AS119" s="574" t="str">
        <f t="shared" si="9"/>
        <v>4-6</v>
      </c>
      <c r="AT119" s="576" t="str">
        <f t="shared" si="10"/>
        <v/>
      </c>
      <c r="AU119" s="578" t="str">
        <f t="shared" si="11"/>
        <v/>
      </c>
      <c r="AV119" s="580" t="str">
        <f t="shared" si="12"/>
        <v/>
      </c>
      <c r="AW119" s="582" t="str">
        <f t="shared" si="13"/>
        <v/>
      </c>
      <c r="AX119" s="584" t="str">
        <f t="shared" si="14"/>
        <v/>
      </c>
      <c r="AY119" s="662" t="str">
        <f>IFERROR(VLOOKUP(功能_33[[#This Row],[功能代號]],工作表3!C:C,1,FALSE),"未計SIT測試")</f>
        <v>L4962</v>
      </c>
      <c r="AZ119" s="584" t="s">
        <v>2803</v>
      </c>
    </row>
    <row r="120" spans="1:52" ht="13.8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1"/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195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2976</v>
      </c>
      <c r="AO120" s="291" t="s">
        <v>2976</v>
      </c>
      <c r="AP120" s="292" t="e">
        <f>VLOOKUP(功能_33[[#This Row],[功能代號]],需二審tmp!A:A,1,FALSE)</f>
        <v>#N/A</v>
      </c>
      <c r="AQ120" s="356">
        <v>44523</v>
      </c>
      <c r="AS120" s="574" t="str">
        <f t="shared" si="9"/>
        <v>4-6</v>
      </c>
      <c r="AT120" s="576" t="str">
        <f t="shared" si="10"/>
        <v/>
      </c>
      <c r="AU120" s="578" t="str">
        <f t="shared" si="11"/>
        <v/>
      </c>
      <c r="AV120" s="580" t="str">
        <f t="shared" si="12"/>
        <v/>
      </c>
      <c r="AW120" s="582" t="str">
        <f t="shared" si="13"/>
        <v/>
      </c>
      <c r="AX120" s="584" t="str">
        <f t="shared" si="14"/>
        <v/>
      </c>
      <c r="AY120" s="662" t="str">
        <f>IFERROR(VLOOKUP(功能_33[[#This Row],[功能代號]],工作表3!C:C,1,FALSE),"未計SIT測試")</f>
        <v>L4960</v>
      </c>
      <c r="AZ120" s="584" t="s">
        <v>2803</v>
      </c>
    </row>
    <row r="121" spans="1:52" ht="13.8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1"/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195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456</v>
      </c>
      <c r="AN121" s="291" t="s">
        <v>2976</v>
      </c>
      <c r="AO121" s="291" t="s">
        <v>2976</v>
      </c>
      <c r="AP121" s="292" t="e">
        <f>VLOOKUP(功能_33[[#This Row],[功能代號]],需二審tmp!A:A,1,FALSE)</f>
        <v>#N/A</v>
      </c>
      <c r="AQ121" s="356">
        <v>44523</v>
      </c>
      <c r="AS121" s="574" t="str">
        <f t="shared" si="9"/>
        <v>4-6</v>
      </c>
      <c r="AT121" s="576" t="str">
        <f t="shared" si="10"/>
        <v/>
      </c>
      <c r="AU121" s="578" t="str">
        <f t="shared" si="11"/>
        <v/>
      </c>
      <c r="AV121" s="580" t="str">
        <f t="shared" si="12"/>
        <v/>
      </c>
      <c r="AW121" s="582" t="str">
        <f t="shared" si="13"/>
        <v/>
      </c>
      <c r="AX121" s="584" t="str">
        <f t="shared" si="14"/>
        <v/>
      </c>
      <c r="AY121" s="662" t="str">
        <f>IFERROR(VLOOKUP(功能_33[[#This Row],[功能代號]],工作表3!C:C,1,FALSE),"未計SIT測試")</f>
        <v>L4961</v>
      </c>
      <c r="AZ121" s="584" t="s">
        <v>2803</v>
      </c>
    </row>
    <row r="122" spans="1:52" ht="13.8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1"/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195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3021</v>
      </c>
      <c r="AO122" s="292" t="s">
        <v>2973</v>
      </c>
      <c r="AP122" s="292" t="e">
        <f>VLOOKUP(功能_33[[#This Row],[功能代號]],需二審tmp!A:A,1,FALSE)</f>
        <v>#N/A</v>
      </c>
      <c r="AQ122" s="356">
        <v>44523</v>
      </c>
      <c r="AS122" s="574" t="str">
        <f t="shared" si="9"/>
        <v>4-6</v>
      </c>
      <c r="AT122" s="576" t="str">
        <f t="shared" si="10"/>
        <v/>
      </c>
      <c r="AU122" s="578" t="str">
        <f t="shared" si="11"/>
        <v/>
      </c>
      <c r="AV122" s="580" t="str">
        <f t="shared" si="12"/>
        <v/>
      </c>
      <c r="AW122" s="582" t="str">
        <f t="shared" si="13"/>
        <v/>
      </c>
      <c r="AX122" s="584" t="str">
        <f t="shared" si="14"/>
        <v/>
      </c>
      <c r="AY122" s="662" t="str">
        <f>IFERROR(VLOOKUP(功能_33[[#This Row],[功能代號]],工作表3!C:C,1,FALSE),"未計SIT測試")</f>
        <v>L4964</v>
      </c>
      <c r="AZ122" s="584" t="s">
        <v>2803</v>
      </c>
    </row>
    <row r="123" spans="1:52" ht="13.8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1"/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133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456</v>
      </c>
      <c r="AN123" s="291" t="s">
        <v>3022</v>
      </c>
      <c r="AO123" s="292" t="s">
        <v>3020</v>
      </c>
      <c r="AP123" s="292" t="str">
        <f>VLOOKUP(功能_33[[#This Row],[功能代號]],需二審tmp!A:A,1,FALSE)</f>
        <v>L4965</v>
      </c>
      <c r="AQ123" s="356">
        <v>44523</v>
      </c>
      <c r="AS123" s="574" t="str">
        <f t="shared" si="9"/>
        <v>4-6</v>
      </c>
      <c r="AT123" s="576" t="str">
        <f t="shared" si="10"/>
        <v/>
      </c>
      <c r="AU123" s="578" t="str">
        <f t="shared" si="11"/>
        <v/>
      </c>
      <c r="AV123" s="580" t="str">
        <f t="shared" si="12"/>
        <v/>
      </c>
      <c r="AW123" s="582" t="str">
        <f t="shared" si="13"/>
        <v/>
      </c>
      <c r="AX123" s="584" t="str">
        <f t="shared" si="14"/>
        <v/>
      </c>
      <c r="AY123" s="662" t="str">
        <f>IFERROR(VLOOKUP(功能_33[[#This Row],[功能代號]],工作表3!C:C,1,FALSE),"未計SIT測試")</f>
        <v>L4965</v>
      </c>
      <c r="AZ123" s="584" t="s">
        <v>2803</v>
      </c>
    </row>
    <row r="124" spans="1:52" ht="69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1"/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468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133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2977</v>
      </c>
      <c r="AO124" s="219" t="s">
        <v>2980</v>
      </c>
      <c r="AP124" s="292" t="str">
        <f>VLOOKUP(功能_33[[#This Row],[功能代號]],需二審tmp!A:A,1,FALSE)</f>
        <v>L4450</v>
      </c>
      <c r="AQ124" s="356">
        <v>44523</v>
      </c>
      <c r="AS124" s="574" t="str">
        <f t="shared" si="9"/>
        <v>4-4</v>
      </c>
      <c r="AT124" s="576" t="str">
        <f t="shared" si="10"/>
        <v/>
      </c>
      <c r="AU124" s="578" t="str">
        <f t="shared" si="11"/>
        <v/>
      </c>
      <c r="AV124" s="580" t="str">
        <f t="shared" si="12"/>
        <v/>
      </c>
      <c r="AW124" s="582" t="str">
        <f t="shared" si="13"/>
        <v/>
      </c>
      <c r="AX124" s="584" t="str">
        <f t="shared" si="14"/>
        <v/>
      </c>
      <c r="AY124" s="662" t="str">
        <f>IFERROR(VLOOKUP(功能_33[[#This Row],[功能代號]],工作表3!C:C,1,FALSE),"未計SIT測試")</f>
        <v>L4450</v>
      </c>
      <c r="AZ124" s="584" t="s">
        <v>2803</v>
      </c>
    </row>
    <row r="125" spans="1:52" ht="27.6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1"/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468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133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471</v>
      </c>
      <c r="AN125" s="308" t="s">
        <v>2985</v>
      </c>
      <c r="AO125" s="219" t="s">
        <v>2986</v>
      </c>
      <c r="AP125" s="292" t="str">
        <f>VLOOKUP(功能_33[[#This Row],[功能代號]],需二審tmp!A:A,1,FALSE)</f>
        <v>L4943</v>
      </c>
      <c r="AQ125" s="356">
        <v>44523</v>
      </c>
      <c r="AS125" s="574" t="str">
        <f t="shared" si="9"/>
        <v>4-4</v>
      </c>
      <c r="AT125" s="576" t="str">
        <f t="shared" si="10"/>
        <v/>
      </c>
      <c r="AU125" s="578" t="str">
        <f t="shared" si="11"/>
        <v/>
      </c>
      <c r="AV125" s="580" t="str">
        <f t="shared" si="12"/>
        <v/>
      </c>
      <c r="AW125" s="582" t="str">
        <f t="shared" si="13"/>
        <v/>
      </c>
      <c r="AX125" s="584" t="str">
        <f t="shared" si="14"/>
        <v/>
      </c>
      <c r="AY125" s="662" t="str">
        <f>IFERROR(VLOOKUP(功能_33[[#This Row],[功能代號]],工作表3!C:C,1,FALSE),"未計SIT測試")</f>
        <v>L4943</v>
      </c>
      <c r="AZ125" s="584" t="s">
        <v>2803</v>
      </c>
    </row>
    <row r="126" spans="1:52" ht="27.6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1"/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468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133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2978</v>
      </c>
      <c r="AO126" s="219" t="s">
        <v>2979</v>
      </c>
      <c r="AP126" s="292" t="str">
        <f>VLOOKUP(功能_33[[#This Row],[功能代號]],需二審tmp!A:A,1,FALSE)</f>
        <v>L4451</v>
      </c>
      <c r="AQ126" s="356">
        <v>44523</v>
      </c>
      <c r="AS126" s="574" t="str">
        <f t="shared" si="9"/>
        <v>4-4</v>
      </c>
      <c r="AT126" s="576" t="str">
        <f t="shared" si="10"/>
        <v/>
      </c>
      <c r="AU126" s="578" t="str">
        <f t="shared" si="11"/>
        <v/>
      </c>
      <c r="AV126" s="580" t="str">
        <f t="shared" si="12"/>
        <v/>
      </c>
      <c r="AW126" s="582" t="str">
        <f t="shared" si="13"/>
        <v/>
      </c>
      <c r="AX126" s="584" t="str">
        <f t="shared" si="14"/>
        <v/>
      </c>
      <c r="AY126" s="662" t="str">
        <f>IFERROR(VLOOKUP(功能_33[[#This Row],[功能代號]],工作表3!C:C,1,FALSE),"未計SIT測試")</f>
        <v>L4451</v>
      </c>
      <c r="AZ126" s="584" t="s">
        <v>2803</v>
      </c>
    </row>
    <row r="127" spans="1:52" ht="41.4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1"/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468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133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2981</v>
      </c>
      <c r="AO127" s="219" t="s">
        <v>2982</v>
      </c>
      <c r="AP127" s="292" t="str">
        <f>VLOOKUP(功能_33[[#This Row],[功能代號]],需二審tmp!A:A,1,FALSE)</f>
        <v>L4452</v>
      </c>
      <c r="AQ127" s="356">
        <v>44523</v>
      </c>
      <c r="AS127" s="574" t="str">
        <f t="shared" si="9"/>
        <v>4-4</v>
      </c>
      <c r="AT127" s="576" t="str">
        <f t="shared" si="10"/>
        <v/>
      </c>
      <c r="AU127" s="578" t="str">
        <f t="shared" si="11"/>
        <v/>
      </c>
      <c r="AV127" s="580" t="str">
        <f t="shared" si="12"/>
        <v/>
      </c>
      <c r="AW127" s="582" t="str">
        <f t="shared" si="13"/>
        <v/>
      </c>
      <c r="AX127" s="584" t="str">
        <f t="shared" si="14"/>
        <v/>
      </c>
      <c r="AY127" s="662" t="str">
        <f>IFERROR(VLOOKUP(功能_33[[#This Row],[功能代號]],工作表3!C:C,1,FALSE),"未計SIT測試")</f>
        <v>L4452</v>
      </c>
      <c r="AZ127" s="584" t="s">
        <v>2803</v>
      </c>
    </row>
    <row r="128" spans="1:52" ht="27.6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1"/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468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133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2983</v>
      </c>
      <c r="AO128" s="219" t="s">
        <v>2984</v>
      </c>
      <c r="AP128" s="292" t="str">
        <f>VLOOKUP(功能_33[[#This Row],[功能代號]],需二審tmp!A:A,1,FALSE)</f>
        <v>L4453</v>
      </c>
      <c r="AQ128" s="356">
        <v>44523</v>
      </c>
      <c r="AS128" s="574" t="str">
        <f t="shared" si="9"/>
        <v>4-4</v>
      </c>
      <c r="AT128" s="576" t="str">
        <f t="shared" si="10"/>
        <v/>
      </c>
      <c r="AU128" s="578" t="str">
        <f t="shared" si="11"/>
        <v/>
      </c>
      <c r="AV128" s="580" t="str">
        <f t="shared" si="12"/>
        <v/>
      </c>
      <c r="AW128" s="582" t="str">
        <f t="shared" si="13"/>
        <v/>
      </c>
      <c r="AX128" s="584" t="str">
        <f t="shared" si="14"/>
        <v/>
      </c>
      <c r="AY128" s="662" t="str">
        <f>IFERROR(VLOOKUP(功能_33[[#This Row],[功能代號]],工作表3!C:C,1,FALSE),"未計SIT測試")</f>
        <v>L4453</v>
      </c>
      <c r="AZ128" s="584" t="s">
        <v>2803</v>
      </c>
    </row>
    <row r="129" spans="3:52" ht="13.8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1"/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3054</v>
      </c>
      <c r="AO129" s="292" t="s">
        <v>3056</v>
      </c>
      <c r="AP129" s="292" t="e">
        <f>VLOOKUP(功能_33[[#This Row],[功能代號]],需二審tmp!A:A,1,FALSE)</f>
        <v>#N/A</v>
      </c>
      <c r="AQ129" s="356">
        <v>44489</v>
      </c>
      <c r="AS129" s="574" t="str">
        <f t="shared" si="9"/>
        <v>5-5</v>
      </c>
      <c r="AT129" s="576" t="str">
        <f t="shared" si="10"/>
        <v/>
      </c>
      <c r="AU129" s="578" t="str">
        <f t="shared" si="11"/>
        <v/>
      </c>
      <c r="AV129" s="580" t="str">
        <f t="shared" si="12"/>
        <v/>
      </c>
      <c r="AW129" s="582" t="str">
        <f t="shared" si="13"/>
        <v/>
      </c>
      <c r="AX129" s="584" t="str">
        <f t="shared" si="14"/>
        <v/>
      </c>
      <c r="AY129" s="662" t="str">
        <f>IFERROR(VLOOKUP(功能_33[[#This Row],[功能代號]],工作表3!C:C,1,FALSE),"未計SIT測試")</f>
        <v>未計SIT測試</v>
      </c>
      <c r="AZ129" s="584" t="s">
        <v>478</v>
      </c>
    </row>
    <row r="130" spans="3:52" ht="13.8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1"/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3054</v>
      </c>
      <c r="AO130" s="292" t="s">
        <v>3056</v>
      </c>
      <c r="AP130" s="292" t="e">
        <f>VLOOKUP(功能_33[[#This Row],[功能代號]],需二審tmp!A:A,1,FALSE)</f>
        <v>#N/A</v>
      </c>
      <c r="AQ130" s="356">
        <v>44489</v>
      </c>
      <c r="AS130" s="574" t="str">
        <f t="shared" si="9"/>
        <v>5-5</v>
      </c>
      <c r="AT130" s="576" t="str">
        <f t="shared" si="10"/>
        <v/>
      </c>
      <c r="AU130" s="578" t="str">
        <f t="shared" si="11"/>
        <v/>
      </c>
      <c r="AV130" s="580" t="str">
        <f t="shared" si="12"/>
        <v/>
      </c>
      <c r="AW130" s="582" t="str">
        <f t="shared" si="13"/>
        <v/>
      </c>
      <c r="AX130" s="584" t="str">
        <f t="shared" si="14"/>
        <v/>
      </c>
      <c r="AY130" s="662" t="str">
        <f>IFERROR(VLOOKUP(功能_33[[#This Row],[功能代號]],工作表3!C:C,1,FALSE),"未計SIT測試")</f>
        <v>未計SIT測試</v>
      </c>
      <c r="AZ130" s="584" t="s">
        <v>482</v>
      </c>
    </row>
    <row r="131" spans="3:52" ht="13.8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1"/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3054</v>
      </c>
      <c r="AO131" s="292" t="s">
        <v>3056</v>
      </c>
      <c r="AP131" s="292" t="str">
        <f>VLOOKUP(功能_33[[#This Row],[功能代號]],需二審tmp!A:A,1,FALSE)</f>
        <v>L5071</v>
      </c>
      <c r="AQ131" s="356">
        <v>44489</v>
      </c>
      <c r="AS131" s="574" t="str">
        <f t="shared" ref="AS131:AS154" si="15">IF(COUNTA(AE131)=1,LEFT(D131,3),"")</f>
        <v>5-5</v>
      </c>
      <c r="AT131" s="576" t="str">
        <f t="shared" ref="AT131:AT154" si="16">IF(AND(COUNTA(N131)=1,COUNTA(O131)=1,COUNTA(AA131)=1,COUNTA(AD131)=1,COUNTA(AE131)=0),LEFT(D131,3),"")</f>
        <v/>
      </c>
      <c r="AU131" s="578" t="str">
        <f t="shared" ref="AU131:AU154" si="17">IF(AND(COUNTA(N131)=1,COUNTA(O131)=1,COUNTA(AA131)=1,COUNTA(AD131)=0,COUNTA(AE131)=0),LEFT(D131,3),"")</f>
        <v/>
      </c>
      <c r="AV131" s="580" t="str">
        <f t="shared" ref="AV131:AV154" si="18">IF(AND(COUNTA(O131)=0,COUNTA(AA131)=1),LEFT(D131,3),"")</f>
        <v/>
      </c>
      <c r="AW131" s="582" t="str">
        <f t="shared" ref="AW131:AW154" si="19">IF(AND(COUNTA(O131)=1,COUNTA(AA131)=0),LEFT(D131,3),"")</f>
        <v/>
      </c>
      <c r="AX131" s="584" t="str">
        <f t="shared" ref="AX131:AX154" si="20">IF(AND(COUNTA(O131)=0,COUNTA(AA131)=0),LEFT(D131,3),"")</f>
        <v/>
      </c>
      <c r="AY131" s="662" t="str">
        <f>IFERROR(VLOOKUP(功能_33[[#This Row],[功能代號]],工作表3!C:C,1,FALSE),"未計SIT測試")</f>
        <v>未計SIT測試</v>
      </c>
      <c r="AZ131" s="584" t="s">
        <v>484</v>
      </c>
    </row>
    <row r="132" spans="3:52" ht="13.8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1"/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3054</v>
      </c>
      <c r="AO132" s="292" t="s">
        <v>3056</v>
      </c>
      <c r="AP132" s="292" t="str">
        <f>VLOOKUP(功能_33[[#This Row],[功能代號]],需二審tmp!A:A,1,FALSE)</f>
        <v>L5701</v>
      </c>
      <c r="AQ132" s="356">
        <v>44489</v>
      </c>
      <c r="AS132" s="574" t="str">
        <f t="shared" si="15"/>
        <v>5-5</v>
      </c>
      <c r="AT132" s="576" t="str">
        <f t="shared" si="16"/>
        <v/>
      </c>
      <c r="AU132" s="578" t="str">
        <f t="shared" si="17"/>
        <v/>
      </c>
      <c r="AV132" s="580" t="str">
        <f t="shared" si="18"/>
        <v/>
      </c>
      <c r="AW132" s="582" t="str">
        <f t="shared" si="19"/>
        <v/>
      </c>
      <c r="AX132" s="584" t="str">
        <f t="shared" si="20"/>
        <v/>
      </c>
      <c r="AY132" s="662" t="str">
        <f>IFERROR(VLOOKUP(功能_33[[#This Row],[功能代號]],工作表3!C:C,1,FALSE),"未計SIT測試")</f>
        <v>未計SIT測試</v>
      </c>
      <c r="AZ132" s="584" t="s">
        <v>486</v>
      </c>
    </row>
    <row r="133" spans="3:52" ht="13.8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1"/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3054</v>
      </c>
      <c r="AO133" s="292" t="s">
        <v>3056</v>
      </c>
      <c r="AP133" s="292" t="e">
        <f>VLOOKUP(功能_33[[#This Row],[功能代號]],需二審tmp!A:A,1,FALSE)</f>
        <v>#N/A</v>
      </c>
      <c r="AQ133" s="356">
        <v>44489</v>
      </c>
      <c r="AS133" s="574" t="str">
        <f t="shared" si="15"/>
        <v>5-5</v>
      </c>
      <c r="AT133" s="576" t="str">
        <f t="shared" si="16"/>
        <v/>
      </c>
      <c r="AU133" s="578" t="str">
        <f t="shared" si="17"/>
        <v/>
      </c>
      <c r="AV133" s="580" t="str">
        <f t="shared" si="18"/>
        <v/>
      </c>
      <c r="AW133" s="582" t="str">
        <f t="shared" si="19"/>
        <v/>
      </c>
      <c r="AX133" s="584" t="str">
        <f t="shared" si="20"/>
        <v/>
      </c>
      <c r="AY133" s="662" t="str">
        <f>IFERROR(VLOOKUP(功能_33[[#This Row],[功能代號]],工作表3!C:C,1,FALSE),"未計SIT測試")</f>
        <v>未計SIT測試</v>
      </c>
      <c r="AZ133" s="584" t="s">
        <v>488</v>
      </c>
    </row>
    <row r="134" spans="3:52" ht="13.8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1"/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3054</v>
      </c>
      <c r="AO134" s="292" t="s">
        <v>3056</v>
      </c>
      <c r="AP134" s="292" t="str">
        <f>VLOOKUP(功能_33[[#This Row],[功能代號]],需二審tmp!A:A,1,FALSE)</f>
        <v>L5075</v>
      </c>
      <c r="AQ134" s="356">
        <v>44489</v>
      </c>
      <c r="AS134" s="574" t="str">
        <f t="shared" si="15"/>
        <v>5-5</v>
      </c>
      <c r="AT134" s="576" t="str">
        <f t="shared" si="16"/>
        <v/>
      </c>
      <c r="AU134" s="578" t="str">
        <f t="shared" si="17"/>
        <v/>
      </c>
      <c r="AV134" s="580" t="str">
        <f t="shared" si="18"/>
        <v/>
      </c>
      <c r="AW134" s="582" t="str">
        <f t="shared" si="19"/>
        <v/>
      </c>
      <c r="AX134" s="584" t="str">
        <f t="shared" si="20"/>
        <v/>
      </c>
      <c r="AY134" s="662" t="str">
        <f>IFERROR(VLOOKUP(功能_33[[#This Row],[功能代號]],工作表3!C:C,1,FALSE),"未計SIT測試")</f>
        <v>未計SIT測試</v>
      </c>
      <c r="AZ134" s="584" t="s">
        <v>490</v>
      </c>
    </row>
    <row r="135" spans="3:52" ht="13.8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1"/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3054</v>
      </c>
      <c r="AO135" s="292" t="s">
        <v>3056</v>
      </c>
      <c r="AP135" s="292" t="e">
        <f>VLOOKUP(功能_33[[#This Row],[功能代號]],需二審tmp!A:A,1,FALSE)</f>
        <v>#N/A</v>
      </c>
      <c r="AQ135" s="356">
        <v>44489</v>
      </c>
      <c r="AS135" s="574" t="str">
        <f t="shared" si="15"/>
        <v>5-5</v>
      </c>
      <c r="AT135" s="576" t="str">
        <f t="shared" si="16"/>
        <v/>
      </c>
      <c r="AU135" s="578" t="str">
        <f t="shared" si="17"/>
        <v/>
      </c>
      <c r="AV135" s="580" t="str">
        <f t="shared" si="18"/>
        <v/>
      </c>
      <c r="AW135" s="582" t="str">
        <f t="shared" si="19"/>
        <v/>
      </c>
      <c r="AX135" s="584" t="str">
        <f t="shared" si="20"/>
        <v/>
      </c>
      <c r="AY135" s="662" t="str">
        <f>IFERROR(VLOOKUP(功能_33[[#This Row],[功能代號]],工作表3!C:C,1,FALSE),"未計SIT測試")</f>
        <v>未計SIT測試</v>
      </c>
      <c r="AZ135" s="584" t="s">
        <v>492</v>
      </c>
    </row>
    <row r="136" spans="3:52" ht="13.8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1"/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3054</v>
      </c>
      <c r="AO136" s="292" t="s">
        <v>3056</v>
      </c>
      <c r="AP136" s="292" t="e">
        <f>VLOOKUP(功能_33[[#This Row],[功能代號]],需二審tmp!A:A,1,FALSE)</f>
        <v>#N/A</v>
      </c>
      <c r="AQ136" s="356">
        <v>44489</v>
      </c>
      <c r="AS136" s="574" t="str">
        <f t="shared" si="15"/>
        <v>5-5</v>
      </c>
      <c r="AT136" s="576" t="str">
        <f t="shared" si="16"/>
        <v/>
      </c>
      <c r="AU136" s="578" t="str">
        <f t="shared" si="17"/>
        <v/>
      </c>
      <c r="AV136" s="580" t="str">
        <f t="shared" si="18"/>
        <v/>
      </c>
      <c r="AW136" s="582" t="str">
        <f t="shared" si="19"/>
        <v/>
      </c>
      <c r="AX136" s="584" t="str">
        <f t="shared" si="20"/>
        <v/>
      </c>
      <c r="AY136" s="662" t="str">
        <f>IFERROR(VLOOKUP(功能_33[[#This Row],[功能代號]],工作表3!C:C,1,FALSE),"未計SIT測試")</f>
        <v>未計SIT測試</v>
      </c>
      <c r="AZ136" s="584" t="s">
        <v>494</v>
      </c>
    </row>
    <row r="137" spans="3:52" ht="13.8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1"/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3054</v>
      </c>
      <c r="AO137" s="292" t="s">
        <v>3056</v>
      </c>
      <c r="AP137" s="292" t="str">
        <f>VLOOKUP(功能_33[[#This Row],[功能代號]],需二審tmp!A:A,1,FALSE)</f>
        <v>L5970</v>
      </c>
      <c r="AQ137" s="356">
        <v>44489</v>
      </c>
      <c r="AS137" s="574" t="str">
        <f t="shared" si="15"/>
        <v>5-5</v>
      </c>
      <c r="AT137" s="576" t="str">
        <f t="shared" si="16"/>
        <v/>
      </c>
      <c r="AU137" s="578" t="str">
        <f t="shared" si="17"/>
        <v/>
      </c>
      <c r="AV137" s="580" t="str">
        <f t="shared" si="18"/>
        <v/>
      </c>
      <c r="AW137" s="582" t="str">
        <f t="shared" si="19"/>
        <v/>
      </c>
      <c r="AX137" s="584" t="str">
        <f t="shared" si="20"/>
        <v/>
      </c>
      <c r="AY137" s="662" t="str">
        <f>IFERROR(VLOOKUP(功能_33[[#This Row],[功能代號]],工作表3!C:C,1,FALSE),"未計SIT測試")</f>
        <v>未計SIT測試</v>
      </c>
      <c r="AZ137" s="584" t="s">
        <v>496</v>
      </c>
    </row>
    <row r="138" spans="3:52" ht="13.8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1"/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3054</v>
      </c>
      <c r="AO138" s="292" t="s">
        <v>3056</v>
      </c>
      <c r="AP138" s="292" t="e">
        <f>VLOOKUP(功能_33[[#This Row],[功能代號]],需二審tmp!A:A,1,FALSE)</f>
        <v>#N/A</v>
      </c>
      <c r="AQ138" s="356">
        <v>44489</v>
      </c>
      <c r="AS138" s="574" t="str">
        <f t="shared" si="15"/>
        <v>5-5</v>
      </c>
      <c r="AT138" s="576" t="str">
        <f t="shared" si="16"/>
        <v/>
      </c>
      <c r="AU138" s="578" t="str">
        <f t="shared" si="17"/>
        <v/>
      </c>
      <c r="AV138" s="580" t="str">
        <f t="shared" si="18"/>
        <v/>
      </c>
      <c r="AW138" s="582" t="str">
        <f t="shared" si="19"/>
        <v/>
      </c>
      <c r="AX138" s="584" t="str">
        <f t="shared" si="20"/>
        <v/>
      </c>
      <c r="AY138" s="662" t="str">
        <f>IFERROR(VLOOKUP(功能_33[[#This Row],[功能代號]],工作表3!C:C,1,FALSE),"未計SIT測試")</f>
        <v>未計SIT測試</v>
      </c>
      <c r="AZ138" s="584" t="s">
        <v>498</v>
      </c>
    </row>
    <row r="139" spans="3:52" ht="13.8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1"/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3054</v>
      </c>
      <c r="AO139" s="292" t="s">
        <v>3056</v>
      </c>
      <c r="AP139" s="292" t="str">
        <f>VLOOKUP(功能_33[[#This Row],[功能代號]],需二審tmp!A:A,1,FALSE)</f>
        <v>L597A</v>
      </c>
      <c r="AQ139" s="356">
        <v>44489</v>
      </c>
      <c r="AS139" s="574" t="str">
        <f t="shared" si="15"/>
        <v>5-5</v>
      </c>
      <c r="AT139" s="576" t="str">
        <f t="shared" si="16"/>
        <v/>
      </c>
      <c r="AU139" s="578" t="str">
        <f t="shared" si="17"/>
        <v/>
      </c>
      <c r="AV139" s="580" t="str">
        <f t="shared" si="18"/>
        <v/>
      </c>
      <c r="AW139" s="582" t="str">
        <f t="shared" si="19"/>
        <v/>
      </c>
      <c r="AX139" s="584" t="str">
        <f t="shared" si="20"/>
        <v/>
      </c>
      <c r="AY139" s="662" t="str">
        <f>IFERROR(VLOOKUP(功能_33[[#This Row],[功能代號]],工作表3!C:C,1,FALSE),"未計SIT測試")</f>
        <v>未計SIT測試</v>
      </c>
      <c r="AZ139" s="584" t="s">
        <v>500</v>
      </c>
    </row>
    <row r="140" spans="3:52" ht="13.8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1"/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3054</v>
      </c>
      <c r="AO140" s="292" t="s">
        <v>3056</v>
      </c>
      <c r="AP140" s="292" t="str">
        <f>VLOOKUP(功能_33[[#This Row],[功能代號]],需二審tmp!A:A,1,FALSE)</f>
        <v>L5702</v>
      </c>
      <c r="AQ140" s="356">
        <v>44489</v>
      </c>
      <c r="AS140" s="574" t="str">
        <f t="shared" si="15"/>
        <v>5-5</v>
      </c>
      <c r="AT140" s="576" t="str">
        <f t="shared" si="16"/>
        <v/>
      </c>
      <c r="AU140" s="578" t="str">
        <f t="shared" si="17"/>
        <v/>
      </c>
      <c r="AV140" s="580" t="str">
        <f t="shared" si="18"/>
        <v/>
      </c>
      <c r="AW140" s="582" t="str">
        <f t="shared" si="19"/>
        <v/>
      </c>
      <c r="AX140" s="584" t="str">
        <f t="shared" si="20"/>
        <v/>
      </c>
      <c r="AY140" s="662" t="str">
        <f>IFERROR(VLOOKUP(功能_33[[#This Row],[功能代號]],工作表3!C:C,1,FALSE),"未計SIT測試")</f>
        <v>未計SIT測試</v>
      </c>
      <c r="AZ140" s="584" t="s">
        <v>502</v>
      </c>
    </row>
    <row r="141" spans="3:52" ht="13.8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1"/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3054</v>
      </c>
      <c r="AO141" s="292" t="s">
        <v>3056</v>
      </c>
      <c r="AP141" s="292" t="e">
        <f>VLOOKUP(功能_33[[#This Row],[功能代號]],需二審tmp!A:A,1,FALSE)</f>
        <v>#N/A</v>
      </c>
      <c r="AQ141" s="356">
        <v>44489</v>
      </c>
      <c r="AS141" s="574" t="str">
        <f t="shared" si="15"/>
        <v>5-5</v>
      </c>
      <c r="AT141" s="576" t="str">
        <f t="shared" si="16"/>
        <v/>
      </c>
      <c r="AU141" s="578" t="str">
        <f t="shared" si="17"/>
        <v/>
      </c>
      <c r="AV141" s="580" t="str">
        <f t="shared" si="18"/>
        <v/>
      </c>
      <c r="AW141" s="582" t="str">
        <f t="shared" si="19"/>
        <v/>
      </c>
      <c r="AX141" s="584" t="str">
        <f t="shared" si="20"/>
        <v/>
      </c>
      <c r="AY141" s="662" t="str">
        <f>IFERROR(VLOOKUP(功能_33[[#This Row],[功能代號]],工作表3!C:C,1,FALSE),"未計SIT測試")</f>
        <v>未計SIT測試</v>
      </c>
      <c r="AZ141" s="584" t="s">
        <v>504</v>
      </c>
    </row>
    <row r="142" spans="3:52" ht="13.8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1"/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3054</v>
      </c>
      <c r="AO142" s="292" t="s">
        <v>3056</v>
      </c>
      <c r="AP142" s="292" t="str">
        <f>VLOOKUP(功能_33[[#This Row],[功能代號]],需二審tmp!A:A,1,FALSE)</f>
        <v>L5971</v>
      </c>
      <c r="AQ142" s="356">
        <v>44489</v>
      </c>
      <c r="AS142" s="574" t="str">
        <f t="shared" si="15"/>
        <v>5-5</v>
      </c>
      <c r="AT142" s="576" t="str">
        <f t="shared" si="16"/>
        <v/>
      </c>
      <c r="AU142" s="578" t="str">
        <f t="shared" si="17"/>
        <v/>
      </c>
      <c r="AV142" s="580" t="str">
        <f t="shared" si="18"/>
        <v/>
      </c>
      <c r="AW142" s="582" t="str">
        <f t="shared" si="19"/>
        <v/>
      </c>
      <c r="AX142" s="584" t="str">
        <f t="shared" si="20"/>
        <v/>
      </c>
      <c r="AY142" s="662" t="str">
        <f>IFERROR(VLOOKUP(功能_33[[#This Row],[功能代號]],工作表3!C:C,1,FALSE),"未計SIT測試")</f>
        <v>未計SIT測試</v>
      </c>
      <c r="AZ142" s="584" t="s">
        <v>507</v>
      </c>
    </row>
    <row r="143" spans="3:52" ht="13.8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1"/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3054</v>
      </c>
      <c r="AO143" s="292" t="s">
        <v>3056</v>
      </c>
      <c r="AP143" s="292" t="e">
        <f>VLOOKUP(功能_33[[#This Row],[功能代號]],需二審tmp!A:A,1,FALSE)</f>
        <v>#N/A</v>
      </c>
      <c r="AQ143" s="356">
        <v>44489</v>
      </c>
      <c r="AS143" s="574" t="str">
        <f t="shared" si="15"/>
        <v>5-5</v>
      </c>
      <c r="AT143" s="576" t="str">
        <f t="shared" si="16"/>
        <v/>
      </c>
      <c r="AU143" s="578" t="str">
        <f t="shared" si="17"/>
        <v/>
      </c>
      <c r="AV143" s="580" t="str">
        <f t="shared" si="18"/>
        <v/>
      </c>
      <c r="AW143" s="582" t="str">
        <f t="shared" si="19"/>
        <v/>
      </c>
      <c r="AX143" s="584" t="str">
        <f t="shared" si="20"/>
        <v/>
      </c>
      <c r="AY143" s="662" t="str">
        <f>IFERROR(VLOOKUP(功能_33[[#This Row],[功能代號]],工作表3!C:C,1,FALSE),"未計SIT測試")</f>
        <v>未計SIT測試</v>
      </c>
      <c r="AZ143" s="584" t="s">
        <v>509</v>
      </c>
    </row>
    <row r="144" spans="3:52" ht="13.8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1"/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3054</v>
      </c>
      <c r="AO144" s="292" t="s">
        <v>3056</v>
      </c>
      <c r="AP144" s="292" t="e">
        <f>VLOOKUP(功能_33[[#This Row],[功能代號]],需二審tmp!A:A,1,FALSE)</f>
        <v>#N/A</v>
      </c>
      <c r="AQ144" s="356">
        <v>44489</v>
      </c>
      <c r="AS144" s="574" t="str">
        <f t="shared" si="15"/>
        <v>5-5</v>
      </c>
      <c r="AT144" s="576" t="str">
        <f t="shared" si="16"/>
        <v/>
      </c>
      <c r="AU144" s="578" t="str">
        <f t="shared" si="17"/>
        <v/>
      </c>
      <c r="AV144" s="580" t="str">
        <f t="shared" si="18"/>
        <v/>
      </c>
      <c r="AW144" s="582" t="str">
        <f t="shared" si="19"/>
        <v/>
      </c>
      <c r="AX144" s="584" t="str">
        <f t="shared" si="20"/>
        <v/>
      </c>
      <c r="AY144" s="662" t="str">
        <f>IFERROR(VLOOKUP(功能_33[[#This Row],[功能代號]],工作表3!C:C,1,FALSE),"未計SIT測試")</f>
        <v>未計SIT測試</v>
      </c>
      <c r="AZ144" s="584" t="s">
        <v>511</v>
      </c>
    </row>
    <row r="145" spans="3:52" ht="13.8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1"/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3054</v>
      </c>
      <c r="AO145" s="292" t="s">
        <v>3056</v>
      </c>
      <c r="AP145" s="292" t="e">
        <f>VLOOKUP(功能_33[[#This Row],[功能代號]],需二審tmp!A:A,1,FALSE)</f>
        <v>#N/A</v>
      </c>
      <c r="AQ145" s="356">
        <v>44489</v>
      </c>
      <c r="AS145" s="574" t="str">
        <f t="shared" si="15"/>
        <v>5-5</v>
      </c>
      <c r="AT145" s="576" t="str">
        <f t="shared" si="16"/>
        <v/>
      </c>
      <c r="AU145" s="578" t="str">
        <f t="shared" si="17"/>
        <v/>
      </c>
      <c r="AV145" s="580" t="str">
        <f t="shared" si="18"/>
        <v/>
      </c>
      <c r="AW145" s="582" t="str">
        <f t="shared" si="19"/>
        <v/>
      </c>
      <c r="AX145" s="584" t="str">
        <f t="shared" si="20"/>
        <v/>
      </c>
      <c r="AY145" s="662" t="str">
        <f>IFERROR(VLOOKUP(功能_33[[#This Row],[功能代號]],工作表3!C:C,1,FALSE),"未計SIT測試")</f>
        <v>未計SIT測試</v>
      </c>
      <c r="AZ145" s="584" t="s">
        <v>513</v>
      </c>
    </row>
    <row r="146" spans="3:52" ht="13.8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1"/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3054</v>
      </c>
      <c r="AO146" s="292" t="s">
        <v>3056</v>
      </c>
      <c r="AP146" s="292" t="e">
        <f>VLOOKUP(功能_33[[#This Row],[功能代號]],需二審tmp!A:A,1,FALSE)</f>
        <v>#N/A</v>
      </c>
      <c r="AQ146" s="356">
        <v>44489</v>
      </c>
      <c r="AS146" s="574" t="str">
        <f t="shared" si="15"/>
        <v>5-5</v>
      </c>
      <c r="AT146" s="576" t="str">
        <f t="shared" si="16"/>
        <v/>
      </c>
      <c r="AU146" s="578" t="str">
        <f t="shared" si="17"/>
        <v/>
      </c>
      <c r="AV146" s="580" t="str">
        <f t="shared" si="18"/>
        <v/>
      </c>
      <c r="AW146" s="582" t="str">
        <f t="shared" si="19"/>
        <v/>
      </c>
      <c r="AX146" s="584" t="str">
        <f t="shared" si="20"/>
        <v/>
      </c>
      <c r="AY146" s="662" t="str">
        <f>IFERROR(VLOOKUP(功能_33[[#This Row],[功能代號]],工作表3!C:C,1,FALSE),"未計SIT測試")</f>
        <v>未計SIT測試</v>
      </c>
      <c r="AZ146" s="584" t="s">
        <v>515</v>
      </c>
    </row>
    <row r="147" spans="3:52" ht="13.8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1"/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3054</v>
      </c>
      <c r="AO147" s="292" t="s">
        <v>3056</v>
      </c>
      <c r="AP147" s="292" t="e">
        <f>VLOOKUP(功能_33[[#This Row],[功能代號]],需二審tmp!A:A,1,FALSE)</f>
        <v>#N/A</v>
      </c>
      <c r="AQ147" s="356">
        <v>44489</v>
      </c>
      <c r="AS147" s="574" t="str">
        <f t="shared" si="15"/>
        <v>5-5</v>
      </c>
      <c r="AT147" s="576" t="str">
        <f t="shared" si="16"/>
        <v/>
      </c>
      <c r="AU147" s="578" t="str">
        <f t="shared" si="17"/>
        <v/>
      </c>
      <c r="AV147" s="580" t="str">
        <f t="shared" si="18"/>
        <v/>
      </c>
      <c r="AW147" s="582" t="str">
        <f t="shared" si="19"/>
        <v/>
      </c>
      <c r="AX147" s="584" t="str">
        <f t="shared" si="20"/>
        <v/>
      </c>
      <c r="AY147" s="662" t="str">
        <f>IFERROR(VLOOKUP(功能_33[[#This Row],[功能代號]],工作表3!C:C,1,FALSE),"未計SIT測試")</f>
        <v>未計SIT測試</v>
      </c>
      <c r="AZ147" s="584" t="s">
        <v>517</v>
      </c>
    </row>
    <row r="148" spans="3:52" ht="13.8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1"/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3054</v>
      </c>
      <c r="AO148" s="292" t="s">
        <v>3056</v>
      </c>
      <c r="AP148" s="292" t="e">
        <f>VLOOKUP(功能_33[[#This Row],[功能代號]],需二審tmp!A:A,1,FALSE)</f>
        <v>#N/A</v>
      </c>
      <c r="AQ148" s="356">
        <v>44489</v>
      </c>
      <c r="AS148" s="574" t="str">
        <f t="shared" si="15"/>
        <v>5-5</v>
      </c>
      <c r="AT148" s="576" t="str">
        <f t="shared" si="16"/>
        <v/>
      </c>
      <c r="AU148" s="578" t="str">
        <f t="shared" si="17"/>
        <v/>
      </c>
      <c r="AV148" s="580" t="str">
        <f t="shared" si="18"/>
        <v/>
      </c>
      <c r="AW148" s="582" t="str">
        <f t="shared" si="19"/>
        <v/>
      </c>
      <c r="AX148" s="584" t="str">
        <f t="shared" si="20"/>
        <v/>
      </c>
      <c r="AY148" s="662" t="str">
        <f>IFERROR(VLOOKUP(功能_33[[#This Row],[功能代號]],工作表3!C:C,1,FALSE),"未計SIT測試")</f>
        <v>未計SIT測試</v>
      </c>
      <c r="AZ148" s="584" t="s">
        <v>519</v>
      </c>
    </row>
    <row r="149" spans="3:52" ht="13.8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1"/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3054</v>
      </c>
      <c r="AO149" s="292" t="s">
        <v>3056</v>
      </c>
      <c r="AP149" s="292" t="e">
        <f>VLOOKUP(功能_33[[#This Row],[功能代號]],需二審tmp!A:A,1,FALSE)</f>
        <v>#N/A</v>
      </c>
      <c r="AQ149" s="356">
        <v>44489</v>
      </c>
      <c r="AS149" s="574" t="str">
        <f t="shared" si="15"/>
        <v>5-5</v>
      </c>
      <c r="AT149" s="576" t="str">
        <f t="shared" si="16"/>
        <v/>
      </c>
      <c r="AU149" s="578" t="str">
        <f t="shared" si="17"/>
        <v/>
      </c>
      <c r="AV149" s="580" t="str">
        <f t="shared" si="18"/>
        <v/>
      </c>
      <c r="AW149" s="582" t="str">
        <f t="shared" si="19"/>
        <v/>
      </c>
      <c r="AX149" s="584" t="str">
        <f t="shared" si="20"/>
        <v/>
      </c>
      <c r="AY149" s="662" t="str">
        <f>IFERROR(VLOOKUP(功能_33[[#This Row],[功能代號]],工作表3!C:C,1,FALSE),"未計SIT測試")</f>
        <v>未計SIT測試</v>
      </c>
      <c r="AZ149" s="584" t="s">
        <v>521</v>
      </c>
    </row>
    <row r="150" spans="3:52" ht="13.8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1"/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3054</v>
      </c>
      <c r="AO150" s="292" t="s">
        <v>3056</v>
      </c>
      <c r="AP150" s="292" t="e">
        <f>VLOOKUP(功能_33[[#This Row],[功能代號]],需二審tmp!A:A,1,FALSE)</f>
        <v>#N/A</v>
      </c>
      <c r="AQ150" s="356">
        <v>44489</v>
      </c>
      <c r="AS150" s="574" t="str">
        <f t="shared" si="15"/>
        <v>5-5</v>
      </c>
      <c r="AT150" s="576" t="str">
        <f t="shared" si="16"/>
        <v/>
      </c>
      <c r="AU150" s="578" t="str">
        <f t="shared" si="17"/>
        <v/>
      </c>
      <c r="AV150" s="580" t="str">
        <f t="shared" si="18"/>
        <v/>
      </c>
      <c r="AW150" s="582" t="str">
        <f t="shared" si="19"/>
        <v/>
      </c>
      <c r="AX150" s="584" t="str">
        <f t="shared" si="20"/>
        <v/>
      </c>
      <c r="AY150" s="662" t="str">
        <f>IFERROR(VLOOKUP(功能_33[[#This Row],[功能代號]],工作表3!C:C,1,FALSE),"未計SIT測試")</f>
        <v>未計SIT測試</v>
      </c>
      <c r="AZ150" s="584" t="s">
        <v>523</v>
      </c>
    </row>
    <row r="151" spans="3:52" ht="13.8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1"/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3054</v>
      </c>
      <c r="AO151" s="292" t="s">
        <v>3056</v>
      </c>
      <c r="AP151" s="292" t="str">
        <f>VLOOKUP(功能_33[[#This Row],[功能代號]],需二審tmp!A:A,1,FALSE)</f>
        <v>L5711</v>
      </c>
      <c r="AQ151" s="356">
        <v>44489</v>
      </c>
      <c r="AS151" s="574" t="str">
        <f t="shared" si="15"/>
        <v>5-5</v>
      </c>
      <c r="AT151" s="576" t="str">
        <f t="shared" si="16"/>
        <v/>
      </c>
      <c r="AU151" s="578" t="str">
        <f t="shared" si="17"/>
        <v/>
      </c>
      <c r="AV151" s="580" t="str">
        <f t="shared" si="18"/>
        <v/>
      </c>
      <c r="AW151" s="582" t="str">
        <f t="shared" si="19"/>
        <v/>
      </c>
      <c r="AX151" s="584" t="str">
        <f t="shared" si="20"/>
        <v/>
      </c>
      <c r="AY151" s="662" t="str">
        <f>IFERROR(VLOOKUP(功能_33[[#This Row],[功能代號]],工作表3!C:C,1,FALSE),"未計SIT測試")</f>
        <v>未計SIT測試</v>
      </c>
      <c r="AZ151" s="584" t="s">
        <v>525</v>
      </c>
    </row>
    <row r="152" spans="3:52" ht="13.8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1"/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3054</v>
      </c>
      <c r="AO152" s="292" t="s">
        <v>3056</v>
      </c>
      <c r="AP152" s="292" t="e">
        <f>VLOOKUP(功能_33[[#This Row],[功能代號]],需二審tmp!A:A,1,FALSE)</f>
        <v>#N/A</v>
      </c>
      <c r="AQ152" s="356">
        <v>44489</v>
      </c>
      <c r="AS152" s="574" t="str">
        <f t="shared" si="15"/>
        <v>5-5</v>
      </c>
      <c r="AT152" s="576" t="str">
        <f t="shared" si="16"/>
        <v/>
      </c>
      <c r="AU152" s="578" t="str">
        <f t="shared" si="17"/>
        <v/>
      </c>
      <c r="AV152" s="580" t="str">
        <f t="shared" si="18"/>
        <v/>
      </c>
      <c r="AW152" s="582" t="str">
        <f t="shared" si="19"/>
        <v/>
      </c>
      <c r="AX152" s="584" t="str">
        <f t="shared" si="20"/>
        <v/>
      </c>
      <c r="AY152" s="662" t="str">
        <f>IFERROR(VLOOKUP(功能_33[[#This Row],[功能代號]],工作表3!C:C,1,FALSE),"未計SIT測試")</f>
        <v>未計SIT測試</v>
      </c>
      <c r="AZ152" s="584" t="s">
        <v>527</v>
      </c>
    </row>
    <row r="153" spans="3:52" ht="13.8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1"/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3054</v>
      </c>
      <c r="AO153" s="292" t="s">
        <v>3056</v>
      </c>
      <c r="AP153" s="292" t="str">
        <f>VLOOKUP(功能_33[[#This Row],[功能代號]],需二審tmp!A:A,1,FALSE)</f>
        <v>L5709</v>
      </c>
      <c r="AQ153" s="356">
        <v>44489</v>
      </c>
      <c r="AS153" s="574" t="str">
        <f t="shared" si="15"/>
        <v>5-5</v>
      </c>
      <c r="AT153" s="576" t="str">
        <f t="shared" si="16"/>
        <v/>
      </c>
      <c r="AU153" s="578" t="str">
        <f t="shared" si="17"/>
        <v/>
      </c>
      <c r="AV153" s="580" t="str">
        <f t="shared" si="18"/>
        <v/>
      </c>
      <c r="AW153" s="582" t="str">
        <f t="shared" si="19"/>
        <v/>
      </c>
      <c r="AX153" s="584" t="str">
        <f t="shared" si="20"/>
        <v/>
      </c>
      <c r="AY153" s="662" t="str">
        <f>IFERROR(VLOOKUP(功能_33[[#This Row],[功能代號]],工作表3!C:C,1,FALSE),"未計SIT測試")</f>
        <v>未計SIT測試</v>
      </c>
      <c r="AZ153" s="584" t="s">
        <v>529</v>
      </c>
    </row>
    <row r="154" spans="3:52" ht="13.8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1"/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3054</v>
      </c>
      <c r="AO154" s="292" t="s">
        <v>3056</v>
      </c>
      <c r="AP154" s="292" t="str">
        <f>VLOOKUP(功能_33[[#This Row],[功能代號]],需二審tmp!A:A,1,FALSE)</f>
        <v>L5710</v>
      </c>
      <c r="AQ154" s="356">
        <v>44489</v>
      </c>
      <c r="AS154" s="574" t="str">
        <f t="shared" si="15"/>
        <v>5-5</v>
      </c>
      <c r="AT154" s="576" t="str">
        <f t="shared" si="16"/>
        <v/>
      </c>
      <c r="AU154" s="578" t="str">
        <f t="shared" si="17"/>
        <v/>
      </c>
      <c r="AV154" s="580" t="str">
        <f t="shared" si="18"/>
        <v/>
      </c>
      <c r="AW154" s="582" t="str">
        <f t="shared" si="19"/>
        <v/>
      </c>
      <c r="AX154" s="584" t="str">
        <f t="shared" si="20"/>
        <v/>
      </c>
      <c r="AY154" s="662" t="str">
        <f>IFERROR(VLOOKUP(功能_33[[#This Row],[功能代號]],工作表3!C:C,1,FALSE),"未計SIT測試")</f>
        <v>未計SIT測試</v>
      </c>
      <c r="AZ154" s="584" t="s">
        <v>531</v>
      </c>
    </row>
    <row r="155" spans="3:52" ht="13.8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1"/>
      <c r="L155" s="291"/>
      <c r="M155" s="299">
        <v>44515</v>
      </c>
      <c r="N155" s="299">
        <v>44466</v>
      </c>
      <c r="O155" s="299">
        <v>44466</v>
      </c>
      <c r="P155" s="291" t="s">
        <v>12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44533</v>
      </c>
      <c r="AB155" s="299" t="s">
        <v>195</v>
      </c>
      <c r="AC155" s="299">
        <v>44529</v>
      </c>
      <c r="AD155" s="299">
        <v>44529</v>
      </c>
      <c r="AE155" s="299">
        <v>44550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44466</v>
      </c>
      <c r="AJ155" s="299"/>
      <c r="AK155" s="299"/>
      <c r="AL155" s="292"/>
      <c r="AM155" s="299"/>
      <c r="AN155" s="303" t="s">
        <v>552</v>
      </c>
      <c r="AO155" s="304" t="s">
        <v>553</v>
      </c>
      <c r="AP155" s="292" t="e">
        <f>VLOOKUP(功能_33[[#This Row],[功能代號]],需二審tmp!A:A,1,FALSE)</f>
        <v>#N/A</v>
      </c>
      <c r="AQ155" s="356">
        <v>44526</v>
      </c>
      <c r="AS155" s="574" t="str">
        <f t="shared" ref="AS155:AS219" si="21">IF(COUNTA(AE155)=1,LEFT(D155,3),"")</f>
        <v>6-6</v>
      </c>
      <c r="AT155" s="576" t="str">
        <f t="shared" ref="AT155:AT219" si="22">IF(AND(COUNTA(N155)=1,COUNTA(O155)=1,COUNTA(AA155)=1,COUNTA(AD155)=1,COUNTA(AE155)=0),LEFT(D155,3),"")</f>
        <v/>
      </c>
      <c r="AU155" s="578" t="str">
        <f t="shared" ref="AU155:AU219" si="23">IF(AND(COUNTA(N155)=1,COUNTA(O155)=1,COUNTA(AA155)=1,COUNTA(AD155)=0,COUNTA(AE155)=0),LEFT(D155,3),"")</f>
        <v/>
      </c>
      <c r="AV155" s="580" t="str">
        <f t="shared" ref="AV155:AV219" si="24">IF(AND(COUNTA(O155)=0,COUNTA(AA155)=1),LEFT(D155,3),"")</f>
        <v/>
      </c>
      <c r="AW155" s="582" t="str">
        <f t="shared" ref="AW155:AW219" si="25">IF(AND(COUNTA(O155)=1,COUNTA(AA155)=0),LEFT(D155,3),"")</f>
        <v/>
      </c>
      <c r="AX155" s="584" t="str">
        <f t="shared" ref="AX155:AX219" si="26">IF(AND(COUNTA(O155)=0,COUNTA(AA155)=0),LEFT(D155,3),"")</f>
        <v/>
      </c>
      <c r="AY155" s="662" t="str">
        <f>IFERROR(VLOOKUP(功能_33[[#This Row],[功能代號]],工作表3!C:C,1,FALSE),"未計SIT測試")</f>
        <v>L6061</v>
      </c>
      <c r="AZ155" s="584" t="s">
        <v>2803</v>
      </c>
    </row>
    <row r="156" spans="3:52" ht="13.8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1"/>
      <c r="L156" s="291"/>
      <c r="M156" s="299">
        <v>44516</v>
      </c>
      <c r="N156" s="299">
        <v>44467</v>
      </c>
      <c r="O156" s="299">
        <v>44467</v>
      </c>
      <c r="P156" s="291" t="s">
        <v>12</v>
      </c>
      <c r="Q156" s="291" t="s">
        <v>567</v>
      </c>
      <c r="V156" s="291"/>
      <c r="X156" s="291"/>
      <c r="Y156" s="291"/>
      <c r="Z156" s="292" t="str">
        <f>VLOOKUP(功能_33[[#This Row],[User]],SKL放款!A:G,7,FALSE)</f>
        <v>放款審查課</v>
      </c>
      <c r="AA156" s="299">
        <v>44533</v>
      </c>
      <c r="AB156" s="299" t="s">
        <v>195</v>
      </c>
      <c r="AC156" s="299">
        <v>44467</v>
      </c>
      <c r="AD156" s="299">
        <v>44467</v>
      </c>
      <c r="AE156" s="299">
        <v>44550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44467</v>
      </c>
      <c r="AJ156" s="299"/>
      <c r="AK156" s="299"/>
      <c r="AL156" s="292"/>
      <c r="AM156" s="299"/>
      <c r="AN156" s="303" t="s">
        <v>585</v>
      </c>
      <c r="AO156" s="304" t="s">
        <v>586</v>
      </c>
      <c r="AP156" s="292" t="e">
        <f>VLOOKUP(功能_33[[#This Row],[功能代號]],需二審tmp!A:A,1,FALSE)</f>
        <v>#N/A</v>
      </c>
      <c r="AQ156" s="356">
        <v>44526</v>
      </c>
      <c r="AS156" s="574" t="str">
        <f t="shared" si="21"/>
        <v>6-6</v>
      </c>
      <c r="AT156" s="576" t="str">
        <f t="shared" si="22"/>
        <v/>
      </c>
      <c r="AU156" s="578" t="str">
        <f t="shared" si="23"/>
        <v/>
      </c>
      <c r="AV156" s="580" t="str">
        <f t="shared" si="24"/>
        <v/>
      </c>
      <c r="AW156" s="582" t="str">
        <f t="shared" si="25"/>
        <v/>
      </c>
      <c r="AX156" s="584" t="str">
        <f t="shared" si="26"/>
        <v/>
      </c>
      <c r="AY156" s="662" t="str">
        <f>IFERROR(VLOOKUP(功能_33[[#This Row],[功能代號]],工作表3!C:C,1,FALSE),"未計SIT測試")</f>
        <v>L6062</v>
      </c>
      <c r="AZ156" s="584" t="s">
        <v>2803</v>
      </c>
    </row>
    <row r="157" spans="3:52" ht="13.8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1"/>
      <c r="L157" s="291"/>
      <c r="M157" s="299">
        <v>44516</v>
      </c>
      <c r="N157" s="299">
        <v>44467</v>
      </c>
      <c r="O157" s="299">
        <v>44467</v>
      </c>
      <c r="P157" s="291" t="s">
        <v>12</v>
      </c>
      <c r="Q157" s="291" t="s">
        <v>567</v>
      </c>
      <c r="V157" s="291"/>
      <c r="X157" s="291"/>
      <c r="Y157" s="291"/>
      <c r="Z157" s="292" t="str">
        <f>VLOOKUP(功能_33[[#This Row],[User]],SKL放款!A:G,7,FALSE)</f>
        <v>放款審查課</v>
      </c>
      <c r="AA157" s="299">
        <v>44533</v>
      </c>
      <c r="AB157" s="299" t="s">
        <v>195</v>
      </c>
      <c r="AC157" s="299">
        <v>44467</v>
      </c>
      <c r="AD157" s="299">
        <v>44467</v>
      </c>
      <c r="AE157" s="299">
        <v>44550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44467</v>
      </c>
      <c r="AJ157" s="299"/>
      <c r="AK157" s="299"/>
      <c r="AL157" s="292"/>
      <c r="AM157" s="299"/>
      <c r="AN157" s="303" t="s">
        <v>568</v>
      </c>
      <c r="AO157" s="304" t="s">
        <v>569</v>
      </c>
      <c r="AP157" s="292" t="e">
        <f>VLOOKUP(功能_33[[#This Row],[功能代號]],需二審tmp!A:A,1,FALSE)</f>
        <v>#N/A</v>
      </c>
      <c r="AQ157" s="356">
        <v>44526</v>
      </c>
      <c r="AS157" s="574" t="str">
        <f t="shared" si="21"/>
        <v>6-6</v>
      </c>
      <c r="AT157" s="576" t="str">
        <f t="shared" si="22"/>
        <v/>
      </c>
      <c r="AU157" s="578" t="str">
        <f t="shared" si="23"/>
        <v/>
      </c>
      <c r="AV157" s="580" t="str">
        <f t="shared" si="24"/>
        <v/>
      </c>
      <c r="AW157" s="582" t="str">
        <f t="shared" si="25"/>
        <v/>
      </c>
      <c r="AX157" s="584" t="str">
        <f t="shared" si="26"/>
        <v/>
      </c>
      <c r="AY157" s="662" t="str">
        <f>IFERROR(VLOOKUP(功能_33[[#This Row],[功能代號]],工作表3!C:C,1,FALSE),"未計SIT測試")</f>
        <v>L6063</v>
      </c>
      <c r="AZ157" s="584" t="s">
        <v>2803</v>
      </c>
    </row>
    <row r="158" spans="3:52" ht="13.8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1"/>
      <c r="L158" s="291"/>
      <c r="M158" s="299">
        <v>44515</v>
      </c>
      <c r="N158" s="299">
        <v>44466</v>
      </c>
      <c r="O158" s="299">
        <v>44472</v>
      </c>
      <c r="P158" s="291" t="s">
        <v>12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44472</v>
      </c>
      <c r="AB158" s="299" t="s">
        <v>133</v>
      </c>
      <c r="AC158" s="222" t="s">
        <v>3050</v>
      </c>
      <c r="AD158" s="299">
        <v>44539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44472</v>
      </c>
      <c r="AJ158" s="299"/>
      <c r="AK158" s="299"/>
      <c r="AL158" s="292"/>
      <c r="AM158" s="299"/>
      <c r="AN158" s="291" t="s">
        <v>190</v>
      </c>
      <c r="AP158" s="292" t="str">
        <f>VLOOKUP(功能_33[[#This Row],[功能代號]],需二審tmp!A:A,1,FALSE)</f>
        <v>L6030</v>
      </c>
      <c r="AQ158" s="356">
        <v>44526</v>
      </c>
      <c r="AS158" s="574" t="str">
        <f t="shared" si="21"/>
        <v>6-3</v>
      </c>
      <c r="AT158" s="576" t="str">
        <f t="shared" si="22"/>
        <v/>
      </c>
      <c r="AU158" s="578" t="str">
        <f t="shared" si="23"/>
        <v/>
      </c>
      <c r="AV158" s="580" t="str">
        <f t="shared" si="24"/>
        <v/>
      </c>
      <c r="AW158" s="582" t="str">
        <f t="shared" si="25"/>
        <v/>
      </c>
      <c r="AX158" s="584" t="str">
        <f t="shared" si="26"/>
        <v/>
      </c>
      <c r="AY158" s="662" t="str">
        <f>IFERROR(VLOOKUP(功能_33[[#This Row],[功能代號]],工作表3!C:C,1,FALSE),"未計SIT測試")</f>
        <v>L6030</v>
      </c>
      <c r="AZ158" s="584" t="s">
        <v>2803</v>
      </c>
    </row>
    <row r="159" spans="3:52" ht="13.8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1"/>
      <c r="L159" s="291"/>
      <c r="M159" s="299">
        <v>44515</v>
      </c>
      <c r="N159" s="299">
        <v>44466</v>
      </c>
      <c r="O159" s="299">
        <v>44472</v>
      </c>
      <c r="P159" s="291" t="s">
        <v>12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44472</v>
      </c>
      <c r="AB159" s="299" t="s">
        <v>2926</v>
      </c>
      <c r="AC159" s="222" t="s">
        <v>3050</v>
      </c>
      <c r="AD159" s="299">
        <v>44539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44472</v>
      </c>
      <c r="AJ159" s="299"/>
      <c r="AK159" s="299"/>
      <c r="AL159" s="292"/>
      <c r="AM159" s="299"/>
      <c r="AN159" s="291" t="s">
        <v>190</v>
      </c>
      <c r="AP159" s="292" t="e">
        <f>VLOOKUP(功能_33[[#This Row],[功能代號]],需二審tmp!A:A,1,FALSE)</f>
        <v>#N/A</v>
      </c>
      <c r="AQ159" s="356">
        <v>44526</v>
      </c>
      <c r="AS159" s="574" t="str">
        <f t="shared" si="21"/>
        <v>6-3</v>
      </c>
      <c r="AT159" s="576" t="str">
        <f t="shared" si="22"/>
        <v/>
      </c>
      <c r="AU159" s="578" t="str">
        <f t="shared" si="23"/>
        <v/>
      </c>
      <c r="AV159" s="580" t="str">
        <f t="shared" si="24"/>
        <v/>
      </c>
      <c r="AW159" s="582" t="str">
        <f t="shared" si="25"/>
        <v/>
      </c>
      <c r="AX159" s="584" t="str">
        <f t="shared" si="26"/>
        <v/>
      </c>
      <c r="AY159" s="662" t="str">
        <f>IFERROR(VLOOKUP(功能_33[[#This Row],[功能代號]],工作表3!C:C,1,FALSE),"未計SIT測試")</f>
        <v>L6310</v>
      </c>
      <c r="AZ159" s="584" t="s">
        <v>2803</v>
      </c>
    </row>
    <row r="160" spans="3:52" ht="13.8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1"/>
      <c r="L160" s="291"/>
      <c r="M160" s="299">
        <v>44515</v>
      </c>
      <c r="N160" s="299">
        <v>44466</v>
      </c>
      <c r="O160" s="299">
        <v>44472</v>
      </c>
      <c r="P160" s="291" t="s">
        <v>8</v>
      </c>
      <c r="Q160" s="291" t="s">
        <v>172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44472</v>
      </c>
      <c r="AB160" s="299" t="s">
        <v>133</v>
      </c>
      <c r="AC160" s="282">
        <v>44544</v>
      </c>
      <c r="AD160" s="282">
        <v>44544</v>
      </c>
      <c r="AE160" s="299">
        <v>44550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44472</v>
      </c>
      <c r="AJ160" s="299"/>
      <c r="AK160" s="299"/>
      <c r="AL160" s="292"/>
      <c r="AM160" s="299"/>
      <c r="AN160" s="291" t="s">
        <v>190</v>
      </c>
      <c r="AP160" s="292" t="str">
        <f>VLOOKUP(功能_33[[#This Row],[功能代號]],需二審tmp!A:A,1,FALSE)</f>
        <v>L6064</v>
      </c>
      <c r="AQ160" s="356">
        <v>44526</v>
      </c>
      <c r="AS160" s="574" t="str">
        <f t="shared" si="21"/>
        <v>6-6</v>
      </c>
      <c r="AT160" s="576" t="str">
        <f t="shared" si="22"/>
        <v/>
      </c>
      <c r="AU160" s="578" t="str">
        <f t="shared" si="23"/>
        <v/>
      </c>
      <c r="AV160" s="580" t="str">
        <f t="shared" si="24"/>
        <v/>
      </c>
      <c r="AW160" s="582" t="str">
        <f t="shared" si="25"/>
        <v/>
      </c>
      <c r="AX160" s="584" t="str">
        <f t="shared" si="26"/>
        <v/>
      </c>
      <c r="AY160" s="662" t="str">
        <f>IFERROR(VLOOKUP(功能_33[[#This Row],[功能代號]],工作表3!C:C,1,FALSE),"未計SIT測試")</f>
        <v>L6064</v>
      </c>
      <c r="AZ160" s="584" t="s">
        <v>2803</v>
      </c>
    </row>
    <row r="161" spans="3:52" ht="13.8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1"/>
      <c r="L161" s="291"/>
      <c r="M161" s="299">
        <v>44516</v>
      </c>
      <c r="N161" s="299">
        <v>44467</v>
      </c>
      <c r="O161" s="299">
        <v>44467</v>
      </c>
      <c r="P161" s="291" t="s">
        <v>8</v>
      </c>
      <c r="Q161" s="291" t="s">
        <v>14</v>
      </c>
      <c r="V161" s="291"/>
      <c r="X161" s="291"/>
      <c r="Y161" s="291"/>
      <c r="Z161" s="292" t="str">
        <f>VLOOKUP(功能_33[[#This Row],[User]],SKL放款!A:G,7,FALSE)</f>
        <v>放款管理課</v>
      </c>
      <c r="AA161" s="299">
        <v>44533</v>
      </c>
      <c r="AB161" s="299" t="s">
        <v>195</v>
      </c>
      <c r="AC161" s="299">
        <v>44530</v>
      </c>
      <c r="AD161" s="299">
        <v>44530</v>
      </c>
      <c r="AE161" s="299">
        <v>44550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44467</v>
      </c>
      <c r="AJ161" s="299"/>
      <c r="AK161" s="299"/>
      <c r="AL161" s="292"/>
      <c r="AM161" s="299"/>
      <c r="AN161" s="303" t="s">
        <v>594</v>
      </c>
      <c r="AO161" s="304" t="s">
        <v>595</v>
      </c>
      <c r="AP161" s="292" t="e">
        <f>VLOOKUP(功能_33[[#This Row],[功能代號]],需二審tmp!A:A,1,FALSE)</f>
        <v>#N/A</v>
      </c>
      <c r="AQ161" s="356">
        <v>44526</v>
      </c>
      <c r="AS161" s="574" t="str">
        <f t="shared" si="21"/>
        <v>6-6</v>
      </c>
      <c r="AT161" s="576" t="str">
        <f t="shared" si="22"/>
        <v/>
      </c>
      <c r="AU161" s="578" t="str">
        <f t="shared" si="23"/>
        <v/>
      </c>
      <c r="AV161" s="580" t="str">
        <f t="shared" si="24"/>
        <v/>
      </c>
      <c r="AW161" s="582" t="str">
        <f t="shared" si="25"/>
        <v/>
      </c>
      <c r="AX161" s="584" t="str">
        <f t="shared" si="26"/>
        <v/>
      </c>
      <c r="AY161" s="662" t="str">
        <f>IFERROR(VLOOKUP(功能_33[[#This Row],[功能代號]],工作表3!C:C,1,FALSE),"未計SIT測試")</f>
        <v>L6065</v>
      </c>
      <c r="AZ161" s="584" t="s">
        <v>2803</v>
      </c>
    </row>
    <row r="162" spans="3:52" ht="13.8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1"/>
      <c r="L162" s="291"/>
      <c r="M162" s="299">
        <v>44516</v>
      </c>
      <c r="N162" s="299">
        <v>44467</v>
      </c>
      <c r="O162" s="299">
        <v>44467</v>
      </c>
      <c r="P162" s="291" t="s">
        <v>8</v>
      </c>
      <c r="Q162" s="291" t="s">
        <v>172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44533</v>
      </c>
      <c r="AB162" s="299" t="s">
        <v>195</v>
      </c>
      <c r="AC162" s="299">
        <v>44529</v>
      </c>
      <c r="AD162" s="299">
        <v>44529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44467</v>
      </c>
      <c r="AJ162" s="299"/>
      <c r="AK162" s="299"/>
      <c r="AL162" s="292"/>
      <c r="AM162" s="299"/>
      <c r="AN162" s="303" t="s">
        <v>599</v>
      </c>
      <c r="AO162" s="304" t="s">
        <v>600</v>
      </c>
      <c r="AP162" s="292" t="e">
        <f>VLOOKUP(功能_33[[#This Row],[功能代號]],需二審tmp!A:A,1,FALSE)</f>
        <v>#N/A</v>
      </c>
      <c r="AQ162" s="356">
        <v>44526</v>
      </c>
      <c r="AS162" s="574" t="str">
        <f t="shared" si="21"/>
        <v>6-6</v>
      </c>
      <c r="AT162" s="576" t="str">
        <f t="shared" si="22"/>
        <v/>
      </c>
      <c r="AU162" s="578" t="str">
        <f t="shared" si="23"/>
        <v/>
      </c>
      <c r="AV162" s="580" t="str">
        <f t="shared" si="24"/>
        <v/>
      </c>
      <c r="AW162" s="582" t="str">
        <f t="shared" si="25"/>
        <v/>
      </c>
      <c r="AX162" s="584" t="str">
        <f t="shared" si="26"/>
        <v/>
      </c>
      <c r="AY162" s="662" t="str">
        <f>IFERROR(VLOOKUP(功能_33[[#This Row],[功能代號]],工作表3!C:C,1,FALSE),"未計SIT測試")</f>
        <v>L6066</v>
      </c>
      <c r="AZ162" s="584" t="s">
        <v>2803</v>
      </c>
    </row>
    <row r="163" spans="3:52" ht="13.8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1"/>
      <c r="L163" s="291"/>
      <c r="M163" s="299">
        <v>44516</v>
      </c>
      <c r="N163" s="299">
        <v>44467</v>
      </c>
      <c r="O163" s="299">
        <v>44467</v>
      </c>
      <c r="P163" s="291" t="s">
        <v>8</v>
      </c>
      <c r="Q163" s="291" t="s">
        <v>567</v>
      </c>
      <c r="V163" s="291"/>
      <c r="X163" s="291"/>
      <c r="Y163" s="291"/>
      <c r="Z163" s="292" t="str">
        <f>VLOOKUP(功能_33[[#This Row],[User]],SKL放款!A:G,7,FALSE)</f>
        <v>放款審查課</v>
      </c>
      <c r="AA163" s="299">
        <v>44533</v>
      </c>
      <c r="AB163" s="299" t="s">
        <v>195</v>
      </c>
      <c r="AC163" s="299">
        <v>44467</v>
      </c>
      <c r="AD163" s="299">
        <v>44467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44467</v>
      </c>
      <c r="AJ163" s="299"/>
      <c r="AK163" s="299"/>
      <c r="AL163" s="292"/>
      <c r="AM163" s="299"/>
      <c r="AN163" s="303" t="s">
        <v>574</v>
      </c>
      <c r="AO163" s="304" t="s">
        <v>575</v>
      </c>
      <c r="AP163" s="292" t="e">
        <f>VLOOKUP(功能_33[[#This Row],[功能代號]],需二審tmp!A:A,1,FALSE)</f>
        <v>#N/A</v>
      </c>
      <c r="AQ163" s="356">
        <v>44526</v>
      </c>
      <c r="AS163" s="574" t="str">
        <f t="shared" si="21"/>
        <v>6-6</v>
      </c>
      <c r="AT163" s="576" t="str">
        <f t="shared" si="22"/>
        <v/>
      </c>
      <c r="AU163" s="578" t="str">
        <f t="shared" si="23"/>
        <v/>
      </c>
      <c r="AV163" s="580" t="str">
        <f t="shared" si="24"/>
        <v/>
      </c>
      <c r="AW163" s="582" t="str">
        <f t="shared" si="25"/>
        <v/>
      </c>
      <c r="AX163" s="584" t="str">
        <f t="shared" si="26"/>
        <v/>
      </c>
      <c r="AY163" s="662" t="str">
        <f>IFERROR(VLOOKUP(功能_33[[#This Row],[功能代號]],工作表3!C:C,1,FALSE),"未計SIT測試")</f>
        <v>L6067</v>
      </c>
      <c r="AZ163" s="584" t="s">
        <v>2803</v>
      </c>
    </row>
    <row r="164" spans="3:52" ht="13.8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1"/>
      <c r="L164" s="291"/>
      <c r="M164" s="299">
        <v>44529</v>
      </c>
      <c r="N164" s="299">
        <v>44533</v>
      </c>
      <c r="O164" s="299">
        <v>44537</v>
      </c>
      <c r="P164" s="291" t="s">
        <v>12</v>
      </c>
      <c r="Q164" s="291" t="s">
        <v>11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2926</v>
      </c>
      <c r="AC164" s="299"/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44537</v>
      </c>
      <c r="AJ164" s="299"/>
      <c r="AK164" s="299"/>
      <c r="AL164" s="292"/>
      <c r="AM164" s="299"/>
      <c r="AN164" s="291" t="s">
        <v>190</v>
      </c>
      <c r="AP164" s="292" t="e">
        <f>VLOOKUP(功能_33[[#This Row],[功能代號]],需二審tmp!A:A,1,FALSE)</f>
        <v>#N/A</v>
      </c>
      <c r="AS164" s="574" t="str">
        <f t="shared" si="21"/>
        <v>6-6</v>
      </c>
      <c r="AT164" s="576" t="str">
        <f t="shared" si="22"/>
        <v/>
      </c>
      <c r="AU164" s="578" t="str">
        <f t="shared" si="23"/>
        <v/>
      </c>
      <c r="AV164" s="580" t="str">
        <f t="shared" si="24"/>
        <v/>
      </c>
      <c r="AW164" s="582" t="str">
        <f t="shared" si="25"/>
        <v/>
      </c>
      <c r="AX164" s="584" t="str">
        <f t="shared" si="26"/>
        <v/>
      </c>
      <c r="AY164" s="662" t="str">
        <f>IFERROR(VLOOKUP(功能_33[[#This Row],[功能代號]],工作表3!C:C,1,FALSE),"未計SIT測試")</f>
        <v>L6068</v>
      </c>
      <c r="AZ164" s="584" t="s">
        <v>2803</v>
      </c>
    </row>
    <row r="165" spans="3:52" ht="13.8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1"/>
      <c r="L165" s="291"/>
      <c r="M165" s="299">
        <v>44516</v>
      </c>
      <c r="N165" s="299">
        <v>44467</v>
      </c>
      <c r="O165" s="299">
        <v>44467</v>
      </c>
      <c r="P165" s="291" t="s">
        <v>8</v>
      </c>
      <c r="Q165" s="291" t="s">
        <v>172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195</v>
      </c>
      <c r="AC165" s="299">
        <v>44529</v>
      </c>
      <c r="AD165" s="299">
        <v>44529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44467</v>
      </c>
      <c r="AJ165" s="299"/>
      <c r="AK165" s="299"/>
      <c r="AL165" s="292"/>
      <c r="AM165" s="299"/>
      <c r="AN165" s="303" t="s">
        <v>605</v>
      </c>
      <c r="AO165" s="304" t="s">
        <v>606</v>
      </c>
      <c r="AP165" s="292" t="e">
        <f>VLOOKUP(功能_33[[#This Row],[功能代號]],需二審tmp!A:A,1,FALSE)</f>
        <v>#N/A</v>
      </c>
      <c r="AQ165" s="356">
        <v>44526</v>
      </c>
      <c r="AS165" s="574" t="str">
        <f t="shared" si="21"/>
        <v>6-7</v>
      </c>
      <c r="AT165" s="576" t="str">
        <f t="shared" si="22"/>
        <v/>
      </c>
      <c r="AU165" s="578" t="str">
        <f t="shared" si="23"/>
        <v/>
      </c>
      <c r="AV165" s="580" t="str">
        <f t="shared" si="24"/>
        <v/>
      </c>
      <c r="AW165" s="582" t="str">
        <f t="shared" si="25"/>
        <v/>
      </c>
      <c r="AX165" s="584" t="str">
        <f t="shared" si="26"/>
        <v/>
      </c>
      <c r="AY165" s="662" t="str">
        <f>IFERROR(VLOOKUP(功能_33[[#This Row],[功能代號]],工作表3!C:C,1,FALSE),"未計SIT測試")</f>
        <v>L6071</v>
      </c>
      <c r="AZ165" s="584" t="s">
        <v>2803</v>
      </c>
    </row>
    <row r="166" spans="3:52" ht="13.8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1"/>
      <c r="L166" s="291"/>
      <c r="M166" s="299">
        <v>44529</v>
      </c>
      <c r="N166" s="299">
        <v>44529</v>
      </c>
      <c r="O166" s="299">
        <v>44537</v>
      </c>
      <c r="P166" s="291" t="s">
        <v>12</v>
      </c>
      <c r="Q166" s="291" t="s">
        <v>11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2926</v>
      </c>
      <c r="AC166" s="299"/>
      <c r="AD166" s="299">
        <v>44529</v>
      </c>
      <c r="AE166" s="299">
        <v>44550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44537</v>
      </c>
      <c r="AJ166" s="299"/>
      <c r="AK166" s="299"/>
      <c r="AL166" s="292"/>
      <c r="AM166" s="299"/>
      <c r="AN166" s="303" t="s">
        <v>1119</v>
      </c>
      <c r="AO166" s="304" t="s">
        <v>1120</v>
      </c>
      <c r="AP166" s="292" t="e">
        <f>VLOOKUP(功能_33[[#This Row],[功能代號]],需二審tmp!A:A,1,FALSE)</f>
        <v>#N/A</v>
      </c>
      <c r="AS166" s="574" t="str">
        <f t="shared" si="21"/>
        <v>6-7</v>
      </c>
      <c r="AT166" s="576" t="str">
        <f t="shared" si="22"/>
        <v/>
      </c>
      <c r="AU166" s="578" t="str">
        <f t="shared" si="23"/>
        <v/>
      </c>
      <c r="AV166" s="580" t="str">
        <f t="shared" si="24"/>
        <v/>
      </c>
      <c r="AW166" s="582" t="str">
        <f t="shared" si="25"/>
        <v/>
      </c>
      <c r="AX166" s="584" t="str">
        <f t="shared" si="26"/>
        <v/>
      </c>
      <c r="AY166" s="662" t="str">
        <f>IFERROR(VLOOKUP(功能_33[[#This Row],[功能代號]],工作表3!C:C,1,FALSE),"未計SIT測試")</f>
        <v>L6072</v>
      </c>
      <c r="AZ166" s="584" t="s">
        <v>2803</v>
      </c>
    </row>
    <row r="167" spans="3:52" ht="13.8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1"/>
      <c r="L167" s="291"/>
      <c r="M167" s="299">
        <v>44516</v>
      </c>
      <c r="N167" s="299">
        <v>44467</v>
      </c>
      <c r="O167" s="299">
        <v>44467</v>
      </c>
      <c r="P167" s="291" t="s">
        <v>12</v>
      </c>
      <c r="Q167" s="291" t="s">
        <v>172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195</v>
      </c>
      <c r="AC167" s="299">
        <v>44529</v>
      </c>
      <c r="AD167" s="299">
        <v>44529</v>
      </c>
      <c r="AE167" s="299">
        <v>44550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44467</v>
      </c>
      <c r="AJ167" s="299"/>
      <c r="AK167" s="299"/>
      <c r="AL167" s="292"/>
      <c r="AM167" s="299"/>
      <c r="AN167" s="303" t="s">
        <v>610</v>
      </c>
      <c r="AO167" s="304" t="s">
        <v>611</v>
      </c>
      <c r="AP167" s="292" t="e">
        <f>VLOOKUP(功能_33[[#This Row],[功能代號]],需二審tmp!A:A,1,FALSE)</f>
        <v>#N/A</v>
      </c>
      <c r="AQ167" s="356">
        <v>44526</v>
      </c>
      <c r="AS167" s="574" t="str">
        <f t="shared" si="21"/>
        <v>6-7</v>
      </c>
      <c r="AT167" s="576" t="str">
        <f t="shared" si="22"/>
        <v/>
      </c>
      <c r="AU167" s="578" t="str">
        <f t="shared" si="23"/>
        <v/>
      </c>
      <c r="AV167" s="580" t="str">
        <f t="shared" si="24"/>
        <v/>
      </c>
      <c r="AW167" s="582" t="str">
        <f t="shared" si="25"/>
        <v/>
      </c>
      <c r="AX167" s="584" t="str">
        <f t="shared" si="26"/>
        <v/>
      </c>
      <c r="AY167" s="662" t="str">
        <f>IFERROR(VLOOKUP(功能_33[[#This Row],[功能代號]],工作表3!C:C,1,FALSE),"未計SIT測試")</f>
        <v>L6073</v>
      </c>
      <c r="AZ167" s="584" t="s">
        <v>2803</v>
      </c>
    </row>
    <row r="168" spans="3:52" ht="13.8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1"/>
      <c r="L168" s="291"/>
      <c r="M168" s="299">
        <v>44516</v>
      </c>
      <c r="N168" s="299">
        <v>44467</v>
      </c>
      <c r="O168" s="299">
        <v>44472</v>
      </c>
      <c r="P168" s="291" t="s">
        <v>12</v>
      </c>
      <c r="Q168" s="291" t="s">
        <v>567</v>
      </c>
      <c r="V168" s="291"/>
      <c r="X168" s="291"/>
      <c r="Y168" s="291"/>
      <c r="Z168" s="292" t="str">
        <f>VLOOKUP(功能_33[[#This Row],[User]],SKL放款!A:G,7,FALSE)</f>
        <v>放款審查課</v>
      </c>
      <c r="AA168" s="299">
        <v>44472</v>
      </c>
      <c r="AB168" s="299" t="s">
        <v>133</v>
      </c>
      <c r="AC168" s="282">
        <v>44544</v>
      </c>
      <c r="AD168" s="282">
        <v>44544</v>
      </c>
      <c r="AE168" s="299">
        <v>44550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44472</v>
      </c>
      <c r="AJ168" s="299"/>
      <c r="AK168" s="299"/>
      <c r="AL168" s="292"/>
      <c r="AM168" s="299"/>
      <c r="AN168" s="303" t="s">
        <v>580</v>
      </c>
      <c r="AO168" s="304" t="s">
        <v>581</v>
      </c>
      <c r="AP168" s="292" t="str">
        <f>VLOOKUP(功能_33[[#This Row],[功能代號]],需二審tmp!A:A,1,FALSE)</f>
        <v>L6074</v>
      </c>
      <c r="AQ168" s="356">
        <v>44526</v>
      </c>
      <c r="AS168" s="574" t="str">
        <f t="shared" si="21"/>
        <v>6-7</v>
      </c>
      <c r="AT168" s="576" t="str">
        <f t="shared" si="22"/>
        <v/>
      </c>
      <c r="AU168" s="578" t="str">
        <f t="shared" si="23"/>
        <v/>
      </c>
      <c r="AV168" s="580" t="str">
        <f t="shared" si="24"/>
        <v/>
      </c>
      <c r="AW168" s="582" t="str">
        <f t="shared" si="25"/>
        <v/>
      </c>
      <c r="AX168" s="584" t="str">
        <f t="shared" si="26"/>
        <v/>
      </c>
      <c r="AY168" s="662" t="str">
        <f>IFERROR(VLOOKUP(功能_33[[#This Row],[功能代號]],工作表3!C:C,1,FALSE),"未計SIT測試")</f>
        <v>L6074</v>
      </c>
      <c r="AZ168" s="584" t="s">
        <v>2803</v>
      </c>
    </row>
    <row r="169" spans="3:52" ht="13.8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1"/>
      <c r="L169" s="291"/>
      <c r="M169" s="299">
        <v>44516</v>
      </c>
      <c r="N169" s="299">
        <v>44467</v>
      </c>
      <c r="O169" s="299">
        <v>44472</v>
      </c>
      <c r="P169" s="291" t="s">
        <v>12</v>
      </c>
      <c r="Q169" s="291" t="s">
        <v>567</v>
      </c>
      <c r="V169" s="291"/>
      <c r="X169" s="291"/>
      <c r="Y169" s="291"/>
      <c r="Z169" s="292" t="str">
        <f>VLOOKUP(功能_33[[#This Row],[User]],SKL放款!A:G,7,FALSE)</f>
        <v>放款審查課</v>
      </c>
      <c r="AA169" s="299">
        <v>44472</v>
      </c>
      <c r="AB169" s="299" t="s">
        <v>133</v>
      </c>
      <c r="AC169" s="282">
        <v>44544</v>
      </c>
      <c r="AD169" s="282">
        <v>44544</v>
      </c>
      <c r="AE169" s="299">
        <v>44550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44472</v>
      </c>
      <c r="AJ169" s="299"/>
      <c r="AK169" s="299"/>
      <c r="AL169" s="292"/>
      <c r="AM169" s="299"/>
      <c r="AN169" s="303" t="s">
        <v>580</v>
      </c>
      <c r="AO169" s="304" t="s">
        <v>581</v>
      </c>
      <c r="AP169" s="292" t="str">
        <f>VLOOKUP(功能_33[[#This Row],[功能代號]],需二審tmp!A:A,1,FALSE)</f>
        <v>L6075</v>
      </c>
      <c r="AQ169" s="356">
        <v>44526</v>
      </c>
      <c r="AS169" s="574" t="str">
        <f t="shared" si="21"/>
        <v>6-7</v>
      </c>
      <c r="AT169" s="576" t="str">
        <f t="shared" si="22"/>
        <v/>
      </c>
      <c r="AU169" s="578" t="str">
        <f t="shared" si="23"/>
        <v/>
      </c>
      <c r="AV169" s="580" t="str">
        <f t="shared" si="24"/>
        <v/>
      </c>
      <c r="AW169" s="582" t="str">
        <f t="shared" si="25"/>
        <v/>
      </c>
      <c r="AX169" s="584" t="str">
        <f t="shared" si="26"/>
        <v/>
      </c>
      <c r="AY169" s="662" t="str">
        <f>IFERROR(VLOOKUP(功能_33[[#This Row],[功能代號]],工作表3!C:C,1,FALSE),"未計SIT測試")</f>
        <v>L6075</v>
      </c>
      <c r="AZ169" s="584" t="s">
        <v>2803</v>
      </c>
    </row>
    <row r="170" spans="3:52" ht="13.8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1"/>
      <c r="L170" s="291"/>
      <c r="M170" s="299">
        <v>44515</v>
      </c>
      <c r="N170" s="299">
        <v>44466</v>
      </c>
      <c r="O170" s="299">
        <v>44466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195</v>
      </c>
      <c r="AC170" s="299">
        <v>44529</v>
      </c>
      <c r="AD170" s="299">
        <v>44529</v>
      </c>
      <c r="AE170" s="299">
        <v>44550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44466</v>
      </c>
      <c r="AJ170" s="299"/>
      <c r="AK170" s="299"/>
      <c r="AL170" s="292"/>
      <c r="AM170" s="299"/>
      <c r="AN170" s="303" t="s">
        <v>558</v>
      </c>
      <c r="AO170" s="304" t="s">
        <v>559</v>
      </c>
      <c r="AP170" s="292" t="e">
        <f>VLOOKUP(功能_33[[#This Row],[功能代號]],需二審tmp!A:A,1,FALSE)</f>
        <v>#N/A</v>
      </c>
      <c r="AQ170" s="356">
        <v>44526</v>
      </c>
      <c r="AS170" s="574" t="str">
        <f t="shared" si="21"/>
        <v>6-7</v>
      </c>
      <c r="AT170" s="576" t="str">
        <f t="shared" si="22"/>
        <v/>
      </c>
      <c r="AU170" s="578" t="str">
        <f t="shared" si="23"/>
        <v/>
      </c>
      <c r="AV170" s="580" t="str">
        <f t="shared" si="24"/>
        <v/>
      </c>
      <c r="AW170" s="582" t="str">
        <f t="shared" si="25"/>
        <v/>
      </c>
      <c r="AX170" s="584" t="str">
        <f t="shared" si="26"/>
        <v/>
      </c>
      <c r="AY170" s="662" t="str">
        <f>IFERROR(VLOOKUP(功能_33[[#This Row],[功能代號]],工作表3!C:C,1,FALSE),"未計SIT測試")</f>
        <v>L6077</v>
      </c>
      <c r="AZ170" s="584" t="s">
        <v>2803</v>
      </c>
    </row>
    <row r="171" spans="3:52" ht="13.8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1"/>
      <c r="L171" s="291"/>
      <c r="M171" s="299">
        <v>44515</v>
      </c>
      <c r="N171" s="299">
        <v>44466</v>
      </c>
      <c r="O171" s="299">
        <v>44466</v>
      </c>
      <c r="P171" s="291" t="s">
        <v>7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44533</v>
      </c>
      <c r="AB171" s="299" t="s">
        <v>195</v>
      </c>
      <c r="AC171" s="299">
        <v>44529</v>
      </c>
      <c r="AD171" s="299">
        <v>44529</v>
      </c>
      <c r="AE171" s="299">
        <v>44550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44466</v>
      </c>
      <c r="AJ171" s="299"/>
      <c r="AK171" s="299"/>
      <c r="AL171" s="292"/>
      <c r="AM171" s="299"/>
      <c r="AN171" s="291" t="s">
        <v>190</v>
      </c>
      <c r="AP171" s="292" t="e">
        <f>VLOOKUP(功能_33[[#This Row],[功能代號]],需二審tmp!A:A,1,FALSE)</f>
        <v>#N/A</v>
      </c>
      <c r="AQ171" s="356">
        <v>44526</v>
      </c>
      <c r="AS171" s="574" t="str">
        <f t="shared" si="21"/>
        <v>6-7</v>
      </c>
      <c r="AT171" s="576" t="str">
        <f t="shared" si="22"/>
        <v/>
      </c>
      <c r="AU171" s="578" t="str">
        <f t="shared" si="23"/>
        <v/>
      </c>
      <c r="AV171" s="580" t="str">
        <f t="shared" si="24"/>
        <v/>
      </c>
      <c r="AW171" s="582" t="str">
        <f t="shared" si="25"/>
        <v/>
      </c>
      <c r="AX171" s="584" t="str">
        <f t="shared" si="26"/>
        <v/>
      </c>
      <c r="AY171" s="662" t="str">
        <f>IFERROR(VLOOKUP(功能_33[[#This Row],[功能代號]],工作表3!C:C,1,FALSE),"未計SIT測試")</f>
        <v>L6078</v>
      </c>
      <c r="AZ171" s="584" t="s">
        <v>2803</v>
      </c>
    </row>
    <row r="172" spans="3:52" ht="13.8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1"/>
      <c r="L172" s="291"/>
      <c r="M172" s="299">
        <v>44516</v>
      </c>
      <c r="N172" s="299">
        <v>44467</v>
      </c>
      <c r="O172" s="299">
        <v>44467</v>
      </c>
      <c r="P172" s="291" t="s">
        <v>12</v>
      </c>
      <c r="Q172" s="291" t="s">
        <v>172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195</v>
      </c>
      <c r="AC172" s="299">
        <v>44529</v>
      </c>
      <c r="AD172" s="299">
        <v>44529</v>
      </c>
      <c r="AE172" s="299">
        <v>44550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44467</v>
      </c>
      <c r="AJ172" s="299"/>
      <c r="AK172" s="299"/>
      <c r="AL172" s="292"/>
      <c r="AM172" s="299"/>
      <c r="AN172" s="303" t="s">
        <v>616</v>
      </c>
      <c r="AO172" s="304" t="s">
        <v>617</v>
      </c>
      <c r="AP172" s="292" t="e">
        <f>VLOOKUP(功能_33[[#This Row],[功能代號]],需二審tmp!A:A,1,FALSE)</f>
        <v>#N/A</v>
      </c>
      <c r="AQ172" s="356">
        <v>44526</v>
      </c>
      <c r="AS172" s="574" t="str">
        <f t="shared" si="21"/>
        <v>6-7</v>
      </c>
      <c r="AT172" s="576" t="str">
        <f t="shared" si="22"/>
        <v/>
      </c>
      <c r="AU172" s="578" t="str">
        <f t="shared" si="23"/>
        <v/>
      </c>
      <c r="AV172" s="580" t="str">
        <f t="shared" si="24"/>
        <v/>
      </c>
      <c r="AW172" s="582" t="str">
        <f t="shared" si="25"/>
        <v/>
      </c>
      <c r="AX172" s="584" t="str">
        <f t="shared" si="26"/>
        <v/>
      </c>
      <c r="AY172" s="662" t="str">
        <f>IFERROR(VLOOKUP(功能_33[[#This Row],[功能代號]],工作表3!C:C,1,FALSE),"未計SIT測試")</f>
        <v>L6079</v>
      </c>
      <c r="AZ172" s="584" t="s">
        <v>2803</v>
      </c>
    </row>
    <row r="173" spans="3:52" ht="13.8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1"/>
      <c r="L173" s="291"/>
      <c r="M173" s="299">
        <v>44397</v>
      </c>
      <c r="N173" s="299">
        <v>44397</v>
      </c>
      <c r="O173" s="299">
        <v>44398</v>
      </c>
      <c r="P173" s="291" t="s">
        <v>8</v>
      </c>
      <c r="Q173" s="291" t="s">
        <v>535</v>
      </c>
      <c r="V173" s="291"/>
      <c r="X173" s="291"/>
      <c r="Y173" s="291"/>
      <c r="Z173" s="292" t="str">
        <f>VLOOKUP(功能_33[[#This Row],[User]],SKL放款!A:G,7,FALSE)</f>
        <v>放款推展課</v>
      </c>
      <c r="AA173" s="299">
        <v>44533</v>
      </c>
      <c r="AB173" s="299" t="s">
        <v>195</v>
      </c>
      <c r="AC173" s="299">
        <v>44397</v>
      </c>
      <c r="AD173" s="299">
        <v>44397</v>
      </c>
      <c r="AE173" s="299">
        <v>44550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44398</v>
      </c>
      <c r="AJ173" s="299"/>
      <c r="AK173" s="299"/>
      <c r="AL173" s="292"/>
      <c r="AM173" s="299">
        <v>44397</v>
      </c>
      <c r="AN173" s="291" t="s">
        <v>190</v>
      </c>
      <c r="AP173" s="292" t="e">
        <f>VLOOKUP(功能_33[[#This Row],[功能代號]],需二審tmp!A:A,1,FALSE)</f>
        <v>#N/A</v>
      </c>
      <c r="AQ173" s="356">
        <v>44526</v>
      </c>
      <c r="AS173" s="574" t="str">
        <f t="shared" si="21"/>
        <v>6-7</v>
      </c>
      <c r="AT173" s="576" t="str">
        <f t="shared" si="22"/>
        <v/>
      </c>
      <c r="AU173" s="578" t="str">
        <f t="shared" si="23"/>
        <v/>
      </c>
      <c r="AV173" s="580" t="str">
        <f t="shared" si="24"/>
        <v/>
      </c>
      <c r="AW173" s="582" t="str">
        <f t="shared" si="25"/>
        <v/>
      </c>
      <c r="AX173" s="584" t="str">
        <f t="shared" si="26"/>
        <v/>
      </c>
      <c r="AY173" s="662" t="str">
        <f>IFERROR(VLOOKUP(功能_33[[#This Row],[功能代號]],工作表3!C:C,1,FALSE),"未計SIT測試")</f>
        <v>L6081</v>
      </c>
      <c r="AZ173" s="584" t="s">
        <v>1046</v>
      </c>
    </row>
    <row r="174" spans="3:52" ht="13.8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1"/>
      <c r="L174" s="291"/>
      <c r="M174" s="299">
        <v>44396</v>
      </c>
      <c r="N174" s="299">
        <v>44396</v>
      </c>
      <c r="O174" s="299">
        <v>44402</v>
      </c>
      <c r="P174" s="291" t="s">
        <v>12</v>
      </c>
      <c r="Q174" s="270" t="s">
        <v>3168</v>
      </c>
      <c r="S174" s="291">
        <v>1</v>
      </c>
      <c r="T174" s="291" t="s">
        <v>1012</v>
      </c>
      <c r="V174" s="291"/>
      <c r="X174" s="291"/>
      <c r="Y174" s="291"/>
      <c r="Z174" s="292" t="e">
        <f>VLOOKUP(功能_33[[#This Row],[User]],SKL放款!A:G,7,FALSE)</f>
        <v>#N/A</v>
      </c>
      <c r="AA174" s="299">
        <v>44402</v>
      </c>
      <c r="AB174" s="299" t="s">
        <v>133</v>
      </c>
      <c r="AC174" s="282">
        <v>44550</v>
      </c>
      <c r="AD174" s="299">
        <v>44550</v>
      </c>
      <c r="AE174" s="299">
        <v>44550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44402</v>
      </c>
      <c r="AJ174" s="299"/>
      <c r="AK174" s="299"/>
      <c r="AL174" s="292"/>
      <c r="AM174" s="299">
        <v>44396</v>
      </c>
      <c r="AN174" s="303" t="s">
        <v>1013</v>
      </c>
      <c r="AO174" s="304" t="s">
        <v>1014</v>
      </c>
      <c r="AP174" s="292" t="str">
        <f>VLOOKUP(功能_33[[#This Row],[功能代號]],需二審tmp!A:A,1,FALSE)</f>
        <v>L6082</v>
      </c>
      <c r="AQ174" s="356">
        <v>44526</v>
      </c>
      <c r="AS174" s="574" t="str">
        <f t="shared" si="21"/>
        <v>6-7</v>
      </c>
      <c r="AT174" s="576" t="str">
        <f t="shared" si="22"/>
        <v/>
      </c>
      <c r="AU174" s="578" t="str">
        <f t="shared" si="23"/>
        <v/>
      </c>
      <c r="AV174" s="580" t="str">
        <f t="shared" si="24"/>
        <v/>
      </c>
      <c r="AW174" s="582" t="str">
        <f t="shared" si="25"/>
        <v/>
      </c>
      <c r="AX174" s="584" t="str">
        <f t="shared" si="26"/>
        <v/>
      </c>
      <c r="AY174" s="662" t="str">
        <f>IFERROR(VLOOKUP(功能_33[[#This Row],[功能代號]],工作表3!C:C,1,FALSE),"未計SIT測試")</f>
        <v>L6082</v>
      </c>
      <c r="AZ174" s="584" t="s">
        <v>1010</v>
      </c>
    </row>
    <row r="175" spans="3:52" ht="13.8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1"/>
      <c r="L175" s="291"/>
      <c r="M175" s="299">
        <v>44398</v>
      </c>
      <c r="N175" s="299">
        <v>44398</v>
      </c>
      <c r="O175" s="299">
        <v>44402</v>
      </c>
      <c r="P175" s="291" t="s">
        <v>12</v>
      </c>
      <c r="Q175" s="291" t="s">
        <v>535</v>
      </c>
      <c r="V175" s="291"/>
      <c r="X175" s="291"/>
      <c r="Y175" s="291"/>
      <c r="Z175" s="292" t="str">
        <f>VLOOKUP(功能_33[[#This Row],[User]],SKL放款!A:G,7,FALSE)</f>
        <v>放款推展課</v>
      </c>
      <c r="AA175" s="299">
        <v>44402</v>
      </c>
      <c r="AB175" s="299" t="s">
        <v>195</v>
      </c>
      <c r="AC175" s="299">
        <v>44398</v>
      </c>
      <c r="AD175" s="299">
        <v>44398</v>
      </c>
      <c r="AE175" s="299">
        <v>44550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44402</v>
      </c>
      <c r="AJ175" s="299"/>
      <c r="AK175" s="299"/>
      <c r="AL175" s="292"/>
      <c r="AM175" s="299">
        <v>44398</v>
      </c>
      <c r="AN175" s="291" t="s">
        <v>190</v>
      </c>
      <c r="AP175" s="292" t="e">
        <f>VLOOKUP(功能_33[[#This Row],[功能代號]],需二審tmp!A:A,1,FALSE)</f>
        <v>#N/A</v>
      </c>
      <c r="AQ175" s="356">
        <v>44526</v>
      </c>
      <c r="AS175" s="574" t="str">
        <f t="shared" si="21"/>
        <v>6-7</v>
      </c>
      <c r="AT175" s="576" t="str">
        <f t="shared" si="22"/>
        <v/>
      </c>
      <c r="AU175" s="578" t="str">
        <f t="shared" si="23"/>
        <v/>
      </c>
      <c r="AV175" s="580" t="str">
        <f t="shared" si="24"/>
        <v/>
      </c>
      <c r="AW175" s="582" t="str">
        <f t="shared" si="25"/>
        <v/>
      </c>
      <c r="AX175" s="584" t="str">
        <f t="shared" si="26"/>
        <v/>
      </c>
      <c r="AY175" s="662" t="str">
        <f>IFERROR(VLOOKUP(功能_33[[#This Row],[功能代號]],工作表3!C:C,1,FALSE),"未計SIT測試")</f>
        <v>L6084</v>
      </c>
      <c r="AZ175" s="584" t="s">
        <v>1038</v>
      </c>
    </row>
    <row r="176" spans="3:52" ht="13.8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1"/>
      <c r="L176" s="291"/>
      <c r="M176" s="299">
        <v>44515</v>
      </c>
      <c r="N176" s="299">
        <v>44466</v>
      </c>
      <c r="O176" s="299">
        <f>IFERROR(IF(VLOOKUP(功能_33[[#This Row],[功能代號]],討論項目!A:H,8,FALSE)=0,"",VLOOKUP(功能_33[[#This Row],[功能代號]],討論項目!A:H,8,FALSE)),"")</f>
        <v>44475</v>
      </c>
      <c r="P176" s="291" t="s">
        <v>12</v>
      </c>
      <c r="Q176" s="291" t="s">
        <v>13</v>
      </c>
      <c r="R176" s="270" t="s">
        <v>535</v>
      </c>
      <c r="V176" s="291"/>
      <c r="X176" s="291"/>
      <c r="Y176" s="291"/>
      <c r="Z176" s="292" t="str">
        <f>VLOOKUP(功能_33[[#This Row],[User]],SKL放款!A:G,7,FALSE)</f>
        <v>放款推展課</v>
      </c>
      <c r="AA176" s="299">
        <v>44533</v>
      </c>
      <c r="AB176" s="299">
        <v>44533</v>
      </c>
      <c r="AC176" s="299">
        <v>44533</v>
      </c>
      <c r="AD176" s="299">
        <v>44533</v>
      </c>
      <c r="AE176" s="299">
        <v>44550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44475</v>
      </c>
      <c r="AJ176" s="299"/>
      <c r="AK176" s="299"/>
      <c r="AL176" s="292"/>
      <c r="AM176" s="299"/>
      <c r="AN176" s="303" t="s">
        <v>536</v>
      </c>
      <c r="AO176" s="304" t="s">
        <v>537</v>
      </c>
      <c r="AP176" s="292" t="str">
        <f>VLOOKUP(功能_33[[#This Row],[功能代號]],需二審tmp!A:A,1,FALSE)</f>
        <v>L6085</v>
      </c>
      <c r="AQ176" s="356">
        <v>44526</v>
      </c>
      <c r="AS176" s="574" t="str">
        <f t="shared" si="21"/>
        <v>6-7</v>
      </c>
      <c r="AT176" s="576" t="str">
        <f t="shared" si="22"/>
        <v/>
      </c>
      <c r="AU176" s="578" t="str">
        <f t="shared" si="23"/>
        <v/>
      </c>
      <c r="AV176" s="580" t="str">
        <f t="shared" si="24"/>
        <v/>
      </c>
      <c r="AW176" s="582" t="str">
        <f t="shared" si="25"/>
        <v/>
      </c>
      <c r="AX176" s="584" t="str">
        <f t="shared" si="26"/>
        <v/>
      </c>
      <c r="AY176" s="662" t="str">
        <f>IFERROR(VLOOKUP(功能_33[[#This Row],[功能代號]],工作表3!C:C,1,FALSE),"未計SIT測試")</f>
        <v>L6085</v>
      </c>
      <c r="AZ176" s="584" t="s">
        <v>2803</v>
      </c>
    </row>
    <row r="177" spans="1:52" ht="13.8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1"/>
      <c r="L177" s="291"/>
      <c r="M177" s="299">
        <v>44515</v>
      </c>
      <c r="N177" s="299">
        <v>44466</v>
      </c>
      <c r="O177" s="299">
        <f>IFERROR(IF(VLOOKUP(功能_33[[#This Row],[功能代號]],討論項目!A:H,8,FALSE)=0,"",VLOOKUP(功能_33[[#This Row],[功能代號]],討論項目!A:H,8,FALSE)),"")</f>
        <v>44475</v>
      </c>
      <c r="P177" s="291" t="s">
        <v>12</v>
      </c>
      <c r="Q177" s="291" t="s">
        <v>13</v>
      </c>
      <c r="R177" s="270" t="s">
        <v>535</v>
      </c>
      <c r="V177" s="291"/>
      <c r="X177" s="291"/>
      <c r="Y177" s="291"/>
      <c r="Z177" s="292" t="str">
        <f>VLOOKUP(功能_33[[#This Row],[User]],SKL放款!A:G,7,FALSE)</f>
        <v>放款推展課</v>
      </c>
      <c r="AA177" s="299">
        <v>44533</v>
      </c>
      <c r="AB177" s="299">
        <v>44533</v>
      </c>
      <c r="AC177" s="299">
        <v>44533</v>
      </c>
      <c r="AD177" s="299">
        <v>44533</v>
      </c>
      <c r="AE177" s="299">
        <v>44550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44475</v>
      </c>
      <c r="AJ177" s="299"/>
      <c r="AK177" s="299"/>
      <c r="AL177" s="292"/>
      <c r="AM177" s="299"/>
      <c r="AN177" s="291" t="s">
        <v>190</v>
      </c>
      <c r="AP177" s="292" t="str">
        <f>VLOOKUP(功能_33[[#This Row],[功能代號]],需二審tmp!A:A,1,FALSE)</f>
        <v>L6086</v>
      </c>
      <c r="AQ177" s="356">
        <v>44526</v>
      </c>
      <c r="AS177" s="574" t="str">
        <f t="shared" si="21"/>
        <v>6-7</v>
      </c>
      <c r="AT177" s="576" t="str">
        <f t="shared" si="22"/>
        <v/>
      </c>
      <c r="AU177" s="578" t="str">
        <f t="shared" si="23"/>
        <v/>
      </c>
      <c r="AV177" s="580" t="str">
        <f t="shared" si="24"/>
        <v/>
      </c>
      <c r="AW177" s="582" t="str">
        <f t="shared" si="25"/>
        <v/>
      </c>
      <c r="AX177" s="584" t="str">
        <f t="shared" si="26"/>
        <v/>
      </c>
      <c r="AY177" s="662" t="str">
        <f>IFERROR(VLOOKUP(功能_33[[#This Row],[功能代號]],工作表3!C:C,1,FALSE),"未計SIT測試")</f>
        <v>L6086</v>
      </c>
      <c r="AZ177" s="584" t="s">
        <v>2803</v>
      </c>
    </row>
    <row r="178" spans="1:52" ht="13.8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1"/>
      <c r="L178" s="291"/>
      <c r="M178" s="299">
        <v>44515</v>
      </c>
      <c r="N178" s="299">
        <v>44466</v>
      </c>
      <c r="O178" s="299">
        <v>44466</v>
      </c>
      <c r="P178" s="291" t="s">
        <v>12</v>
      </c>
      <c r="Q178" s="291" t="s">
        <v>11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44533</v>
      </c>
      <c r="AB178" s="299" t="s">
        <v>195</v>
      </c>
      <c r="AC178" s="299">
        <v>44529</v>
      </c>
      <c r="AD178" s="299">
        <v>44529</v>
      </c>
      <c r="AE178" s="299">
        <v>44550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44466</v>
      </c>
      <c r="AJ178" s="299"/>
      <c r="AK178" s="299"/>
      <c r="AL178" s="292"/>
      <c r="AM178" s="299"/>
      <c r="AN178" s="303" t="s">
        <v>552</v>
      </c>
      <c r="AO178" s="304" t="s">
        <v>553</v>
      </c>
      <c r="AP178" s="292" t="e">
        <f>VLOOKUP(功能_33[[#This Row],[功能代號]],需二審tmp!A:A,1,FALSE)</f>
        <v>#N/A</v>
      </c>
      <c r="AQ178" s="356">
        <v>44526</v>
      </c>
      <c r="AS178" s="574" t="str">
        <f t="shared" si="21"/>
        <v>6-6</v>
      </c>
      <c r="AT178" s="576" t="str">
        <f t="shared" si="22"/>
        <v/>
      </c>
      <c r="AU178" s="578" t="str">
        <f t="shared" si="23"/>
        <v/>
      </c>
      <c r="AV178" s="580" t="str">
        <f t="shared" si="24"/>
        <v/>
      </c>
      <c r="AW178" s="582" t="str">
        <f t="shared" si="25"/>
        <v/>
      </c>
      <c r="AX178" s="584" t="str">
        <f t="shared" si="26"/>
        <v/>
      </c>
      <c r="AY178" s="662" t="str">
        <f>IFERROR(VLOOKUP(功能_33[[#This Row],[功能代號]],工作表3!C:C,1,FALSE),"未計SIT測試")</f>
        <v>L6601</v>
      </c>
      <c r="AZ178" s="584" t="s">
        <v>2803</v>
      </c>
    </row>
    <row r="179" spans="1:52" ht="13.8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1"/>
      <c r="L179" s="291"/>
      <c r="M179" s="299">
        <v>44516</v>
      </c>
      <c r="N179" s="299">
        <v>44467</v>
      </c>
      <c r="O179" s="299">
        <v>44467</v>
      </c>
      <c r="P179" s="291" t="s">
        <v>12</v>
      </c>
      <c r="Q179" s="291" t="s">
        <v>567</v>
      </c>
      <c r="V179" s="291"/>
      <c r="X179" s="291"/>
      <c r="Y179" s="291"/>
      <c r="Z179" s="292" t="str">
        <f>VLOOKUP(功能_33[[#This Row],[User]],SKL放款!A:G,7,FALSE)</f>
        <v>放款審查課</v>
      </c>
      <c r="AA179" s="299">
        <v>44533</v>
      </c>
      <c r="AB179" s="299" t="s">
        <v>195</v>
      </c>
      <c r="AC179" s="299">
        <v>44467</v>
      </c>
      <c r="AD179" s="299">
        <v>44467</v>
      </c>
      <c r="AE179" s="299">
        <v>44550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44467</v>
      </c>
      <c r="AJ179" s="299"/>
      <c r="AK179" s="299"/>
      <c r="AL179" s="292"/>
      <c r="AM179" s="299"/>
      <c r="AN179" s="303" t="s">
        <v>585</v>
      </c>
      <c r="AO179" s="304" t="s">
        <v>586</v>
      </c>
      <c r="AP179" s="292" t="e">
        <f>VLOOKUP(功能_33[[#This Row],[功能代號]],需二審tmp!A:A,1,FALSE)</f>
        <v>#N/A</v>
      </c>
      <c r="AQ179" s="356">
        <v>44526</v>
      </c>
      <c r="AS179" s="574" t="str">
        <f t="shared" si="21"/>
        <v>6-6</v>
      </c>
      <c r="AT179" s="576" t="str">
        <f t="shared" si="22"/>
        <v/>
      </c>
      <c r="AU179" s="578" t="str">
        <f t="shared" si="23"/>
        <v/>
      </c>
      <c r="AV179" s="580" t="str">
        <f t="shared" si="24"/>
        <v/>
      </c>
      <c r="AW179" s="582" t="str">
        <f t="shared" si="25"/>
        <v/>
      </c>
      <c r="AX179" s="584" t="str">
        <f t="shared" si="26"/>
        <v/>
      </c>
      <c r="AY179" s="662" t="str">
        <f>IFERROR(VLOOKUP(功能_33[[#This Row],[功能代號]],工作表3!C:C,1,FALSE),"未計SIT測試")</f>
        <v>L6602</v>
      </c>
      <c r="AZ179" s="584" t="s">
        <v>2803</v>
      </c>
    </row>
    <row r="180" spans="1:52" ht="13.8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1"/>
      <c r="L180" s="291"/>
      <c r="M180" s="299">
        <v>44516</v>
      </c>
      <c r="N180" s="299">
        <v>44467</v>
      </c>
      <c r="O180" s="299">
        <v>44467</v>
      </c>
      <c r="P180" s="291" t="s">
        <v>12</v>
      </c>
      <c r="Q180" s="291" t="s">
        <v>567</v>
      </c>
      <c r="V180" s="291"/>
      <c r="X180" s="291"/>
      <c r="Y180" s="291"/>
      <c r="Z180" s="292" t="str">
        <f>VLOOKUP(功能_33[[#This Row],[User]],SKL放款!A:G,7,FALSE)</f>
        <v>放款審查課</v>
      </c>
      <c r="AA180" s="299">
        <v>44533</v>
      </c>
      <c r="AB180" s="299" t="s">
        <v>195</v>
      </c>
      <c r="AC180" s="299">
        <v>44467</v>
      </c>
      <c r="AD180" s="299">
        <v>44467</v>
      </c>
      <c r="AE180" s="299">
        <v>44550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44467</v>
      </c>
      <c r="AJ180" s="299"/>
      <c r="AK180" s="299"/>
      <c r="AL180" s="292"/>
      <c r="AM180" s="299"/>
      <c r="AN180" s="303" t="s">
        <v>568</v>
      </c>
      <c r="AO180" s="304" t="s">
        <v>569</v>
      </c>
      <c r="AP180" s="292" t="e">
        <f>VLOOKUP(功能_33[[#This Row],[功能代號]],需二審tmp!A:A,1,FALSE)</f>
        <v>#N/A</v>
      </c>
      <c r="AQ180" s="356">
        <v>44526</v>
      </c>
      <c r="AS180" s="574" t="str">
        <f t="shared" si="21"/>
        <v>6-6</v>
      </c>
      <c r="AT180" s="576" t="str">
        <f t="shared" si="22"/>
        <v/>
      </c>
      <c r="AU180" s="578" t="str">
        <f t="shared" si="23"/>
        <v/>
      </c>
      <c r="AV180" s="580" t="str">
        <f t="shared" si="24"/>
        <v/>
      </c>
      <c r="AW180" s="582" t="str">
        <f t="shared" si="25"/>
        <v/>
      </c>
      <c r="AX180" s="584" t="str">
        <f t="shared" si="26"/>
        <v/>
      </c>
      <c r="AY180" s="662" t="str">
        <f>IFERROR(VLOOKUP(功能_33[[#This Row],[功能代號]],工作表3!C:C,1,FALSE),"未計SIT測試")</f>
        <v>L6603</v>
      </c>
      <c r="AZ180" s="584" t="s">
        <v>2803</v>
      </c>
    </row>
    <row r="181" spans="1:52" ht="13.8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1"/>
      <c r="L181" s="291"/>
      <c r="M181" s="299">
        <v>44515</v>
      </c>
      <c r="N181" s="299">
        <v>44466</v>
      </c>
      <c r="O181" s="299">
        <v>44472</v>
      </c>
      <c r="P181" s="291" t="s">
        <v>8</v>
      </c>
      <c r="Q181" s="291" t="s">
        <v>172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44472</v>
      </c>
      <c r="AB181" s="299" t="s">
        <v>133</v>
      </c>
      <c r="AC181" s="282">
        <v>44544</v>
      </c>
      <c r="AD181" s="282">
        <v>44544</v>
      </c>
      <c r="AE181" s="299">
        <v>44550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44472</v>
      </c>
      <c r="AJ181" s="299"/>
      <c r="AK181" s="299"/>
      <c r="AL181" s="292"/>
      <c r="AM181" s="299"/>
      <c r="AN181" s="291" t="s">
        <v>190</v>
      </c>
      <c r="AP181" s="292" t="str">
        <f>VLOOKUP(功能_33[[#This Row],[功能代號]],需二審tmp!A:A,1,FALSE)</f>
        <v>L6604</v>
      </c>
      <c r="AQ181" s="356">
        <v>44526</v>
      </c>
      <c r="AS181" s="574" t="str">
        <f t="shared" si="21"/>
        <v>6-6</v>
      </c>
      <c r="AT181" s="576" t="str">
        <f t="shared" si="22"/>
        <v/>
      </c>
      <c r="AU181" s="578" t="str">
        <f t="shared" si="23"/>
        <v/>
      </c>
      <c r="AV181" s="580" t="str">
        <f t="shared" si="24"/>
        <v/>
      </c>
      <c r="AW181" s="582" t="str">
        <f t="shared" si="25"/>
        <v/>
      </c>
      <c r="AX181" s="584" t="str">
        <f t="shared" si="26"/>
        <v/>
      </c>
      <c r="AY181" s="662" t="str">
        <f>IFERROR(VLOOKUP(功能_33[[#This Row],[功能代號]],工作表3!C:C,1,FALSE),"未計SIT測試")</f>
        <v>L6604</v>
      </c>
      <c r="AZ181" s="584" t="s">
        <v>2803</v>
      </c>
    </row>
    <row r="182" spans="1:52" ht="13.8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1"/>
      <c r="L182" s="291"/>
      <c r="M182" s="299">
        <v>44516</v>
      </c>
      <c r="N182" s="299">
        <v>44467</v>
      </c>
      <c r="O182" s="299">
        <v>44472</v>
      </c>
      <c r="P182" s="291" t="s">
        <v>8</v>
      </c>
      <c r="Q182" s="291" t="s">
        <v>14</v>
      </c>
      <c r="V182" s="291"/>
      <c r="X182" s="291"/>
      <c r="Y182" s="291"/>
      <c r="Z182" s="292" t="str">
        <f>VLOOKUP(功能_33[[#This Row],[User]],SKL放款!A:G,7,FALSE)</f>
        <v>放款管理課</v>
      </c>
      <c r="AA182" s="299">
        <v>44472</v>
      </c>
      <c r="AB182" s="299" t="s">
        <v>133</v>
      </c>
      <c r="AC182" s="299">
        <v>44530</v>
      </c>
      <c r="AD182" s="299">
        <v>44530</v>
      </c>
      <c r="AE182" s="299">
        <v>44550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44472</v>
      </c>
      <c r="AJ182" s="299"/>
      <c r="AK182" s="299"/>
      <c r="AL182" s="292"/>
      <c r="AM182" s="299"/>
      <c r="AN182" s="303" t="s">
        <v>594</v>
      </c>
      <c r="AO182" s="304" t="s">
        <v>595</v>
      </c>
      <c r="AP182" s="292" t="str">
        <f>VLOOKUP(功能_33[[#This Row],[功能代號]],需二審tmp!A:A,1,FALSE)</f>
        <v>L6605</v>
      </c>
      <c r="AQ182" s="356">
        <v>44526</v>
      </c>
      <c r="AS182" s="574" t="str">
        <f t="shared" si="21"/>
        <v>6-6</v>
      </c>
      <c r="AT182" s="576" t="str">
        <f t="shared" si="22"/>
        <v/>
      </c>
      <c r="AU182" s="578" t="str">
        <f t="shared" si="23"/>
        <v/>
      </c>
      <c r="AV182" s="580" t="str">
        <f t="shared" si="24"/>
        <v/>
      </c>
      <c r="AW182" s="582" t="str">
        <f t="shared" si="25"/>
        <v/>
      </c>
      <c r="AX182" s="584" t="str">
        <f t="shared" si="26"/>
        <v/>
      </c>
      <c r="AY182" s="662" t="str">
        <f>IFERROR(VLOOKUP(功能_33[[#This Row],[功能代號]],工作表3!C:C,1,FALSE),"未計SIT測試")</f>
        <v>L6605</v>
      </c>
      <c r="AZ182" s="584" t="s">
        <v>2803</v>
      </c>
    </row>
    <row r="183" spans="1:52" ht="13.8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1"/>
      <c r="L183" s="291"/>
      <c r="M183" s="299">
        <v>44516</v>
      </c>
      <c r="N183" s="299">
        <v>44467</v>
      </c>
      <c r="O183" s="299">
        <v>44467</v>
      </c>
      <c r="P183" s="291" t="s">
        <v>8</v>
      </c>
      <c r="Q183" s="291" t="s">
        <v>172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195</v>
      </c>
      <c r="AC183" s="299">
        <v>44529</v>
      </c>
      <c r="AD183" s="299">
        <v>44529</v>
      </c>
      <c r="AE183" s="299">
        <v>44550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44467</v>
      </c>
      <c r="AJ183" s="299"/>
      <c r="AK183" s="299"/>
      <c r="AL183" s="292"/>
      <c r="AM183" s="299"/>
      <c r="AN183" s="303" t="s">
        <v>599</v>
      </c>
      <c r="AO183" s="304" t="s">
        <v>600</v>
      </c>
      <c r="AP183" s="292" t="e">
        <f>VLOOKUP(功能_33[[#This Row],[功能代號]],需二審tmp!A:A,1,FALSE)</f>
        <v>#N/A</v>
      </c>
      <c r="AQ183" s="356">
        <v>44526</v>
      </c>
      <c r="AS183" s="574" t="str">
        <f t="shared" si="21"/>
        <v>6-6</v>
      </c>
      <c r="AT183" s="576" t="str">
        <f t="shared" si="22"/>
        <v/>
      </c>
      <c r="AU183" s="578" t="str">
        <f t="shared" si="23"/>
        <v/>
      </c>
      <c r="AV183" s="580" t="str">
        <f t="shared" si="24"/>
        <v/>
      </c>
      <c r="AW183" s="582" t="str">
        <f t="shared" si="25"/>
        <v/>
      </c>
      <c r="AX183" s="584" t="str">
        <f t="shared" si="26"/>
        <v/>
      </c>
      <c r="AY183" s="662" t="str">
        <f>IFERROR(VLOOKUP(功能_33[[#This Row],[功能代號]],工作表3!C:C,1,FALSE),"未計SIT測試")</f>
        <v>L6606</v>
      </c>
      <c r="AZ183" s="584" t="s">
        <v>2803</v>
      </c>
    </row>
    <row r="184" spans="1:52" ht="13.8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1"/>
      <c r="L184" s="291"/>
      <c r="M184" s="299">
        <v>44516</v>
      </c>
      <c r="N184" s="299">
        <v>44467</v>
      </c>
      <c r="O184" s="299">
        <v>44467</v>
      </c>
      <c r="P184" s="291" t="s">
        <v>8</v>
      </c>
      <c r="Q184" s="291" t="s">
        <v>567</v>
      </c>
      <c r="V184" s="291"/>
      <c r="X184" s="291"/>
      <c r="Y184" s="291"/>
      <c r="Z184" s="292" t="str">
        <f>VLOOKUP(功能_33[[#This Row],[User]],SKL放款!A:G,7,FALSE)</f>
        <v>放款審查課</v>
      </c>
      <c r="AA184" s="299">
        <v>44533</v>
      </c>
      <c r="AB184" s="299" t="s">
        <v>195</v>
      </c>
      <c r="AC184" s="299">
        <v>44467</v>
      </c>
      <c r="AD184" s="299">
        <v>44467</v>
      </c>
      <c r="AE184" s="299">
        <v>44550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44467</v>
      </c>
      <c r="AJ184" s="299"/>
      <c r="AK184" s="299"/>
      <c r="AL184" s="292"/>
      <c r="AM184" s="299"/>
      <c r="AN184" s="303" t="s">
        <v>574</v>
      </c>
      <c r="AO184" s="304" t="s">
        <v>575</v>
      </c>
      <c r="AP184" s="292" t="e">
        <f>VLOOKUP(功能_33[[#This Row],[功能代號]],需二審tmp!A:A,1,FALSE)</f>
        <v>#N/A</v>
      </c>
      <c r="AQ184" s="356">
        <v>44526</v>
      </c>
      <c r="AS184" s="574" t="str">
        <f t="shared" si="21"/>
        <v>6-6</v>
      </c>
      <c r="AT184" s="576" t="str">
        <f t="shared" si="22"/>
        <v/>
      </c>
      <c r="AU184" s="578" t="str">
        <f t="shared" si="23"/>
        <v/>
      </c>
      <c r="AV184" s="580" t="str">
        <f t="shared" si="24"/>
        <v/>
      </c>
      <c r="AW184" s="582" t="str">
        <f t="shared" si="25"/>
        <v/>
      </c>
      <c r="AX184" s="584" t="str">
        <f t="shared" si="26"/>
        <v/>
      </c>
      <c r="AY184" s="662" t="str">
        <f>IFERROR(VLOOKUP(功能_33[[#This Row],[功能代號]],工作表3!C:C,1,FALSE),"未計SIT測試")</f>
        <v>L6607</v>
      </c>
      <c r="AZ184" s="584" t="s">
        <v>2803</v>
      </c>
    </row>
    <row r="185" spans="1:52" ht="13.8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1"/>
      <c r="L185" s="291"/>
      <c r="M185" s="299">
        <v>44529</v>
      </c>
      <c r="N185" s="299">
        <v>44533</v>
      </c>
      <c r="O185" s="299">
        <v>44537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2926</v>
      </c>
      <c r="AC185" s="299"/>
      <c r="AD185" s="299">
        <v>44533</v>
      </c>
      <c r="AE185" s="299">
        <v>44550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44537</v>
      </c>
      <c r="AJ185" s="299"/>
      <c r="AK185" s="299"/>
      <c r="AL185" s="292"/>
      <c r="AM185" s="299"/>
      <c r="AN185" s="291" t="s">
        <v>190</v>
      </c>
      <c r="AP185" s="292" t="str">
        <f>VLOOKUP(功能_33[[#This Row],[功能代號]],需二審tmp!A:A,1,FALSE)</f>
        <v>L6608</v>
      </c>
      <c r="AS185" s="574" t="str">
        <f t="shared" si="21"/>
        <v>6-6</v>
      </c>
      <c r="AT185" s="576" t="str">
        <f t="shared" si="22"/>
        <v/>
      </c>
      <c r="AU185" s="578" t="str">
        <f t="shared" si="23"/>
        <v/>
      </c>
      <c r="AV185" s="580" t="str">
        <f t="shared" si="24"/>
        <v/>
      </c>
      <c r="AW185" s="582" t="str">
        <f t="shared" si="25"/>
        <v/>
      </c>
      <c r="AX185" s="584" t="str">
        <f t="shared" si="26"/>
        <v/>
      </c>
      <c r="AY185" s="662" t="str">
        <f>IFERROR(VLOOKUP(功能_33[[#This Row],[功能代號]],工作表3!C:C,1,FALSE),"未計SIT測試")</f>
        <v>L6608</v>
      </c>
      <c r="AZ185" s="584" t="s">
        <v>2803</v>
      </c>
    </row>
    <row r="186" spans="1:52" ht="13.8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1"/>
      <c r="L186" s="291"/>
      <c r="M186" s="299">
        <v>44516</v>
      </c>
      <c r="N186" s="299">
        <v>44467</v>
      </c>
      <c r="O186" s="299">
        <v>44467</v>
      </c>
      <c r="P186" s="291" t="s">
        <v>12</v>
      </c>
      <c r="Q186" s="291" t="s">
        <v>172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195</v>
      </c>
      <c r="AC186" s="299">
        <v>44529</v>
      </c>
      <c r="AD186" s="299">
        <v>44529</v>
      </c>
      <c r="AE186" s="299">
        <v>44550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44467</v>
      </c>
      <c r="AJ186" s="299"/>
      <c r="AK186" s="299"/>
      <c r="AL186" s="292"/>
      <c r="AM186" s="299"/>
      <c r="AN186" s="303" t="s">
        <v>605</v>
      </c>
      <c r="AO186" s="304" t="s">
        <v>606</v>
      </c>
      <c r="AP186" s="292" t="e">
        <f>VLOOKUP(功能_33[[#This Row],[功能代號]],需二審tmp!A:A,1,FALSE)</f>
        <v>#N/A</v>
      </c>
      <c r="AQ186" s="356">
        <v>44526</v>
      </c>
      <c r="AS186" s="574" t="str">
        <f t="shared" si="21"/>
        <v>6-7</v>
      </c>
      <c r="AT186" s="576" t="str">
        <f t="shared" si="22"/>
        <v/>
      </c>
      <c r="AU186" s="578" t="str">
        <f t="shared" si="23"/>
        <v/>
      </c>
      <c r="AV186" s="580" t="str">
        <f t="shared" si="24"/>
        <v/>
      </c>
      <c r="AW186" s="582" t="str">
        <f t="shared" si="25"/>
        <v/>
      </c>
      <c r="AX186" s="584" t="str">
        <f t="shared" si="26"/>
        <v/>
      </c>
      <c r="AY186" s="662" t="str">
        <f>IFERROR(VLOOKUP(功能_33[[#This Row],[功能代號]],工作表3!C:C,1,FALSE),"未計SIT測試")</f>
        <v>L6701</v>
      </c>
      <c r="AZ186" s="584" t="s">
        <v>2803</v>
      </c>
    </row>
    <row r="187" spans="1:52" ht="13.8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1"/>
      <c r="L187" s="291"/>
      <c r="M187" s="299">
        <v>44529</v>
      </c>
      <c r="N187" s="299">
        <v>44529</v>
      </c>
      <c r="O187" s="299">
        <v>44537</v>
      </c>
      <c r="P187" s="291" t="s">
        <v>12</v>
      </c>
      <c r="Q187" s="291" t="s">
        <v>11</v>
      </c>
      <c r="V187" s="291"/>
      <c r="X187" s="291"/>
      <c r="Y187" s="291"/>
      <c r="Z187" s="292" t="str">
        <f>VLOOKUP(功能_33[[#This Row],[User]],SKL放款!A:G,7,FALSE)</f>
        <v>放款服務課</v>
      </c>
      <c r="AA187" s="299">
        <v>44533</v>
      </c>
      <c r="AB187" s="299" t="s">
        <v>2926</v>
      </c>
      <c r="AC187" s="299"/>
      <c r="AD187" s="299">
        <v>44529</v>
      </c>
      <c r="AE187" s="299">
        <v>44550</v>
      </c>
      <c r="AF187" s="299"/>
      <c r="AG187" s="299"/>
      <c r="AH187" s="355"/>
      <c r="AI187" s="299">
        <f>IFERROR(IF(VLOOKUP(功能_33[[#This Row],[功能代號]],E:S,11,FALSE)=0,"",VLOOKUP(功能_33[[#This Row],[功能代號]],E:S,11,FALSE)),"")</f>
        <v>44537</v>
      </c>
      <c r="AJ187" s="299"/>
      <c r="AK187" s="299"/>
      <c r="AL187" s="292"/>
      <c r="AM187" s="299"/>
      <c r="AN187" s="303" t="s">
        <v>1119</v>
      </c>
      <c r="AO187" s="304" t="s">
        <v>1120</v>
      </c>
      <c r="AP187" s="292" t="e">
        <f>VLOOKUP(功能_33[[#This Row],[功能代號]],需二審tmp!A:A,1,FALSE)</f>
        <v>#N/A</v>
      </c>
      <c r="AS187" s="574" t="str">
        <f t="shared" si="21"/>
        <v>6-7</v>
      </c>
      <c r="AT187" s="576" t="str">
        <f t="shared" si="22"/>
        <v/>
      </c>
      <c r="AU187" s="578" t="str">
        <f t="shared" si="23"/>
        <v/>
      </c>
      <c r="AV187" s="580" t="str">
        <f t="shared" si="24"/>
        <v/>
      </c>
      <c r="AW187" s="582" t="str">
        <f t="shared" si="25"/>
        <v/>
      </c>
      <c r="AX187" s="584" t="str">
        <f t="shared" si="26"/>
        <v/>
      </c>
      <c r="AY187" s="662" t="str">
        <f>IFERROR(VLOOKUP(功能_33[[#This Row],[功能代號]],工作表3!C:C,1,FALSE),"未計SIT測試")</f>
        <v>L6702</v>
      </c>
      <c r="AZ187" s="584" t="s">
        <v>2803</v>
      </c>
    </row>
    <row r="188" spans="1:52" ht="13.8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1"/>
      <c r="L188" s="291"/>
      <c r="M188" s="299">
        <v>44516</v>
      </c>
      <c r="N188" s="299">
        <v>44467</v>
      </c>
      <c r="O188" s="299">
        <v>44472</v>
      </c>
      <c r="P188" s="291" t="s">
        <v>12</v>
      </c>
      <c r="Q188" s="291" t="s">
        <v>172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44472</v>
      </c>
      <c r="AB188" s="299" t="s">
        <v>133</v>
      </c>
      <c r="AC188" s="282">
        <v>44544</v>
      </c>
      <c r="AD188" s="282">
        <v>44544</v>
      </c>
      <c r="AE188" s="299">
        <v>44544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44472</v>
      </c>
      <c r="AJ188" s="299"/>
      <c r="AK188" s="299"/>
      <c r="AL188" s="292"/>
      <c r="AM188" s="299"/>
      <c r="AN188" s="291" t="s">
        <v>190</v>
      </c>
      <c r="AO188" s="304"/>
      <c r="AP188" s="292" t="str">
        <f>VLOOKUP(功能_33[[#This Row],[功能代號]],需二審tmp!A:A,1,FALSE)</f>
        <v>L6052</v>
      </c>
      <c r="AQ188" s="356">
        <v>44526</v>
      </c>
      <c r="AS188" s="574" t="str">
        <f t="shared" si="21"/>
        <v>6-5</v>
      </c>
      <c r="AT188" s="576" t="str">
        <f t="shared" si="22"/>
        <v/>
      </c>
      <c r="AU188" s="578" t="str">
        <f t="shared" si="23"/>
        <v/>
      </c>
      <c r="AV188" s="580" t="str">
        <f t="shared" si="24"/>
        <v/>
      </c>
      <c r="AW188" s="582" t="str">
        <f t="shared" si="25"/>
        <v/>
      </c>
      <c r="AX188" s="584" t="str">
        <f t="shared" si="26"/>
        <v/>
      </c>
      <c r="AY188" s="662" t="str">
        <f>IFERROR(VLOOKUP(功能_33[[#This Row],[功能代號]],工作表3!C:C,1,FALSE),"未計SIT測試")</f>
        <v>L6052</v>
      </c>
      <c r="AZ188" s="584" t="s">
        <v>2803</v>
      </c>
    </row>
    <row r="189" spans="1:52" ht="13.8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1"/>
      <c r="L189" s="291"/>
      <c r="M189" s="299">
        <v>44516</v>
      </c>
      <c r="N189" s="299">
        <v>44467</v>
      </c>
      <c r="O189" s="299">
        <v>44472</v>
      </c>
      <c r="P189" s="291" t="s">
        <v>12</v>
      </c>
      <c r="Q189" s="291" t="s">
        <v>172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44472</v>
      </c>
      <c r="AB189" s="299" t="s">
        <v>133</v>
      </c>
      <c r="AC189" s="282">
        <v>44544</v>
      </c>
      <c r="AD189" s="282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44472</v>
      </c>
      <c r="AJ189" s="299"/>
      <c r="AK189" s="299"/>
      <c r="AL189" s="292"/>
      <c r="AM189" s="299"/>
      <c r="AN189" s="291" t="s">
        <v>190</v>
      </c>
      <c r="AP189" s="292" t="str">
        <f>VLOOKUP(功能_33[[#This Row],[功能代號]],需二審tmp!A:A,1,FALSE)</f>
        <v>L6502</v>
      </c>
      <c r="AQ189" s="356">
        <v>44526</v>
      </c>
      <c r="AS189" s="574" t="str">
        <f t="shared" si="21"/>
        <v>6-5</v>
      </c>
      <c r="AT189" s="576" t="str">
        <f t="shared" si="22"/>
        <v/>
      </c>
      <c r="AU189" s="578" t="str">
        <f t="shared" si="23"/>
        <v/>
      </c>
      <c r="AV189" s="580" t="str">
        <f t="shared" si="24"/>
        <v/>
      </c>
      <c r="AW189" s="582" t="str">
        <f t="shared" si="25"/>
        <v/>
      </c>
      <c r="AX189" s="584" t="str">
        <f t="shared" si="26"/>
        <v/>
      </c>
      <c r="AY189" s="662" t="str">
        <f>IFERROR(VLOOKUP(功能_33[[#This Row],[功能代號]],工作表3!C:C,1,FALSE),"未計SIT測試")</f>
        <v>L6502</v>
      </c>
      <c r="AZ189" s="584" t="s">
        <v>2803</v>
      </c>
    </row>
    <row r="190" spans="1:52" ht="13.8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1"/>
      <c r="L190" s="291"/>
      <c r="M190" s="299">
        <v>44399</v>
      </c>
      <c r="N190" s="299">
        <v>44400</v>
      </c>
      <c r="O190" s="299">
        <v>44412</v>
      </c>
      <c r="P190" s="660" t="s">
        <v>10</v>
      </c>
      <c r="Q190" s="660" t="s">
        <v>11</v>
      </c>
      <c r="V190" s="291"/>
      <c r="X190" s="291"/>
      <c r="Y190" s="291"/>
      <c r="Z190" s="423" t="s">
        <v>1429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3"/>
      <c r="AN190" s="660" t="s">
        <v>168</v>
      </c>
      <c r="AO190" s="423" t="s">
        <v>169</v>
      </c>
      <c r="AP190" s="423" t="e">
        <f>VLOOKUP(功能_33[[#This Row],[功能代號]],需二審tmp!A:A,1,FALSE)</f>
        <v>#N/A</v>
      </c>
      <c r="AQ190" s="356">
        <v>44526</v>
      </c>
      <c r="AS190" s="635" t="str">
        <f>IF(COUNTA(AE190)=1,LEFT(D190,3),"")</f>
        <v>6-7</v>
      </c>
      <c r="AT190" s="576" t="str">
        <f>IF(AND(COUNTA(N190)=1,COUNTA(O190)=1,COUNTA(AA190)=1,COUNTA(AD190)=1,COUNTA(AE190)=0),LEFT(D190,3),"")</f>
        <v/>
      </c>
      <c r="AU190" s="578" t="str">
        <f>IF(AND(COUNTA(N190)=1,COUNTA(O190)=1,COUNTA(AA190)=1,COUNTA(AD190)=0,COUNTA(AE190)=0),LEFT(D190,3),"")</f>
        <v/>
      </c>
      <c r="AV190" s="580" t="str">
        <f>IF(AND(COUNTA(O190)=0,COUNTA(AA190)=1),LEFT(D190,3),"")</f>
        <v/>
      </c>
      <c r="AW190" s="582" t="str">
        <f>IF(AND(COUNTA(O190)=1,COUNTA(AA190)=0),LEFT(D190,3),"")</f>
        <v/>
      </c>
      <c r="AX190" s="584" t="str">
        <f>IF(AND(COUNTA(O190)=0,COUNTA(AA190)=0),LEFT(D190,3),"")</f>
        <v/>
      </c>
      <c r="AY190" s="662" t="str">
        <f>IFERROR(VLOOKUP(功能_33[[#This Row],[功能代號]],工作表3!C:C,1,FALSE),"未計SIT測試")</f>
        <v>L6088</v>
      </c>
      <c r="AZ190" s="584" t="s">
        <v>2803</v>
      </c>
    </row>
    <row r="191" spans="1:52" ht="13.8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1"/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2733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3001</v>
      </c>
      <c r="AO191" s="291" t="s">
        <v>2976</v>
      </c>
      <c r="AP191" s="292" t="str">
        <f>VLOOKUP(功能_33[[#This Row],[功能代號]],需二審tmp!A:A,1,FALSE)</f>
        <v>L4500</v>
      </c>
      <c r="AQ191" s="356">
        <v>44533</v>
      </c>
      <c r="AS191" s="574" t="str">
        <f t="shared" si="21"/>
        <v>4-5</v>
      </c>
      <c r="AT191" s="576" t="str">
        <f t="shared" si="22"/>
        <v/>
      </c>
      <c r="AU191" s="578" t="str">
        <f t="shared" si="23"/>
        <v/>
      </c>
      <c r="AV191" s="580" t="str">
        <f t="shared" si="24"/>
        <v/>
      </c>
      <c r="AW191" s="582" t="str">
        <f t="shared" si="25"/>
        <v/>
      </c>
      <c r="AX191" s="584" t="str">
        <f t="shared" si="26"/>
        <v/>
      </c>
      <c r="AY191" s="662" t="str">
        <f>IFERROR(VLOOKUP(功能_33[[#This Row],[功能代號]],工作表3!C:C,1,FALSE),"未計SIT測試")</f>
        <v>未計SIT測試</v>
      </c>
      <c r="AZ191" s="584" t="s">
        <v>2803</v>
      </c>
    </row>
    <row r="192" spans="1:52" ht="13.8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1"/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195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2989</v>
      </c>
      <c r="AO192" s="292" t="s">
        <v>2990</v>
      </c>
      <c r="AP192" s="292" t="e">
        <f>VLOOKUP(功能_33[[#This Row],[功能代號]],需二審tmp!A:A,1,FALSE)</f>
        <v>#N/A</v>
      </c>
      <c r="AQ192" s="356">
        <v>44533</v>
      </c>
      <c r="AS192" s="574" t="str">
        <f t="shared" si="21"/>
        <v>4-5</v>
      </c>
      <c r="AT192" s="576" t="str">
        <f t="shared" si="22"/>
        <v/>
      </c>
      <c r="AU192" s="578" t="str">
        <f t="shared" si="23"/>
        <v/>
      </c>
      <c r="AV192" s="580" t="str">
        <f t="shared" si="24"/>
        <v/>
      </c>
      <c r="AW192" s="582" t="str">
        <f t="shared" si="25"/>
        <v/>
      </c>
      <c r="AX192" s="584" t="str">
        <f t="shared" si="26"/>
        <v/>
      </c>
      <c r="AY192" s="662" t="str">
        <f>IFERROR(VLOOKUP(功能_33[[#This Row],[功能代號]],工作表3!C:C,1,FALSE),"未計SIT測試")</f>
        <v>未計SIT測試</v>
      </c>
      <c r="AZ192" s="584" t="s">
        <v>2803</v>
      </c>
    </row>
    <row r="193" spans="1:52" ht="41.4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1"/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133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2991</v>
      </c>
      <c r="AO193" s="219" t="s">
        <v>2992</v>
      </c>
      <c r="AP193" s="292" t="str">
        <f>VLOOKUP(功能_33[[#This Row],[功能代號]],需二審tmp!A:A,1,FALSE)</f>
        <v>L4510</v>
      </c>
      <c r="AQ193" s="356">
        <v>44533</v>
      </c>
      <c r="AS193" s="574" t="str">
        <f t="shared" si="21"/>
        <v>4-5</v>
      </c>
      <c r="AT193" s="576" t="str">
        <f t="shared" si="22"/>
        <v/>
      </c>
      <c r="AU193" s="578" t="str">
        <f t="shared" si="23"/>
        <v/>
      </c>
      <c r="AV193" s="580" t="str">
        <f t="shared" si="24"/>
        <v/>
      </c>
      <c r="AW193" s="582" t="str">
        <f t="shared" si="25"/>
        <v/>
      </c>
      <c r="AX193" s="584" t="str">
        <f t="shared" si="26"/>
        <v/>
      </c>
      <c r="AY193" s="662" t="str">
        <f>IFERROR(VLOOKUP(功能_33[[#This Row],[功能代號]],工作表3!C:C,1,FALSE),"未計SIT測試")</f>
        <v>未計SIT測試</v>
      </c>
      <c r="AZ193" s="584" t="s">
        <v>2803</v>
      </c>
    </row>
    <row r="194" spans="1:52" ht="13.8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1"/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195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2993</v>
      </c>
      <c r="AO194" s="292" t="s">
        <v>2994</v>
      </c>
      <c r="AP194" s="292" t="e">
        <f>VLOOKUP(功能_33[[#This Row],[功能代號]],需二審tmp!A:A,1,FALSE)</f>
        <v>#N/A</v>
      </c>
      <c r="AQ194" s="356">
        <v>44533</v>
      </c>
      <c r="AS194" s="574" t="str">
        <f t="shared" si="21"/>
        <v>4-5</v>
      </c>
      <c r="AT194" s="576" t="str">
        <f t="shared" si="22"/>
        <v/>
      </c>
      <c r="AU194" s="578" t="str">
        <f t="shared" si="23"/>
        <v/>
      </c>
      <c r="AV194" s="580" t="str">
        <f t="shared" si="24"/>
        <v/>
      </c>
      <c r="AW194" s="582" t="str">
        <f t="shared" si="25"/>
        <v/>
      </c>
      <c r="AX194" s="584" t="str">
        <f t="shared" si="26"/>
        <v/>
      </c>
      <c r="AY194" s="662" t="str">
        <f>IFERROR(VLOOKUP(功能_33[[#This Row],[功能代號]],工作表3!C:C,1,FALSE),"未計SIT測試")</f>
        <v>未計SIT測試</v>
      </c>
      <c r="AZ194" s="584" t="s">
        <v>2803</v>
      </c>
    </row>
    <row r="195" spans="1:52" ht="13.8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1"/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195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2995</v>
      </c>
      <c r="AO195" s="292" t="s">
        <v>2996</v>
      </c>
      <c r="AP195" s="292" t="e">
        <f>VLOOKUP(功能_33[[#This Row],[功能代號]],需二審tmp!A:A,1,FALSE)</f>
        <v>#N/A</v>
      </c>
      <c r="AQ195" s="356">
        <v>44533</v>
      </c>
      <c r="AS195" s="574" t="str">
        <f t="shared" si="21"/>
        <v>4-5</v>
      </c>
      <c r="AT195" s="576" t="str">
        <f t="shared" si="22"/>
        <v/>
      </c>
      <c r="AU195" s="578" t="str">
        <f t="shared" si="23"/>
        <v/>
      </c>
      <c r="AV195" s="580" t="str">
        <f t="shared" si="24"/>
        <v/>
      </c>
      <c r="AW195" s="582" t="str">
        <f t="shared" si="25"/>
        <v/>
      </c>
      <c r="AX195" s="584" t="str">
        <f t="shared" si="26"/>
        <v/>
      </c>
      <c r="AY195" s="662" t="str">
        <f>IFERROR(VLOOKUP(功能_33[[#This Row],[功能代號]],工作表3!C:C,1,FALSE),"未計SIT測試")</f>
        <v>未計SIT測試</v>
      </c>
      <c r="AZ195" s="584" t="s">
        <v>2803</v>
      </c>
    </row>
    <row r="196" spans="1:52" ht="41.4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1"/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133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2997</v>
      </c>
      <c r="AO196" s="219" t="s">
        <v>2998</v>
      </c>
      <c r="AP196" s="292" t="str">
        <f>VLOOKUP(功能_33[[#This Row],[功能代號]],需二審tmp!A:A,1,FALSE)</f>
        <v>L4511</v>
      </c>
      <c r="AQ196" s="356">
        <v>44533</v>
      </c>
      <c r="AS196" s="574" t="str">
        <f t="shared" si="21"/>
        <v>4-5</v>
      </c>
      <c r="AT196" s="576" t="str">
        <f t="shared" si="22"/>
        <v/>
      </c>
      <c r="AU196" s="578" t="str">
        <f t="shared" si="23"/>
        <v/>
      </c>
      <c r="AV196" s="580" t="str">
        <f t="shared" si="24"/>
        <v/>
      </c>
      <c r="AW196" s="582" t="str">
        <f t="shared" si="25"/>
        <v/>
      </c>
      <c r="AX196" s="584" t="str">
        <f t="shared" si="26"/>
        <v/>
      </c>
      <c r="AY196" s="662" t="str">
        <f>IFERROR(VLOOKUP(功能_33[[#This Row],[功能代號]],工作表3!C:C,1,FALSE),"未計SIT測試")</f>
        <v>未計SIT測試</v>
      </c>
      <c r="AZ196" s="584" t="s">
        <v>2803</v>
      </c>
    </row>
    <row r="197" spans="1:52" ht="96.6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1"/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133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639</v>
      </c>
      <c r="AN197" s="308" t="s">
        <v>3012</v>
      </c>
      <c r="AO197" s="219" t="s">
        <v>3013</v>
      </c>
      <c r="AP197" s="292" t="str">
        <f>VLOOKUP(功能_33[[#This Row],[功能代號]],需二審tmp!A:A,1,FALSE)</f>
        <v>L4200</v>
      </c>
      <c r="AQ197" s="356">
        <v>44523</v>
      </c>
      <c r="AS197" s="574" t="str">
        <f t="shared" si="21"/>
        <v>4-2</v>
      </c>
      <c r="AT197" s="576" t="str">
        <f t="shared" si="22"/>
        <v/>
      </c>
      <c r="AU197" s="578" t="str">
        <f t="shared" si="23"/>
        <v/>
      </c>
      <c r="AV197" s="580" t="str">
        <f t="shared" si="24"/>
        <v/>
      </c>
      <c r="AW197" s="582" t="str">
        <f t="shared" si="25"/>
        <v/>
      </c>
      <c r="AX197" s="584" t="str">
        <f t="shared" si="26"/>
        <v/>
      </c>
      <c r="AY197" s="662" t="str">
        <f>IFERROR(VLOOKUP(功能_33[[#This Row],[功能代號]],工作表3!C:C,1,FALSE),"未計SIT測試")</f>
        <v>L4200</v>
      </c>
      <c r="AZ197" s="584" t="s">
        <v>2803</v>
      </c>
    </row>
    <row r="198" spans="1:52" ht="27.6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1"/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133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2999</v>
      </c>
      <c r="AO198" s="292" t="s">
        <v>3000</v>
      </c>
      <c r="AP198" s="292" t="str">
        <f>VLOOKUP(功能_33[[#This Row],[功能代號]],需二審tmp!A:A,1,FALSE)</f>
        <v>L4520</v>
      </c>
      <c r="AS198" s="574" t="str">
        <f t="shared" si="21"/>
        <v>4-5</v>
      </c>
      <c r="AT198" s="576" t="str">
        <f t="shared" si="22"/>
        <v/>
      </c>
      <c r="AU198" s="578" t="str">
        <f t="shared" si="23"/>
        <v/>
      </c>
      <c r="AV198" s="580" t="str">
        <f t="shared" si="24"/>
        <v/>
      </c>
      <c r="AW198" s="582" t="str">
        <f t="shared" si="25"/>
        <v/>
      </c>
      <c r="AX198" s="584" t="str">
        <f t="shared" si="26"/>
        <v/>
      </c>
      <c r="AY198" s="662" t="str">
        <f>IFERROR(VLOOKUP(功能_33[[#This Row],[功能代號]],工作表3!C:C,1,FALSE),"未計SIT測試")</f>
        <v>未計SIT測試</v>
      </c>
      <c r="AZ198" s="584" t="s">
        <v>2803</v>
      </c>
    </row>
    <row r="199" spans="1:52" ht="13.8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1"/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195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2976</v>
      </c>
      <c r="AO199" s="291" t="s">
        <v>2976</v>
      </c>
      <c r="AP199" s="292" t="e">
        <f>VLOOKUP(功能_33[[#This Row],[功能代號]],需二審tmp!A:A,1,FALSE)</f>
        <v>#N/A</v>
      </c>
      <c r="AQ199" s="356">
        <v>44523</v>
      </c>
      <c r="AS199" s="574" t="str">
        <f t="shared" si="21"/>
        <v>4-5</v>
      </c>
      <c r="AT199" s="576" t="str">
        <f t="shared" si="22"/>
        <v/>
      </c>
      <c r="AU199" s="578" t="str">
        <f t="shared" si="23"/>
        <v/>
      </c>
      <c r="AV199" s="580" t="str">
        <f t="shared" si="24"/>
        <v/>
      </c>
      <c r="AW199" s="582" t="str">
        <f t="shared" si="25"/>
        <v/>
      </c>
      <c r="AX199" s="584" t="str">
        <f t="shared" si="26"/>
        <v/>
      </c>
      <c r="AY199" s="662" t="str">
        <f>IFERROR(VLOOKUP(功能_33[[#This Row],[功能代號]],工作表3!C:C,1,FALSE),"未計SIT測試")</f>
        <v>未計SIT測試</v>
      </c>
      <c r="AZ199" s="584" t="s">
        <v>2803</v>
      </c>
    </row>
    <row r="200" spans="1:52" ht="13.8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1"/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2976</v>
      </c>
      <c r="AO200" s="291" t="s">
        <v>2976</v>
      </c>
      <c r="AP200" s="292" t="e">
        <f>VLOOKUP(功能_33[[#This Row],[功能代號]],需二審tmp!A:A,1,FALSE)</f>
        <v>#N/A</v>
      </c>
      <c r="AQ200" s="356">
        <v>44523</v>
      </c>
      <c r="AS200" s="574" t="str">
        <f t="shared" si="21"/>
        <v>4-2</v>
      </c>
      <c r="AT200" s="576" t="str">
        <f t="shared" si="22"/>
        <v/>
      </c>
      <c r="AU200" s="578" t="str">
        <f t="shared" si="23"/>
        <v/>
      </c>
      <c r="AV200" s="580" t="str">
        <f t="shared" si="24"/>
        <v/>
      </c>
      <c r="AW200" s="582" t="str">
        <f t="shared" si="25"/>
        <v/>
      </c>
      <c r="AX200" s="584" t="str">
        <f t="shared" si="26"/>
        <v/>
      </c>
      <c r="AY200" s="662" t="str">
        <f>IFERROR(VLOOKUP(功能_33[[#This Row],[功能代號]],工作表3!C:C,1,FALSE),"未計SIT測試")</f>
        <v>L4205</v>
      </c>
      <c r="AZ200" s="584" t="s">
        <v>2803</v>
      </c>
    </row>
    <row r="201" spans="1:52" ht="124.2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1"/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133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649</v>
      </c>
      <c r="AN201" s="308" t="s">
        <v>3014</v>
      </c>
      <c r="AO201" s="219" t="s">
        <v>3015</v>
      </c>
      <c r="AP201" s="292" t="str">
        <f>VLOOKUP(功能_33[[#This Row],[功能代號]],需二審tmp!A:A,1,FALSE)</f>
        <v>L4002</v>
      </c>
      <c r="AQ201" s="356">
        <v>44523</v>
      </c>
      <c r="AS201" s="574" t="str">
        <f t="shared" si="21"/>
        <v>4-2</v>
      </c>
      <c r="AT201" s="576" t="str">
        <f t="shared" si="22"/>
        <v/>
      </c>
      <c r="AU201" s="578" t="str">
        <f t="shared" si="23"/>
        <v/>
      </c>
      <c r="AV201" s="580" t="str">
        <f t="shared" si="24"/>
        <v/>
      </c>
      <c r="AW201" s="582" t="str">
        <f t="shared" si="25"/>
        <v/>
      </c>
      <c r="AX201" s="584" t="str">
        <f t="shared" si="26"/>
        <v/>
      </c>
      <c r="AY201" s="662" t="str">
        <f>IFERROR(VLOOKUP(功能_33[[#This Row],[功能代號]],工作表3!C:C,1,FALSE),"未計SIT測試")</f>
        <v>L4002</v>
      </c>
      <c r="AZ201" s="584" t="s">
        <v>2803</v>
      </c>
    </row>
    <row r="202" spans="1:52" ht="13.8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1"/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195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2976</v>
      </c>
      <c r="AO202" s="291" t="s">
        <v>2976</v>
      </c>
      <c r="AP202" s="292" t="e">
        <f>VLOOKUP(功能_33[[#This Row],[功能代號]],需二審tmp!A:A,1,FALSE)</f>
        <v>#N/A</v>
      </c>
      <c r="AQ202" s="356">
        <v>44523</v>
      </c>
      <c r="AS202" s="574" t="str">
        <f t="shared" si="21"/>
        <v>4-2</v>
      </c>
      <c r="AT202" s="576" t="str">
        <f t="shared" si="22"/>
        <v/>
      </c>
      <c r="AU202" s="578" t="str">
        <f t="shared" si="23"/>
        <v/>
      </c>
      <c r="AV202" s="580" t="str">
        <f t="shared" si="24"/>
        <v/>
      </c>
      <c r="AW202" s="582" t="str">
        <f t="shared" si="25"/>
        <v/>
      </c>
      <c r="AX202" s="584" t="str">
        <f t="shared" si="26"/>
        <v/>
      </c>
      <c r="AY202" s="662" t="str">
        <f>IFERROR(VLOOKUP(功能_33[[#This Row],[功能代號]],工作表3!C:C,1,FALSE),"未計SIT測試")</f>
        <v>L420A</v>
      </c>
      <c r="AZ202" s="584" t="s">
        <v>2803</v>
      </c>
    </row>
    <row r="203" spans="1:52" ht="13.8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1"/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195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2976</v>
      </c>
      <c r="AO203" s="291" t="s">
        <v>2976</v>
      </c>
      <c r="AP203" s="292" t="e">
        <f>VLOOKUP(功能_33[[#This Row],[功能代號]],需二審tmp!A:A,1,FALSE)</f>
        <v>#N/A</v>
      </c>
      <c r="AQ203" s="356">
        <v>44523</v>
      </c>
      <c r="AS203" s="574" t="str">
        <f t="shared" si="21"/>
        <v>4-2</v>
      </c>
      <c r="AT203" s="576" t="str">
        <f t="shared" si="22"/>
        <v/>
      </c>
      <c r="AU203" s="578" t="str">
        <f t="shared" si="23"/>
        <v/>
      </c>
      <c r="AV203" s="580" t="str">
        <f t="shared" si="24"/>
        <v/>
      </c>
      <c r="AW203" s="582" t="str">
        <f t="shared" si="25"/>
        <v/>
      </c>
      <c r="AX203" s="584" t="str">
        <f t="shared" si="26"/>
        <v/>
      </c>
      <c r="AY203" s="662" t="str">
        <f>IFERROR(VLOOKUP(功能_33[[#This Row],[功能代號]],工作表3!C:C,1,FALSE),"未計SIT測試")</f>
        <v>L420B</v>
      </c>
      <c r="AZ203" s="584" t="s">
        <v>2803</v>
      </c>
    </row>
    <row r="204" spans="1:52" ht="27.6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1"/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133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649</v>
      </c>
      <c r="AN204" s="308" t="s">
        <v>3010</v>
      </c>
      <c r="AO204" s="219" t="s">
        <v>3011</v>
      </c>
      <c r="AP204" s="292" t="str">
        <f>VLOOKUP(功能_33[[#This Row],[功能代號]],需二審tmp!A:A,1,FALSE)</f>
        <v>L4920</v>
      </c>
      <c r="AQ204" s="356">
        <v>44523</v>
      </c>
      <c r="AS204" s="574" t="str">
        <f t="shared" si="21"/>
        <v>4-2</v>
      </c>
      <c r="AT204" s="576" t="str">
        <f t="shared" si="22"/>
        <v/>
      </c>
      <c r="AU204" s="578" t="str">
        <f t="shared" si="23"/>
        <v/>
      </c>
      <c r="AV204" s="580" t="str">
        <f t="shared" si="24"/>
        <v/>
      </c>
      <c r="AW204" s="582" t="str">
        <f t="shared" si="25"/>
        <v/>
      </c>
      <c r="AX204" s="584" t="str">
        <f t="shared" si="26"/>
        <v/>
      </c>
      <c r="AY204" s="662" t="str">
        <f>IFERROR(VLOOKUP(功能_33[[#This Row],[功能代號]],工作表3!C:C,1,FALSE),"未計SIT測試")</f>
        <v>L4920</v>
      </c>
      <c r="AZ204" s="584" t="s">
        <v>2803</v>
      </c>
    </row>
    <row r="205" spans="1:52" ht="13.8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1"/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133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649</v>
      </c>
      <c r="AN205" s="291" t="s">
        <v>2976</v>
      </c>
      <c r="AO205" s="291" t="s">
        <v>2976</v>
      </c>
      <c r="AP205" s="292" t="str">
        <f>VLOOKUP(功能_33[[#This Row],[功能代號]],需二審tmp!A:A,1,FALSE)</f>
        <v>L4925</v>
      </c>
      <c r="AQ205" s="356">
        <v>44523</v>
      </c>
      <c r="AS205" s="574" t="str">
        <f t="shared" si="21"/>
        <v>4-2</v>
      </c>
      <c r="AT205" s="576" t="str">
        <f t="shared" si="22"/>
        <v/>
      </c>
      <c r="AU205" s="578" t="str">
        <f t="shared" si="23"/>
        <v/>
      </c>
      <c r="AV205" s="580" t="str">
        <f t="shared" si="24"/>
        <v/>
      </c>
      <c r="AW205" s="582" t="str">
        <f t="shared" si="25"/>
        <v/>
      </c>
      <c r="AX205" s="584" t="str">
        <f t="shared" si="26"/>
        <v/>
      </c>
      <c r="AY205" s="662" t="str">
        <f>IFERROR(VLOOKUP(功能_33[[#This Row],[功能代號]],工作表3!C:C,1,FALSE),"未計SIT測試")</f>
        <v>L4925</v>
      </c>
      <c r="AZ205" s="584" t="s">
        <v>2803</v>
      </c>
    </row>
    <row r="206" spans="1:52" ht="13.8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1"/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133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2976</v>
      </c>
      <c r="AO206" s="291" t="s">
        <v>2976</v>
      </c>
      <c r="AP206" s="292" t="str">
        <f>VLOOKUP(功能_33[[#This Row],[功能代號]],需二審tmp!A:A,1,FALSE)</f>
        <v>L4930</v>
      </c>
      <c r="AQ206" s="356">
        <v>44523</v>
      </c>
      <c r="AS206" s="574" t="str">
        <f t="shared" si="21"/>
        <v>4-2</v>
      </c>
      <c r="AT206" s="576" t="str">
        <f t="shared" si="22"/>
        <v/>
      </c>
      <c r="AU206" s="578" t="str">
        <f t="shared" si="23"/>
        <v/>
      </c>
      <c r="AV206" s="580" t="str">
        <f t="shared" si="24"/>
        <v/>
      </c>
      <c r="AW206" s="582" t="str">
        <f t="shared" si="25"/>
        <v/>
      </c>
      <c r="AX206" s="584" t="str">
        <f t="shared" si="26"/>
        <v/>
      </c>
      <c r="AY206" s="662" t="str">
        <f>IFERROR(VLOOKUP(功能_33[[#This Row],[功能代號]],工作表3!C:C,1,FALSE),"未計SIT測試")</f>
        <v>L4930</v>
      </c>
      <c r="AZ206" s="584" t="s">
        <v>2803</v>
      </c>
    </row>
    <row r="207" spans="1:52" ht="13.8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1"/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195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2976</v>
      </c>
      <c r="AO207" s="291" t="s">
        <v>2976</v>
      </c>
      <c r="AP207" s="292" t="e">
        <f>VLOOKUP(功能_33[[#This Row],[功能代號]],需二審tmp!A:A,1,FALSE)</f>
        <v>#N/A</v>
      </c>
      <c r="AQ207" s="356">
        <v>44523</v>
      </c>
      <c r="AS207" s="574" t="str">
        <f t="shared" si="21"/>
        <v>4-2</v>
      </c>
      <c r="AT207" s="576" t="str">
        <f t="shared" si="22"/>
        <v/>
      </c>
      <c r="AU207" s="578" t="str">
        <f t="shared" si="23"/>
        <v/>
      </c>
      <c r="AV207" s="580" t="str">
        <f t="shared" si="24"/>
        <v/>
      </c>
      <c r="AW207" s="582" t="str">
        <f t="shared" si="25"/>
        <v/>
      </c>
      <c r="AX207" s="584" t="str">
        <f t="shared" si="26"/>
        <v/>
      </c>
      <c r="AY207" s="662" t="str">
        <f>IFERROR(VLOOKUP(功能_33[[#This Row],[功能代號]],工作表3!C:C,1,FALSE),"未計SIT測試")</f>
        <v>L4202</v>
      </c>
      <c r="AZ207" s="584" t="s">
        <v>2803</v>
      </c>
    </row>
    <row r="208" spans="1:52" ht="13.8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1"/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195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2976</v>
      </c>
      <c r="AO208" s="291" t="s">
        <v>2976</v>
      </c>
      <c r="AP208" s="292" t="e">
        <f>VLOOKUP(功能_33[[#This Row],[功能代號]],需二審tmp!A:A,1,FALSE)</f>
        <v>#N/A</v>
      </c>
      <c r="AQ208" s="356">
        <v>44523</v>
      </c>
      <c r="AS208" s="574" t="str">
        <f t="shared" si="21"/>
        <v>4-2</v>
      </c>
      <c r="AT208" s="576" t="str">
        <f t="shared" si="22"/>
        <v/>
      </c>
      <c r="AU208" s="578" t="str">
        <f t="shared" si="23"/>
        <v/>
      </c>
      <c r="AV208" s="580" t="str">
        <f t="shared" si="24"/>
        <v/>
      </c>
      <c r="AW208" s="582" t="str">
        <f t="shared" si="25"/>
        <v/>
      </c>
      <c r="AX208" s="584" t="str">
        <f t="shared" si="26"/>
        <v/>
      </c>
      <c r="AY208" s="662" t="str">
        <f>IFERROR(VLOOKUP(功能_33[[#This Row],[功能代號]],工作表3!C:C,1,FALSE),"未計SIT測試")</f>
        <v>L4203</v>
      </c>
      <c r="AZ208" s="584" t="s">
        <v>2803</v>
      </c>
    </row>
    <row r="209" spans="1:52" ht="138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1"/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468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133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3016</v>
      </c>
      <c r="AO209" s="219" t="s">
        <v>3017</v>
      </c>
      <c r="AP209" s="292" t="str">
        <f>VLOOKUP(功能_33[[#This Row],[功能代號]],需二審tmp!A:A,1,FALSE)</f>
        <v>L4454</v>
      </c>
      <c r="AS209" s="574" t="str">
        <f t="shared" si="21"/>
        <v>4-4</v>
      </c>
      <c r="AT209" s="576" t="str">
        <f t="shared" si="22"/>
        <v/>
      </c>
      <c r="AU209" s="578" t="str">
        <f t="shared" si="23"/>
        <v/>
      </c>
      <c r="AV209" s="580" t="str">
        <f t="shared" si="24"/>
        <v/>
      </c>
      <c r="AW209" s="582" t="str">
        <f t="shared" si="25"/>
        <v/>
      </c>
      <c r="AX209" s="584" t="str">
        <f t="shared" si="26"/>
        <v/>
      </c>
      <c r="AY209" s="662" t="str">
        <f>IFERROR(VLOOKUP(功能_33[[#This Row],[功能代號]],工作表3!C:C,1,FALSE),"未計SIT測試")</f>
        <v>L4454</v>
      </c>
      <c r="AZ209" s="584" t="s">
        <v>2803</v>
      </c>
    </row>
    <row r="210" spans="1:52" ht="13.8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1"/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468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2987</v>
      </c>
      <c r="AO210" s="291" t="s">
        <v>2976</v>
      </c>
      <c r="AP210" s="292" t="e">
        <f>VLOOKUP(功能_33[[#This Row],[功能代號]],需二審tmp!A:A,1,FALSE)</f>
        <v>#N/A</v>
      </c>
      <c r="AQ210" s="356">
        <v>44523</v>
      </c>
      <c r="AS210" s="574" t="str">
        <f t="shared" si="21"/>
        <v>4-4</v>
      </c>
      <c r="AT210" s="576" t="str">
        <f t="shared" si="22"/>
        <v/>
      </c>
      <c r="AU210" s="578" t="str">
        <f t="shared" si="23"/>
        <v/>
      </c>
      <c r="AV210" s="580" t="str">
        <f t="shared" si="24"/>
        <v/>
      </c>
      <c r="AW210" s="582" t="str">
        <f t="shared" si="25"/>
        <v/>
      </c>
      <c r="AX210" s="584" t="str">
        <f t="shared" si="26"/>
        <v/>
      </c>
      <c r="AY210" s="662" t="str">
        <f>IFERROR(VLOOKUP(功能_33[[#This Row],[功能代號]],工作表3!C:C,1,FALSE),"未計SIT測試")</f>
        <v>L4455</v>
      </c>
      <c r="AZ210" s="584" t="s">
        <v>2803</v>
      </c>
    </row>
    <row r="211" spans="1:52" ht="13.8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1"/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3059</v>
      </c>
      <c r="AF211" s="299" t="s">
        <v>196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671</v>
      </c>
      <c r="AP211" s="292" t="str">
        <f>VLOOKUP(功能_33[[#This Row],[功能代號]],需二審tmp!A:A,1,FALSE)</f>
        <v>L3911</v>
      </c>
      <c r="AQ211" s="356">
        <v>44512</v>
      </c>
      <c r="AS211" s="574" t="str">
        <f t="shared" si="21"/>
        <v>3-3</v>
      </c>
      <c r="AT211" s="576" t="str">
        <f t="shared" si="22"/>
        <v/>
      </c>
      <c r="AU211" s="578" t="str">
        <f t="shared" si="23"/>
        <v/>
      </c>
      <c r="AV211" s="580" t="str">
        <f t="shared" si="24"/>
        <v/>
      </c>
      <c r="AW211" s="582" t="str">
        <f t="shared" si="25"/>
        <v/>
      </c>
      <c r="AX211" s="584" t="str">
        <f t="shared" si="26"/>
        <v/>
      </c>
      <c r="AY211" s="662" t="str">
        <f>IFERROR(VLOOKUP(功能_33[[#This Row],[功能代號]],工作表3!C:C,1,FALSE),"未計SIT測試")</f>
        <v>未計SIT測試</v>
      </c>
      <c r="AZ211" s="584" t="s">
        <v>669</v>
      </c>
    </row>
    <row r="212" spans="1:52" ht="13.8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1"/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196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671</v>
      </c>
      <c r="AP212" s="292" t="e">
        <f>VLOOKUP(功能_33[[#This Row],[功能代號]],需二審tmp!A:A,1,FALSE)</f>
        <v>#N/A</v>
      </c>
      <c r="AS212" s="574" t="str">
        <f t="shared" si="21"/>
        <v>3-3</v>
      </c>
      <c r="AT212" s="576" t="str">
        <f t="shared" si="22"/>
        <v/>
      </c>
      <c r="AU212" s="578" t="str">
        <f t="shared" si="23"/>
        <v/>
      </c>
      <c r="AV212" s="580" t="str">
        <f t="shared" si="24"/>
        <v/>
      </c>
      <c r="AW212" s="582" t="str">
        <f t="shared" si="25"/>
        <v/>
      </c>
      <c r="AX212" s="584" t="str">
        <f t="shared" si="26"/>
        <v/>
      </c>
      <c r="AY212" s="662" t="str">
        <f>IFERROR(VLOOKUP(功能_33[[#This Row],[功能代號]],工作表3!C:C,1,FALSE),"未計SIT測試")</f>
        <v>未計SIT測試</v>
      </c>
      <c r="AZ212" s="584" t="s">
        <v>2803</v>
      </c>
    </row>
    <row r="213" spans="1:52" ht="13.8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1"/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196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190</v>
      </c>
      <c r="AP213" s="292" t="str">
        <f>VLOOKUP(功能_33[[#This Row],[功能代號]],需二審tmp!A:A,1,FALSE)</f>
        <v>L3913</v>
      </c>
      <c r="AQ213" s="356">
        <v>44512</v>
      </c>
      <c r="AS213" s="574" t="str">
        <f t="shared" si="21"/>
        <v>3-3</v>
      </c>
      <c r="AT213" s="576" t="str">
        <f t="shared" si="22"/>
        <v/>
      </c>
      <c r="AU213" s="578" t="str">
        <f t="shared" si="23"/>
        <v/>
      </c>
      <c r="AV213" s="580" t="str">
        <f t="shared" si="24"/>
        <v/>
      </c>
      <c r="AW213" s="582" t="str">
        <f t="shared" si="25"/>
        <v/>
      </c>
      <c r="AX213" s="584" t="str">
        <f t="shared" si="26"/>
        <v/>
      </c>
      <c r="AY213" s="662" t="str">
        <f>IFERROR(VLOOKUP(功能_33[[#This Row],[功能代號]],工作表3!C:C,1,FALSE),"未計SIT測試")</f>
        <v>L3913</v>
      </c>
      <c r="AZ213" s="584" t="s">
        <v>672</v>
      </c>
    </row>
    <row r="214" spans="1:52" ht="27.6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1"/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133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3004</v>
      </c>
      <c r="AO214" s="292" t="s">
        <v>3005</v>
      </c>
      <c r="AP214" s="292" t="str">
        <f>VLOOKUP(功能_33[[#This Row],[功能代號]],需二審tmp!A:A,1,FALSE)</f>
        <v>L4210</v>
      </c>
      <c r="AQ214" s="356">
        <v>44523</v>
      </c>
      <c r="AS214" s="574" t="str">
        <f t="shared" si="21"/>
        <v>4-2</v>
      </c>
      <c r="AT214" s="576" t="str">
        <f t="shared" si="22"/>
        <v/>
      </c>
      <c r="AU214" s="578" t="str">
        <f t="shared" si="23"/>
        <v/>
      </c>
      <c r="AV214" s="580" t="str">
        <f t="shared" si="24"/>
        <v/>
      </c>
      <c r="AW214" s="582" t="str">
        <f t="shared" si="25"/>
        <v/>
      </c>
      <c r="AX214" s="584" t="str">
        <f t="shared" si="26"/>
        <v/>
      </c>
      <c r="AY214" s="662" t="str">
        <f>IFERROR(VLOOKUP(功能_33[[#This Row],[功能代號]],工作表3!C:C,1,FALSE),"未計SIT測試")</f>
        <v>L4210</v>
      </c>
      <c r="AZ214" s="584" t="s">
        <v>2803</v>
      </c>
    </row>
    <row r="215" spans="1:52" ht="13.8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1"/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195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2976</v>
      </c>
      <c r="AO215" s="291" t="s">
        <v>2976</v>
      </c>
      <c r="AP215" s="292" t="e">
        <f>VLOOKUP(功能_33[[#This Row],[功能代號]],需二審tmp!A:A,1,FALSE)</f>
        <v>#N/A</v>
      </c>
      <c r="AQ215" s="356">
        <v>44523</v>
      </c>
      <c r="AS215" s="574" t="str">
        <f t="shared" si="21"/>
        <v>4-2</v>
      </c>
      <c r="AT215" s="576" t="str">
        <f t="shared" si="22"/>
        <v/>
      </c>
      <c r="AU215" s="578" t="str">
        <f t="shared" si="23"/>
        <v/>
      </c>
      <c r="AV215" s="580" t="str">
        <f t="shared" si="24"/>
        <v/>
      </c>
      <c r="AW215" s="582" t="str">
        <f t="shared" si="25"/>
        <v/>
      </c>
      <c r="AX215" s="584" t="str">
        <f t="shared" si="26"/>
        <v/>
      </c>
      <c r="AY215" s="662" t="str">
        <f>IFERROR(VLOOKUP(功能_33[[#This Row],[功能代號]],工作表3!C:C,1,FALSE),"未計SIT測試")</f>
        <v>L4921</v>
      </c>
      <c r="AZ215" s="584" t="s">
        <v>2803</v>
      </c>
    </row>
    <row r="216" spans="1:52" ht="41.4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1"/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133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3006</v>
      </c>
      <c r="AO216" s="219" t="s">
        <v>3007</v>
      </c>
      <c r="AP216" s="292" t="str">
        <f>VLOOKUP(功能_33[[#This Row],[功能代號]],需二審tmp!A:A,1,FALSE)</f>
        <v>L4201</v>
      </c>
      <c r="AQ216" s="356">
        <v>44523</v>
      </c>
      <c r="AS216" s="574" t="str">
        <f t="shared" si="21"/>
        <v>4-2</v>
      </c>
      <c r="AT216" s="576" t="str">
        <f t="shared" si="22"/>
        <v/>
      </c>
      <c r="AU216" s="578" t="str">
        <f t="shared" si="23"/>
        <v/>
      </c>
      <c r="AV216" s="580" t="str">
        <f t="shared" si="24"/>
        <v/>
      </c>
      <c r="AW216" s="582" t="str">
        <f t="shared" si="25"/>
        <v/>
      </c>
      <c r="AX216" s="584" t="str">
        <f t="shared" si="26"/>
        <v/>
      </c>
      <c r="AY216" s="662" t="str">
        <f>IFERROR(VLOOKUP(功能_33[[#This Row],[功能代號]],工作表3!C:C,1,FALSE),"未計SIT測試")</f>
        <v>L4201</v>
      </c>
      <c r="AZ216" s="584" t="s">
        <v>2803</v>
      </c>
    </row>
    <row r="217" spans="1:52" ht="27.6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1"/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2791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3032</v>
      </c>
      <c r="AO217" s="219" t="s">
        <v>3031</v>
      </c>
      <c r="AP217" s="292" t="e">
        <f>VLOOKUP(功能_33[[#This Row],[功能代號]],需二審tmp!A:A,1,FALSE)</f>
        <v>#N/A</v>
      </c>
      <c r="AS217" s="574" t="str">
        <f t="shared" si="21"/>
        <v>4-2</v>
      </c>
      <c r="AT217" s="576" t="str">
        <f t="shared" si="22"/>
        <v/>
      </c>
      <c r="AU217" s="578" t="str">
        <f t="shared" si="23"/>
        <v/>
      </c>
      <c r="AV217" s="580" t="str">
        <f t="shared" si="24"/>
        <v/>
      </c>
      <c r="AW217" s="582" t="str">
        <f t="shared" si="25"/>
        <v/>
      </c>
      <c r="AX217" s="584" t="str">
        <f t="shared" si="26"/>
        <v/>
      </c>
      <c r="AY217" s="662" t="str">
        <f>IFERROR(VLOOKUP(功能_33[[#This Row],[功能代號]],工作表3!C:C,1,FALSE),"未計SIT測試")</f>
        <v>L4211</v>
      </c>
      <c r="AZ217" s="584" t="s">
        <v>2803</v>
      </c>
    </row>
    <row r="218" spans="1:52" ht="13.8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1"/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195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2976</v>
      </c>
      <c r="AO218" s="291" t="s">
        <v>2976</v>
      </c>
      <c r="AP218" s="292" t="e">
        <f>VLOOKUP(功能_33[[#This Row],[功能代號]],需二審tmp!A:A,1,FALSE)</f>
        <v>#N/A</v>
      </c>
      <c r="AQ218" s="356">
        <v>44523</v>
      </c>
      <c r="AS218" s="574" t="str">
        <f t="shared" si="21"/>
        <v>4-2</v>
      </c>
      <c r="AT218" s="576" t="str">
        <f t="shared" si="22"/>
        <v/>
      </c>
      <c r="AU218" s="578" t="str">
        <f t="shared" si="23"/>
        <v/>
      </c>
      <c r="AV218" s="580" t="str">
        <f t="shared" si="24"/>
        <v/>
      </c>
      <c r="AW218" s="582" t="str">
        <f t="shared" si="25"/>
        <v/>
      </c>
      <c r="AX218" s="584" t="str">
        <f t="shared" si="26"/>
        <v/>
      </c>
      <c r="AY218" s="662" t="str">
        <f>IFERROR(VLOOKUP(功能_33[[#This Row],[功能代號]],工作表3!C:C,1,FALSE),"未計SIT測試")</f>
        <v>L492A</v>
      </c>
      <c r="AZ218" s="584" t="s">
        <v>2803</v>
      </c>
    </row>
    <row r="219" spans="1:52" ht="27.6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1"/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133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3008</v>
      </c>
      <c r="AO219" s="292" t="s">
        <v>3009</v>
      </c>
      <c r="AP219" s="292" t="str">
        <f>VLOOKUP(功能_33[[#This Row],[功能代號]],需二審tmp!A:A,1,FALSE)</f>
        <v>L4702</v>
      </c>
      <c r="AS219" s="574" t="str">
        <f t="shared" si="21"/>
        <v>4-7</v>
      </c>
      <c r="AT219" s="576" t="str">
        <f t="shared" si="22"/>
        <v/>
      </c>
      <c r="AU219" s="578" t="str">
        <f t="shared" si="23"/>
        <v/>
      </c>
      <c r="AV219" s="580" t="str">
        <f t="shared" si="24"/>
        <v/>
      </c>
      <c r="AW219" s="582" t="str">
        <f t="shared" si="25"/>
        <v/>
      </c>
      <c r="AX219" s="584" t="str">
        <f t="shared" si="26"/>
        <v/>
      </c>
      <c r="AY219" s="662" t="str">
        <f>IFERROR(VLOOKUP(功能_33[[#This Row],[功能代號]],工作表3!C:C,1,FALSE),"未計SIT測試")</f>
        <v>L4702</v>
      </c>
      <c r="AZ219" s="584" t="s">
        <v>2803</v>
      </c>
    </row>
    <row r="220" spans="1:52" ht="27.6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1"/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133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3008</v>
      </c>
      <c r="AO220" s="292" t="s">
        <v>3009</v>
      </c>
      <c r="AP220" s="292" t="str">
        <f>VLOOKUP(功能_33[[#This Row],[功能代號]],需二審tmp!A:A,1,FALSE)</f>
        <v>L4703</v>
      </c>
      <c r="AQ220" s="356">
        <v>44523</v>
      </c>
      <c r="AS220" s="574" t="str">
        <f t="shared" ref="AS220:AS284" si="27">IF(COUNTA(AE220)=1,LEFT(D220,3),"")</f>
        <v>4-7</v>
      </c>
      <c r="AT220" s="576" t="str">
        <f t="shared" ref="AT220:AT284" si="28">IF(AND(COUNTA(N220)=1,COUNTA(O220)=1,COUNTA(AA220)=1,COUNTA(AD220)=1,COUNTA(AE220)=0),LEFT(D220,3),"")</f>
        <v/>
      </c>
      <c r="AU220" s="578" t="str">
        <f t="shared" ref="AU220:AU284" si="29">IF(AND(COUNTA(N220)=1,COUNTA(O220)=1,COUNTA(AA220)=1,COUNTA(AD220)=0,COUNTA(AE220)=0),LEFT(D220,3),"")</f>
        <v/>
      </c>
      <c r="AV220" s="580" t="str">
        <f t="shared" ref="AV220:AV284" si="30">IF(AND(COUNTA(O220)=0,COUNTA(AA220)=1),LEFT(D220,3),"")</f>
        <v/>
      </c>
      <c r="AW220" s="582" t="str">
        <f t="shared" ref="AW220:AW284" si="31">IF(AND(COUNTA(O220)=1,COUNTA(AA220)=0),LEFT(D220,3),"")</f>
        <v/>
      </c>
      <c r="AX220" s="584" t="str">
        <f t="shared" ref="AX220:AX284" si="32">IF(AND(COUNTA(O220)=0,COUNTA(AA220)=0),LEFT(D220,3),"")</f>
        <v/>
      </c>
      <c r="AY220" s="662" t="str">
        <f>IFERROR(VLOOKUP(功能_33[[#This Row],[功能代號]],工作表3!C:C,1,FALSE),"未計SIT測試")</f>
        <v>L4703</v>
      </c>
      <c r="AZ220" s="584" t="s">
        <v>2803</v>
      </c>
    </row>
    <row r="221" spans="1:52" ht="13.8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1"/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195</v>
      </c>
      <c r="AC221" s="299">
        <v>44496</v>
      </c>
      <c r="AD221" s="299">
        <v>44496</v>
      </c>
      <c r="AE221" s="222" t="s">
        <v>3059</v>
      </c>
      <c r="AF221" s="299" t="s">
        <v>196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689</v>
      </c>
      <c r="AP221" s="292" t="e">
        <f>VLOOKUP(功能_33[[#This Row],[功能代號]],需二審tmp!A:A,1,FALSE)</f>
        <v>#N/A</v>
      </c>
      <c r="AQ221" s="356">
        <v>44512</v>
      </c>
      <c r="AS221" s="574" t="str">
        <f t="shared" si="27"/>
        <v>3-1</v>
      </c>
      <c r="AT221" s="576" t="str">
        <f t="shared" si="28"/>
        <v/>
      </c>
      <c r="AU221" s="578" t="str">
        <f t="shared" si="29"/>
        <v/>
      </c>
      <c r="AV221" s="580" t="str">
        <f t="shared" si="30"/>
        <v/>
      </c>
      <c r="AW221" s="582" t="str">
        <f t="shared" si="31"/>
        <v/>
      </c>
      <c r="AX221" s="584" t="str">
        <f t="shared" si="32"/>
        <v/>
      </c>
      <c r="AY221" s="662" t="str">
        <f>IFERROR(VLOOKUP(功能_33[[#This Row],[功能代號]],工作表3!C:C,1,FALSE),"未計SIT測試")</f>
        <v>L3921</v>
      </c>
      <c r="AZ221" s="584" t="s">
        <v>687</v>
      </c>
    </row>
    <row r="222" spans="1:52" ht="13.8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1"/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195</v>
      </c>
      <c r="AC222" s="299">
        <v>44496</v>
      </c>
      <c r="AD222" s="299">
        <v>44496</v>
      </c>
      <c r="AE222" s="299">
        <v>44512</v>
      </c>
      <c r="AF222" s="299" t="s">
        <v>196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692</v>
      </c>
      <c r="AN222" s="291">
        <v>340</v>
      </c>
      <c r="AO222" s="292" t="s">
        <v>693</v>
      </c>
      <c r="AP222" s="292" t="e">
        <f>VLOOKUP(功能_33[[#This Row],[功能代號]],需二審tmp!A:A,1,FALSE)</f>
        <v>#N/A</v>
      </c>
      <c r="AQ222" s="356">
        <v>44512</v>
      </c>
      <c r="AS222" s="574" t="str">
        <f t="shared" si="27"/>
        <v>3-1</v>
      </c>
      <c r="AT222" s="576" t="str">
        <f t="shared" si="28"/>
        <v/>
      </c>
      <c r="AU222" s="578" t="str">
        <f t="shared" si="29"/>
        <v/>
      </c>
      <c r="AV222" s="580" t="str">
        <f t="shared" si="30"/>
        <v/>
      </c>
      <c r="AW222" s="582" t="str">
        <f t="shared" si="31"/>
        <v/>
      </c>
      <c r="AX222" s="584" t="str">
        <f t="shared" si="32"/>
        <v/>
      </c>
      <c r="AY222" s="662" t="str">
        <f>IFERROR(VLOOKUP(功能_33[[#This Row],[功能代號]],工作表3!C:C,1,FALSE),"未計SIT測試")</f>
        <v>未計SIT測試</v>
      </c>
      <c r="AZ222" s="584" t="s">
        <v>690</v>
      </c>
    </row>
    <row r="223" spans="1:52" ht="13.8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1"/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195</v>
      </c>
      <c r="AC223" s="299">
        <v>44496</v>
      </c>
      <c r="AD223" s="299">
        <v>44496</v>
      </c>
      <c r="AE223" s="299">
        <v>44512</v>
      </c>
      <c r="AF223" s="299" t="s">
        <v>196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696</v>
      </c>
      <c r="AP223" s="292" t="e">
        <f>VLOOKUP(功能_33[[#This Row],[功能代號]],需二審tmp!A:A,1,FALSE)</f>
        <v>#N/A</v>
      </c>
      <c r="AQ223" s="356">
        <v>44512</v>
      </c>
      <c r="AS223" s="574" t="str">
        <f t="shared" si="27"/>
        <v>3-1</v>
      </c>
      <c r="AT223" s="576" t="str">
        <f t="shared" si="28"/>
        <v/>
      </c>
      <c r="AU223" s="578" t="str">
        <f t="shared" si="29"/>
        <v/>
      </c>
      <c r="AV223" s="580" t="str">
        <f t="shared" si="30"/>
        <v/>
      </c>
      <c r="AW223" s="582" t="str">
        <f t="shared" si="31"/>
        <v/>
      </c>
      <c r="AX223" s="584" t="str">
        <f t="shared" si="32"/>
        <v/>
      </c>
      <c r="AY223" s="662" t="str">
        <f>IFERROR(VLOOKUP(功能_33[[#This Row],[功能代號]],工作表3!C:C,1,FALSE),"未計SIT測試")</f>
        <v>未計SIT測試</v>
      </c>
      <c r="AZ223" s="584" t="s">
        <v>694</v>
      </c>
    </row>
    <row r="224" spans="1:52" ht="13.8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1"/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195</v>
      </c>
      <c r="AC224" s="299">
        <v>44496</v>
      </c>
      <c r="AD224" s="299">
        <v>44496</v>
      </c>
      <c r="AE224" s="299">
        <v>44512</v>
      </c>
      <c r="AF224" s="299" t="s">
        <v>196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699</v>
      </c>
      <c r="AP224" s="292" t="e">
        <f>VLOOKUP(功能_33[[#This Row],[功能代號]],需二審tmp!A:A,1,FALSE)</f>
        <v>#N/A</v>
      </c>
      <c r="AQ224" s="356">
        <v>44512</v>
      </c>
      <c r="AS224" s="574" t="str">
        <f t="shared" si="27"/>
        <v>3-1</v>
      </c>
      <c r="AT224" s="576" t="str">
        <f t="shared" si="28"/>
        <v/>
      </c>
      <c r="AU224" s="578" t="str">
        <f t="shared" si="29"/>
        <v/>
      </c>
      <c r="AV224" s="580" t="str">
        <f t="shared" si="30"/>
        <v/>
      </c>
      <c r="AW224" s="582" t="str">
        <f t="shared" si="31"/>
        <v/>
      </c>
      <c r="AX224" s="584" t="str">
        <f t="shared" si="32"/>
        <v/>
      </c>
      <c r="AY224" s="662" t="str">
        <f>IFERROR(VLOOKUP(功能_33[[#This Row],[功能代號]],工作表3!C:C,1,FALSE),"未計SIT測試")</f>
        <v>未計SIT測試</v>
      </c>
      <c r="AZ224" s="584" t="s">
        <v>697</v>
      </c>
    </row>
    <row r="225" spans="1:52" ht="13.8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1"/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195</v>
      </c>
      <c r="AC225" s="299">
        <v>44496</v>
      </c>
      <c r="AD225" s="299">
        <v>44496</v>
      </c>
      <c r="AE225" s="299">
        <v>44512</v>
      </c>
      <c r="AF225" s="299" t="s">
        <v>196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702</v>
      </c>
      <c r="AP225" s="292" t="e">
        <f>VLOOKUP(功能_33[[#This Row],[功能代號]],需二審tmp!A:A,1,FALSE)</f>
        <v>#N/A</v>
      </c>
      <c r="AQ225" s="356">
        <v>44512</v>
      </c>
      <c r="AS225" s="574" t="str">
        <f t="shared" si="27"/>
        <v>3-1</v>
      </c>
      <c r="AT225" s="576" t="str">
        <f t="shared" si="28"/>
        <v/>
      </c>
      <c r="AU225" s="578" t="str">
        <f t="shared" si="29"/>
        <v/>
      </c>
      <c r="AV225" s="580" t="str">
        <f t="shared" si="30"/>
        <v/>
      </c>
      <c r="AW225" s="582" t="str">
        <f t="shared" si="31"/>
        <v/>
      </c>
      <c r="AX225" s="584" t="str">
        <f t="shared" si="32"/>
        <v/>
      </c>
      <c r="AY225" s="662" t="str">
        <f>IFERROR(VLOOKUP(功能_33[[#This Row],[功能代號]],工作表3!C:C,1,FALSE),"未計SIT測試")</f>
        <v>未計SIT測試</v>
      </c>
      <c r="AZ225" s="584" t="s">
        <v>700</v>
      </c>
    </row>
    <row r="226" spans="1:52" ht="13.8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1"/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196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705</v>
      </c>
      <c r="AP226" s="292" t="str">
        <f>VLOOKUP(功能_33[[#This Row],[功能代號]],需二審tmp!A:A,1,FALSE)</f>
        <v>L3926</v>
      </c>
      <c r="AQ226" s="356">
        <v>44512</v>
      </c>
      <c r="AS226" s="574" t="str">
        <f t="shared" si="27"/>
        <v>3-1</v>
      </c>
      <c r="AT226" s="576" t="str">
        <f t="shared" si="28"/>
        <v/>
      </c>
      <c r="AU226" s="578" t="str">
        <f t="shared" si="29"/>
        <v/>
      </c>
      <c r="AV226" s="580" t="str">
        <f t="shared" si="30"/>
        <v/>
      </c>
      <c r="AW226" s="582" t="str">
        <f t="shared" si="31"/>
        <v/>
      </c>
      <c r="AX226" s="584" t="str">
        <f t="shared" si="32"/>
        <v/>
      </c>
      <c r="AY226" s="662" t="str">
        <f>IFERROR(VLOOKUP(功能_33[[#This Row],[功能代號]],工作表3!C:C,1,FALSE),"未計SIT測試")</f>
        <v>未計SIT測試</v>
      </c>
      <c r="AZ226" s="584" t="s">
        <v>703</v>
      </c>
    </row>
    <row r="227" spans="1:52" ht="13.8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1"/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195</v>
      </c>
      <c r="AC227" s="299">
        <v>44496</v>
      </c>
      <c r="AD227" s="299">
        <v>44496</v>
      </c>
      <c r="AE227" s="299">
        <v>44512</v>
      </c>
      <c r="AF227" s="299" t="s">
        <v>196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190</v>
      </c>
      <c r="AP227" s="292" t="e">
        <f>VLOOKUP(功能_33[[#This Row],[功能代號]],需二審tmp!A:A,1,FALSE)</f>
        <v>#N/A</v>
      </c>
      <c r="AQ227" s="356">
        <v>44512</v>
      </c>
      <c r="AS227" s="574" t="str">
        <f t="shared" si="27"/>
        <v>3-3</v>
      </c>
      <c r="AT227" s="576" t="str">
        <f t="shared" si="28"/>
        <v/>
      </c>
      <c r="AU227" s="578" t="str">
        <f t="shared" si="29"/>
        <v/>
      </c>
      <c r="AV227" s="580" t="str">
        <f t="shared" si="30"/>
        <v/>
      </c>
      <c r="AW227" s="582" t="str">
        <f t="shared" si="31"/>
        <v/>
      </c>
      <c r="AX227" s="584" t="str">
        <f t="shared" si="32"/>
        <v/>
      </c>
      <c r="AY227" s="662" t="str">
        <f>IFERROR(VLOOKUP(功能_33[[#This Row],[功能代號]],工作表3!C:C,1,FALSE),"未計SIT測試")</f>
        <v>未計SIT測試</v>
      </c>
      <c r="AZ227" s="584" t="s">
        <v>706</v>
      </c>
    </row>
    <row r="228" spans="1:52" ht="13.8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1"/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196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190</v>
      </c>
      <c r="AP228" s="292" t="str">
        <f>VLOOKUP(功能_33[[#This Row],[功能代號]],需二審tmp!A:A,1,FALSE)</f>
        <v>L3130</v>
      </c>
      <c r="AQ228" s="356">
        <v>44512</v>
      </c>
      <c r="AS228" s="574" t="str">
        <f t="shared" si="27"/>
        <v>3-3</v>
      </c>
      <c r="AT228" s="576" t="str">
        <f t="shared" si="28"/>
        <v/>
      </c>
      <c r="AU228" s="578" t="str">
        <f t="shared" si="29"/>
        <v/>
      </c>
      <c r="AV228" s="580" t="str">
        <f t="shared" si="30"/>
        <v/>
      </c>
      <c r="AW228" s="582" t="str">
        <f t="shared" si="31"/>
        <v/>
      </c>
      <c r="AX228" s="584" t="str">
        <f t="shared" si="32"/>
        <v/>
      </c>
      <c r="AY228" s="662" t="str">
        <f>IFERROR(VLOOKUP(功能_33[[#This Row],[功能代號]],工作表3!C:C,1,FALSE),"未計SIT測試")</f>
        <v>未計SIT測試</v>
      </c>
      <c r="AZ228" s="584" t="s">
        <v>708</v>
      </c>
    </row>
    <row r="229" spans="1:52" ht="13.8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1"/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196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712</v>
      </c>
      <c r="AP229" s="292" t="str">
        <f>VLOOKUP(功能_33[[#This Row],[功能代號]],需二審tmp!A:A,1,FALSE)</f>
        <v>L3200</v>
      </c>
      <c r="AQ229" s="356">
        <v>44512</v>
      </c>
      <c r="AS229" s="574" t="str">
        <f t="shared" si="27"/>
        <v>3-3</v>
      </c>
      <c r="AT229" s="576" t="str">
        <f t="shared" si="28"/>
        <v/>
      </c>
      <c r="AU229" s="578" t="str">
        <f t="shared" si="29"/>
        <v/>
      </c>
      <c r="AV229" s="580" t="str">
        <f t="shared" si="30"/>
        <v/>
      </c>
      <c r="AW229" s="582" t="str">
        <f t="shared" si="31"/>
        <v/>
      </c>
      <c r="AX229" s="584" t="str">
        <f t="shared" si="32"/>
        <v/>
      </c>
      <c r="AY229" s="662" t="str">
        <f>IFERROR(VLOOKUP(功能_33[[#This Row],[功能代號]],工作表3!C:C,1,FALSE),"未計SIT測試")</f>
        <v>未計SIT測試</v>
      </c>
      <c r="AZ229" s="584" t="s">
        <v>710</v>
      </c>
    </row>
    <row r="230" spans="1:52" ht="13.8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1"/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196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715</v>
      </c>
      <c r="AN230" s="291" t="s">
        <v>190</v>
      </c>
      <c r="AP230" s="292" t="str">
        <f>VLOOKUP(功能_33[[#This Row],[功能代號]],需二審tmp!A:A,1,FALSE)</f>
        <v>L3230</v>
      </c>
      <c r="AQ230" s="356">
        <v>44512</v>
      </c>
      <c r="AS230" s="574" t="str">
        <f t="shared" si="27"/>
        <v>3-3</v>
      </c>
      <c r="AT230" s="576" t="str">
        <f t="shared" si="28"/>
        <v/>
      </c>
      <c r="AU230" s="578" t="str">
        <f t="shared" si="29"/>
        <v/>
      </c>
      <c r="AV230" s="580" t="str">
        <f t="shared" si="30"/>
        <v/>
      </c>
      <c r="AW230" s="582" t="str">
        <f t="shared" si="31"/>
        <v/>
      </c>
      <c r="AX230" s="584" t="str">
        <f t="shared" si="32"/>
        <v/>
      </c>
      <c r="AY230" s="662" t="str">
        <f>IFERROR(VLOOKUP(功能_33[[#This Row],[功能代號]],工作表3!C:C,1,FALSE),"未計SIT測試")</f>
        <v>L3230</v>
      </c>
      <c r="AZ230" s="584" t="s">
        <v>713</v>
      </c>
    </row>
    <row r="231" spans="1:52" ht="13.8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1"/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196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715</v>
      </c>
      <c r="AN231" s="291" t="s">
        <v>190</v>
      </c>
      <c r="AP231" s="292" t="e">
        <f>VLOOKUP(功能_33[[#This Row],[功能代號]],需二審tmp!A:A,1,FALSE)</f>
        <v>#N/A</v>
      </c>
      <c r="AS231" s="574" t="str">
        <f t="shared" si="27"/>
        <v>3-3</v>
      </c>
      <c r="AT231" s="576" t="str">
        <f t="shared" si="28"/>
        <v/>
      </c>
      <c r="AU231" s="578" t="str">
        <f t="shared" si="29"/>
        <v/>
      </c>
      <c r="AV231" s="580" t="str">
        <f t="shared" si="30"/>
        <v/>
      </c>
      <c r="AW231" s="582" t="str">
        <f t="shared" si="31"/>
        <v/>
      </c>
      <c r="AX231" s="584" t="str">
        <f t="shared" si="32"/>
        <v/>
      </c>
      <c r="AY231" s="662" t="str">
        <f>IFERROR(VLOOKUP(功能_33[[#This Row],[功能代號]],工作表3!C:C,1,FALSE),"未計SIT測試")</f>
        <v>未計SIT測試</v>
      </c>
      <c r="AZ231" s="584" t="s">
        <v>2803</v>
      </c>
    </row>
    <row r="232" spans="1:52" ht="13.8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1"/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195</v>
      </c>
      <c r="AC232" s="299">
        <v>44496</v>
      </c>
      <c r="AD232" s="299">
        <v>44496</v>
      </c>
      <c r="AE232" s="299">
        <v>44512</v>
      </c>
      <c r="AF232" s="299" t="s">
        <v>196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718</v>
      </c>
      <c r="AP232" s="292" t="e">
        <f>VLOOKUP(功能_33[[#This Row],[功能代號]],需二審tmp!A:A,1,FALSE)</f>
        <v>#N/A</v>
      </c>
      <c r="AQ232" s="356">
        <v>44512</v>
      </c>
      <c r="AS232" s="574" t="str">
        <f t="shared" si="27"/>
        <v>3-4</v>
      </c>
      <c r="AT232" s="576" t="str">
        <f t="shared" si="28"/>
        <v/>
      </c>
      <c r="AU232" s="578" t="str">
        <f t="shared" si="29"/>
        <v/>
      </c>
      <c r="AV232" s="580" t="str">
        <f t="shared" si="30"/>
        <v/>
      </c>
      <c r="AW232" s="582" t="str">
        <f t="shared" si="31"/>
        <v/>
      </c>
      <c r="AX232" s="584" t="str">
        <f t="shared" si="32"/>
        <v/>
      </c>
      <c r="AY232" s="662" t="str">
        <f>IFERROR(VLOOKUP(功能_33[[#This Row],[功能代號]],工作表3!C:C,1,FALSE),"未計SIT測試")</f>
        <v>未計SIT測試</v>
      </c>
      <c r="AZ232" s="584" t="s">
        <v>716</v>
      </c>
    </row>
    <row r="233" spans="1:52" ht="13.8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1"/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195</v>
      </c>
      <c r="AC233" s="299">
        <v>44496</v>
      </c>
      <c r="AD233" s="299">
        <v>44496</v>
      </c>
      <c r="AE233" s="299">
        <v>44512</v>
      </c>
      <c r="AF233" s="299" t="s">
        <v>196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692</v>
      </c>
      <c r="AN233" s="291">
        <v>342</v>
      </c>
      <c r="AO233" s="292" t="s">
        <v>720</v>
      </c>
      <c r="AP233" s="292" t="e">
        <f>VLOOKUP(功能_33[[#This Row],[功能代號]],需二審tmp!A:A,1,FALSE)</f>
        <v>#N/A</v>
      </c>
      <c r="AQ233" s="356">
        <v>44512</v>
      </c>
      <c r="AS233" s="574" t="str">
        <f t="shared" si="27"/>
        <v>3-4</v>
      </c>
      <c r="AT233" s="576" t="str">
        <f t="shared" si="28"/>
        <v/>
      </c>
      <c r="AU233" s="578" t="str">
        <f t="shared" si="29"/>
        <v/>
      </c>
      <c r="AV233" s="580" t="str">
        <f t="shared" si="30"/>
        <v/>
      </c>
      <c r="AW233" s="582" t="str">
        <f t="shared" si="31"/>
        <v/>
      </c>
      <c r="AX233" s="584" t="str">
        <f t="shared" si="32"/>
        <v/>
      </c>
      <c r="AY233" s="662" t="str">
        <f>IFERROR(VLOOKUP(功能_33[[#This Row],[功能代號]],工作表3!C:C,1,FALSE),"未計SIT測試")</f>
        <v>未計SIT測試</v>
      </c>
      <c r="AZ233" s="584" t="s">
        <v>719</v>
      </c>
    </row>
    <row r="234" spans="1:52" ht="13.8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1"/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196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692</v>
      </c>
      <c r="AN234" s="291">
        <v>632</v>
      </c>
      <c r="AO234" s="292" t="s">
        <v>722</v>
      </c>
      <c r="AP234" s="292" t="str">
        <f>VLOOKUP(功能_33[[#This Row],[功能代號]],需二審tmp!A:A,1,FALSE)</f>
        <v>L3731</v>
      </c>
      <c r="AQ234" s="356">
        <v>44512</v>
      </c>
      <c r="AS234" s="574" t="str">
        <f t="shared" si="27"/>
        <v>3-3</v>
      </c>
      <c r="AT234" s="576" t="str">
        <f t="shared" si="28"/>
        <v/>
      </c>
      <c r="AU234" s="578" t="str">
        <f t="shared" si="29"/>
        <v/>
      </c>
      <c r="AV234" s="580" t="str">
        <f t="shared" si="30"/>
        <v/>
      </c>
      <c r="AW234" s="582" t="str">
        <f t="shared" si="31"/>
        <v/>
      </c>
      <c r="AX234" s="584" t="str">
        <f t="shared" si="32"/>
        <v/>
      </c>
      <c r="AY234" s="662" t="str">
        <f>IFERROR(VLOOKUP(功能_33[[#This Row],[功能代號]],工作表3!C:C,1,FALSE),"未計SIT測試")</f>
        <v>未計SIT測試</v>
      </c>
      <c r="AZ234" s="584" t="s">
        <v>721</v>
      </c>
    </row>
    <row r="235" spans="1:52" ht="13.8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1"/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3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3"/>
      <c r="AN235" s="660" t="s">
        <v>2976</v>
      </c>
      <c r="AO235" s="423"/>
      <c r="AP235" s="423" t="e">
        <f>VLOOKUP(功能_33[[#This Row],[功能代號]],需二審tmp!A:A,1,FALSE)</f>
        <v>#N/A</v>
      </c>
      <c r="AS235" s="635" t="str">
        <f>IF(COUNTA(AE235)=1,LEFT(D235,3),"")</f>
        <v>6-8</v>
      </c>
      <c r="AT235" s="576" t="str">
        <f>IF(AND(COUNTA(N235)=1,COUNTA(O235)=1,COUNTA(AA235)=1,COUNTA(AD235)=1,COUNTA(AE235)=0),LEFT(D235,3),"")</f>
        <v/>
      </c>
      <c r="AU235" s="578" t="str">
        <f>IF(AND(COUNTA(N235)=1,COUNTA(O235)=1,COUNTA(AA235)=1,COUNTA(AD235)=0,COUNTA(AE235)=0),LEFT(D235,3),"")</f>
        <v/>
      </c>
      <c r="AV235" s="580" t="str">
        <f>IF(AND(COUNTA(O235)=0,COUNTA(AA235)=1),LEFT(D235,3),"")</f>
        <v/>
      </c>
      <c r="AW235" s="582" t="str">
        <f>IF(AND(COUNTA(O235)=1,COUNTA(AA235)=0),LEFT(D235,3),"")</f>
        <v/>
      </c>
      <c r="AX235" s="584" t="str">
        <f>IF(AND(COUNTA(O235)=0,COUNTA(AA235)=0),LEFT(D235,3),"")</f>
        <v/>
      </c>
      <c r="AY235" s="662" t="str">
        <f>IFERROR(VLOOKUP(功能_33[[#This Row],[功能代號]],工作表3!C:C,1,FALSE),"未計SIT測試")</f>
        <v>未計SIT測試</v>
      </c>
      <c r="AZ235" s="584" t="s">
        <v>2803</v>
      </c>
    </row>
    <row r="236" spans="1:52" ht="13.8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1"/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195</v>
      </c>
      <c r="AC236" s="299">
        <v>44496</v>
      </c>
      <c r="AD236" s="299">
        <v>44496</v>
      </c>
      <c r="AE236" s="299">
        <v>44512</v>
      </c>
      <c r="AF236" s="299" t="s">
        <v>196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725</v>
      </c>
      <c r="AP236" s="292" t="e">
        <f>VLOOKUP(功能_33[[#This Row],[功能代號]],需二審tmp!A:A,1,FALSE)</f>
        <v>#N/A</v>
      </c>
      <c r="AQ236" s="356">
        <v>44512</v>
      </c>
      <c r="AS236" s="574" t="str">
        <f t="shared" si="27"/>
        <v>3-3</v>
      </c>
      <c r="AT236" s="576" t="str">
        <f t="shared" si="28"/>
        <v/>
      </c>
      <c r="AU236" s="578" t="str">
        <f t="shared" si="29"/>
        <v/>
      </c>
      <c r="AV236" s="580" t="str">
        <f t="shared" si="30"/>
        <v/>
      </c>
      <c r="AW236" s="582" t="str">
        <f t="shared" si="31"/>
        <v/>
      </c>
      <c r="AX236" s="584" t="str">
        <f t="shared" si="32"/>
        <v/>
      </c>
      <c r="AY236" s="662" t="str">
        <f>IFERROR(VLOOKUP(功能_33[[#This Row],[功能代號]],工作表3!C:C,1,FALSE),"未計SIT測試")</f>
        <v>未計SIT測試</v>
      </c>
      <c r="AZ236" s="584" t="s">
        <v>723</v>
      </c>
    </row>
    <row r="237" spans="1:52" ht="13.8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1"/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195</v>
      </c>
      <c r="AC237" s="299">
        <v>44496</v>
      </c>
      <c r="AD237" s="299">
        <v>44496</v>
      </c>
      <c r="AE237" s="299">
        <v>44512</v>
      </c>
      <c r="AF237" s="299" t="s">
        <v>196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728</v>
      </c>
      <c r="AP237" s="292" t="e">
        <f>VLOOKUP(功能_33[[#This Row],[功能代號]],需二審tmp!A:A,1,FALSE)</f>
        <v>#N/A</v>
      </c>
      <c r="AQ237" s="356">
        <v>44512</v>
      </c>
      <c r="AS237" s="574" t="str">
        <f t="shared" si="27"/>
        <v>3-3</v>
      </c>
      <c r="AT237" s="576" t="str">
        <f t="shared" si="28"/>
        <v/>
      </c>
      <c r="AU237" s="578" t="str">
        <f t="shared" si="29"/>
        <v/>
      </c>
      <c r="AV237" s="580" t="str">
        <f t="shared" si="30"/>
        <v/>
      </c>
      <c r="AW237" s="582" t="str">
        <f t="shared" si="31"/>
        <v/>
      </c>
      <c r="AX237" s="584" t="str">
        <f t="shared" si="32"/>
        <v/>
      </c>
      <c r="AY237" s="662" t="str">
        <f>IFERROR(VLOOKUP(功能_33[[#This Row],[功能代號]],工作表3!C:C,1,FALSE),"未計SIT測試")</f>
        <v>未計SIT測試</v>
      </c>
      <c r="AZ237" s="584" t="s">
        <v>726</v>
      </c>
    </row>
    <row r="238" spans="1:52" ht="13.8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195</v>
      </c>
      <c r="AC238" s="299">
        <v>44477</v>
      </c>
      <c r="AD238" s="299">
        <v>44477</v>
      </c>
      <c r="AE238" s="299">
        <v>44539</v>
      </c>
      <c r="AF238" s="299" t="s">
        <v>196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731</v>
      </c>
      <c r="AP238" s="292" t="e">
        <f>VLOOKUP(功能_33[[#This Row],[功能代號]],需二審tmp!A:A,1,FALSE)</f>
        <v>#N/A</v>
      </c>
      <c r="AQ238" s="356">
        <v>44523</v>
      </c>
      <c r="AS238" s="574" t="str">
        <f t="shared" si="27"/>
        <v>2-5</v>
      </c>
      <c r="AT238" s="576" t="str">
        <f t="shared" si="28"/>
        <v/>
      </c>
      <c r="AU238" s="578" t="str">
        <f t="shared" si="29"/>
        <v/>
      </c>
      <c r="AV238" s="580" t="str">
        <f t="shared" si="30"/>
        <v/>
      </c>
      <c r="AW238" s="582" t="str">
        <f t="shared" si="31"/>
        <v/>
      </c>
      <c r="AX238" s="584" t="str">
        <f t="shared" si="32"/>
        <v/>
      </c>
      <c r="AY238" s="662" t="str">
        <f>IFERROR(VLOOKUP(功能_33[[#This Row],[功能代號]],工作表3!C:C,1,FALSE),"未計SIT測試")</f>
        <v>L2603</v>
      </c>
      <c r="AZ238" s="584" t="s">
        <v>729</v>
      </c>
    </row>
    <row r="239" spans="1:52" ht="13.8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133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734</v>
      </c>
      <c r="AP239" s="292" t="str">
        <f>VLOOKUP(功能_33[[#This Row],[功能代號]],需二審tmp!A:A,1,FALSE)</f>
        <v>L2078</v>
      </c>
      <c r="AQ239" s="356">
        <v>44523</v>
      </c>
      <c r="AS239" s="574" t="str">
        <f t="shared" si="27"/>
        <v>2-5</v>
      </c>
      <c r="AT239" s="576" t="str">
        <f t="shared" si="28"/>
        <v/>
      </c>
      <c r="AU239" s="578" t="str">
        <f t="shared" si="29"/>
        <v/>
      </c>
      <c r="AV239" s="580" t="str">
        <f t="shared" si="30"/>
        <v/>
      </c>
      <c r="AW239" s="582" t="str">
        <f t="shared" si="31"/>
        <v/>
      </c>
      <c r="AX239" s="584" t="str">
        <f t="shared" si="32"/>
        <v/>
      </c>
      <c r="AY239" s="662" t="str">
        <f>IFERROR(VLOOKUP(功能_33[[#This Row],[功能代號]],工作表3!C:C,1,FALSE),"未計SIT測試")</f>
        <v>L2078</v>
      </c>
      <c r="AZ239" s="584" t="s">
        <v>732</v>
      </c>
    </row>
    <row r="240" spans="1:52" ht="13.8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195</v>
      </c>
      <c r="AC240" s="299">
        <v>44477</v>
      </c>
      <c r="AD240" s="299">
        <v>44477</v>
      </c>
      <c r="AE240" s="299">
        <v>44539</v>
      </c>
      <c r="AF240" s="299" t="s">
        <v>196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737</v>
      </c>
      <c r="AP240" s="292" t="e">
        <f>VLOOKUP(功能_33[[#This Row],[功能代號]],需二審tmp!A:A,1,FALSE)</f>
        <v>#N/A</v>
      </c>
      <c r="AQ240" s="356">
        <v>44523</v>
      </c>
      <c r="AS240" s="574" t="str">
        <f t="shared" si="27"/>
        <v>2-5</v>
      </c>
      <c r="AT240" s="576" t="str">
        <f t="shared" si="28"/>
        <v/>
      </c>
      <c r="AU240" s="578" t="str">
        <f t="shared" si="29"/>
        <v/>
      </c>
      <c r="AV240" s="580" t="str">
        <f t="shared" si="30"/>
        <v/>
      </c>
      <c r="AW240" s="582" t="str">
        <f t="shared" si="31"/>
        <v/>
      </c>
      <c r="AX240" s="584" t="str">
        <f t="shared" si="32"/>
        <v/>
      </c>
      <c r="AY240" s="662" t="str">
        <f>IFERROR(VLOOKUP(功能_33[[#This Row],[功能代號]],工作表3!C:C,1,FALSE),"未計SIT測試")</f>
        <v>L2601</v>
      </c>
      <c r="AZ240" s="584" t="s">
        <v>735</v>
      </c>
    </row>
    <row r="241" spans="2:52" ht="13.8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195</v>
      </c>
      <c r="AC241" s="299">
        <v>44477</v>
      </c>
      <c r="AD241" s="299">
        <v>44477</v>
      </c>
      <c r="AE241" s="299">
        <v>44539</v>
      </c>
      <c r="AF241" s="299" t="s">
        <v>196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740</v>
      </c>
      <c r="AP241" s="292" t="e">
        <f>VLOOKUP(功能_33[[#This Row],[功能代號]],需二審tmp!A:A,1,FALSE)</f>
        <v>#N/A</v>
      </c>
      <c r="AQ241" s="356">
        <v>44523</v>
      </c>
      <c r="AS241" s="574" t="str">
        <f t="shared" si="27"/>
        <v>2-5</v>
      </c>
      <c r="AT241" s="576" t="str">
        <f t="shared" si="28"/>
        <v/>
      </c>
      <c r="AU241" s="578" t="str">
        <f t="shared" si="29"/>
        <v/>
      </c>
      <c r="AV241" s="580" t="str">
        <f t="shared" si="30"/>
        <v/>
      </c>
      <c r="AW241" s="582" t="str">
        <f t="shared" si="31"/>
        <v/>
      </c>
      <c r="AX241" s="584" t="str">
        <f t="shared" si="32"/>
        <v/>
      </c>
      <c r="AY241" s="662" t="str">
        <f>IFERROR(VLOOKUP(功能_33[[#This Row],[功能代號]],工作表3!C:C,1,FALSE),"未計SIT測試")</f>
        <v>L2602</v>
      </c>
      <c r="AZ241" s="584" t="s">
        <v>738</v>
      </c>
    </row>
    <row r="242" spans="2:52" ht="13.8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195</v>
      </c>
      <c r="AC242" s="299">
        <v>44477</v>
      </c>
      <c r="AD242" s="299">
        <v>44477</v>
      </c>
      <c r="AE242" s="299">
        <v>44539</v>
      </c>
      <c r="AF242" s="299" t="s">
        <v>196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743</v>
      </c>
      <c r="AP242" s="292" t="e">
        <f>VLOOKUP(功能_33[[#This Row],[功能代號]],需二審tmp!A:A,1,FALSE)</f>
        <v>#N/A</v>
      </c>
      <c r="AQ242" s="356">
        <v>44523</v>
      </c>
      <c r="AS242" s="574" t="str">
        <f t="shared" si="27"/>
        <v>2-5</v>
      </c>
      <c r="AT242" s="576" t="str">
        <f t="shared" si="28"/>
        <v/>
      </c>
      <c r="AU242" s="578" t="str">
        <f t="shared" si="29"/>
        <v/>
      </c>
      <c r="AV242" s="580" t="str">
        <f t="shared" si="30"/>
        <v/>
      </c>
      <c r="AW242" s="582" t="str">
        <f t="shared" si="31"/>
        <v/>
      </c>
      <c r="AX242" s="584" t="str">
        <f t="shared" si="32"/>
        <v/>
      </c>
      <c r="AY242" s="662" t="str">
        <f>IFERROR(VLOOKUP(功能_33[[#This Row],[功能代號]],工作表3!C:C,1,FALSE),"未計SIT測試")</f>
        <v>L2941</v>
      </c>
      <c r="AZ242" s="584" t="s">
        <v>741</v>
      </c>
    </row>
    <row r="243" spans="2:52" ht="13.8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195</v>
      </c>
      <c r="AC243" s="299">
        <v>44477</v>
      </c>
      <c r="AD243" s="299">
        <v>44477</v>
      </c>
      <c r="AE243" s="299">
        <v>44539</v>
      </c>
      <c r="AF243" s="299" t="s">
        <v>196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746</v>
      </c>
      <c r="AP243" s="292" t="e">
        <f>VLOOKUP(功能_33[[#This Row],[功能代號]],需二審tmp!A:A,1,FALSE)</f>
        <v>#N/A</v>
      </c>
      <c r="AQ243" s="356">
        <v>44523</v>
      </c>
      <c r="AS243" s="574" t="str">
        <f t="shared" si="27"/>
        <v>2-5</v>
      </c>
      <c r="AT243" s="576" t="str">
        <f t="shared" si="28"/>
        <v/>
      </c>
      <c r="AU243" s="578" t="str">
        <f t="shared" si="29"/>
        <v/>
      </c>
      <c r="AV243" s="580" t="str">
        <f t="shared" si="30"/>
        <v/>
      </c>
      <c r="AW243" s="582" t="str">
        <f t="shared" si="31"/>
        <v/>
      </c>
      <c r="AX243" s="584" t="str">
        <f t="shared" si="32"/>
        <v/>
      </c>
      <c r="AY243" s="662" t="str">
        <f>IFERROR(VLOOKUP(功能_33[[#This Row],[功能代號]],工作表3!C:C,1,FALSE),"未計SIT測試")</f>
        <v>L2942</v>
      </c>
      <c r="AZ243" s="584" t="s">
        <v>744</v>
      </c>
    </row>
    <row r="244" spans="2:52" ht="13.8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195</v>
      </c>
      <c r="AC244" s="299">
        <v>44477</v>
      </c>
      <c r="AD244" s="299">
        <v>44477</v>
      </c>
      <c r="AE244" s="299">
        <v>44539</v>
      </c>
      <c r="AF244" s="299" t="s">
        <v>196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749</v>
      </c>
      <c r="AP244" s="292" t="e">
        <f>VLOOKUP(功能_33[[#This Row],[功能代號]],需二審tmp!A:A,1,FALSE)</f>
        <v>#N/A</v>
      </c>
      <c r="AQ244" s="356">
        <v>44523</v>
      </c>
      <c r="AS244" s="574" t="str">
        <f t="shared" si="27"/>
        <v>2-5</v>
      </c>
      <c r="AT244" s="576" t="str">
        <f t="shared" si="28"/>
        <v/>
      </c>
      <c r="AU244" s="578" t="str">
        <f t="shared" si="29"/>
        <v/>
      </c>
      <c r="AV244" s="580" t="str">
        <f t="shared" si="30"/>
        <v/>
      </c>
      <c r="AW244" s="582" t="str">
        <f t="shared" si="31"/>
        <v/>
      </c>
      <c r="AX244" s="584" t="str">
        <f t="shared" si="32"/>
        <v/>
      </c>
      <c r="AY244" s="662" t="str">
        <f>IFERROR(VLOOKUP(功能_33[[#This Row],[功能代號]],工作表3!C:C,1,FALSE),"未計SIT測試")</f>
        <v>L2605</v>
      </c>
      <c r="AZ244" s="584" t="s">
        <v>747</v>
      </c>
    </row>
    <row r="245" spans="2:52" ht="13.8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195</v>
      </c>
      <c r="AC245" s="299">
        <v>44477</v>
      </c>
      <c r="AD245" s="299">
        <v>44477</v>
      </c>
      <c r="AE245" s="299">
        <v>44539</v>
      </c>
      <c r="AF245" s="299" t="s">
        <v>196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752</v>
      </c>
      <c r="AP245" s="292" t="e">
        <f>VLOOKUP(功能_33[[#This Row],[功能代號]],需二審tmp!A:A,1,FALSE)</f>
        <v>#N/A</v>
      </c>
      <c r="AQ245" s="356">
        <v>44523</v>
      </c>
      <c r="AS245" s="574" t="str">
        <f t="shared" si="27"/>
        <v>2-5</v>
      </c>
      <c r="AT245" s="576" t="str">
        <f t="shared" si="28"/>
        <v/>
      </c>
      <c r="AU245" s="578" t="str">
        <f t="shared" si="29"/>
        <v/>
      </c>
      <c r="AV245" s="580" t="str">
        <f t="shared" si="30"/>
        <v/>
      </c>
      <c r="AW245" s="582" t="str">
        <f t="shared" si="31"/>
        <v/>
      </c>
      <c r="AX245" s="584" t="str">
        <f t="shared" si="32"/>
        <v/>
      </c>
      <c r="AY245" s="662" t="str">
        <f>IFERROR(VLOOKUP(功能_33[[#This Row],[功能代號]],工作表3!C:C,1,FALSE),"未計SIT測試")</f>
        <v>L2613</v>
      </c>
      <c r="AZ245" s="584" t="s">
        <v>750</v>
      </c>
    </row>
    <row r="246" spans="2:52" ht="13.8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755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195</v>
      </c>
      <c r="AC246" s="299">
        <v>44477</v>
      </c>
      <c r="AD246" s="299">
        <v>44477</v>
      </c>
      <c r="AE246" s="299">
        <v>44539</v>
      </c>
      <c r="AF246" s="299" t="s">
        <v>196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756</v>
      </c>
      <c r="AP246" s="292" t="e">
        <f>VLOOKUP(功能_33[[#This Row],[功能代號]],需二審tmp!A:A,1,FALSE)</f>
        <v>#N/A</v>
      </c>
      <c r="AQ246" s="356">
        <v>44523</v>
      </c>
      <c r="AS246" s="574" t="str">
        <f t="shared" si="27"/>
        <v>2-5</v>
      </c>
      <c r="AT246" s="576" t="str">
        <f t="shared" si="28"/>
        <v/>
      </c>
      <c r="AU246" s="578" t="str">
        <f t="shared" si="29"/>
        <v/>
      </c>
      <c r="AV246" s="580" t="str">
        <f t="shared" si="30"/>
        <v/>
      </c>
      <c r="AW246" s="582" t="str">
        <f t="shared" si="31"/>
        <v/>
      </c>
      <c r="AX246" s="584" t="str">
        <f t="shared" si="32"/>
        <v/>
      </c>
      <c r="AY246" s="662" t="str">
        <f>IFERROR(VLOOKUP(功能_33[[#This Row],[功能代號]],工作表3!C:C,1,FALSE),"未計SIT測試")</f>
        <v>L2614</v>
      </c>
      <c r="AZ246" s="584" t="s">
        <v>2803</v>
      </c>
    </row>
    <row r="247" spans="2:52" ht="13.8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1"/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133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2976</v>
      </c>
      <c r="AO247" s="291" t="s">
        <v>2976</v>
      </c>
      <c r="AP247" s="292" t="str">
        <f>VLOOKUP(功能_33[[#This Row],[功能代號]],需二審tmp!A:A,1,FALSE)</f>
        <v>L4604</v>
      </c>
      <c r="AQ247" s="356">
        <v>44523</v>
      </c>
      <c r="AS247" s="574" t="str">
        <f t="shared" si="27"/>
        <v>4-6</v>
      </c>
      <c r="AT247" s="576" t="str">
        <f t="shared" si="28"/>
        <v/>
      </c>
      <c r="AU247" s="578" t="str">
        <f t="shared" si="29"/>
        <v/>
      </c>
      <c r="AV247" s="580" t="str">
        <f t="shared" si="30"/>
        <v/>
      </c>
      <c r="AW247" s="582" t="str">
        <f t="shared" si="31"/>
        <v/>
      </c>
      <c r="AX247" s="584" t="str">
        <f t="shared" si="32"/>
        <v/>
      </c>
      <c r="AY247" s="662" t="str">
        <f>IFERROR(VLOOKUP(功能_33[[#This Row],[功能代號]],工作表3!C:C,1,FALSE),"未計SIT測試")</f>
        <v>L4604</v>
      </c>
      <c r="AZ247" s="584" t="s">
        <v>2803</v>
      </c>
    </row>
    <row r="248" spans="2:52" ht="13.8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1"/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133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2975</v>
      </c>
      <c r="AO248" s="292" t="s">
        <v>2974</v>
      </c>
      <c r="AP248" s="292" t="str">
        <f>VLOOKUP(功能_33[[#This Row],[功能代號]],需二審tmp!A:A,1,FALSE)</f>
        <v>L4605</v>
      </c>
      <c r="AQ248" s="356">
        <v>44523</v>
      </c>
      <c r="AS248" s="574" t="str">
        <f t="shared" si="27"/>
        <v>4-6</v>
      </c>
      <c r="AT248" s="576" t="str">
        <f t="shared" si="28"/>
        <v/>
      </c>
      <c r="AU248" s="578" t="str">
        <f t="shared" si="29"/>
        <v/>
      </c>
      <c r="AV248" s="580" t="str">
        <f t="shared" si="30"/>
        <v/>
      </c>
      <c r="AW248" s="582" t="str">
        <f t="shared" si="31"/>
        <v/>
      </c>
      <c r="AX248" s="584" t="str">
        <f t="shared" si="32"/>
        <v/>
      </c>
      <c r="AY248" s="662" t="str">
        <f>IFERROR(VLOOKUP(功能_33[[#This Row],[功能代號]],工作表3!C:C,1,FALSE),"未計SIT測試")</f>
        <v>L4605</v>
      </c>
      <c r="AZ248" s="584" t="s">
        <v>2803</v>
      </c>
    </row>
    <row r="249" spans="2:52" ht="41.4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1"/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133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3018</v>
      </c>
      <c r="AO249" s="219" t="s">
        <v>3019</v>
      </c>
      <c r="AP249" s="292" t="str">
        <f>VLOOKUP(功能_33[[#This Row],[功能代號]],需二審tmp!A:A,1,FALSE)</f>
        <v>L4606</v>
      </c>
      <c r="AQ249" s="356">
        <v>44523</v>
      </c>
      <c r="AS249" s="574" t="str">
        <f t="shared" si="27"/>
        <v>4-6</v>
      </c>
      <c r="AT249" s="576" t="str">
        <f t="shared" si="28"/>
        <v/>
      </c>
      <c r="AU249" s="578" t="str">
        <f t="shared" si="29"/>
        <v/>
      </c>
      <c r="AV249" s="580" t="str">
        <f t="shared" si="30"/>
        <v/>
      </c>
      <c r="AW249" s="582" t="str">
        <f t="shared" si="31"/>
        <v/>
      </c>
      <c r="AX249" s="584" t="str">
        <f t="shared" si="32"/>
        <v/>
      </c>
      <c r="AY249" s="662" t="str">
        <f>IFERROR(VLOOKUP(功能_33[[#This Row],[功能代號]],工作表3!C:C,1,FALSE),"未計SIT測試")</f>
        <v>L4606</v>
      </c>
      <c r="AZ249" s="584" t="s">
        <v>2803</v>
      </c>
    </row>
    <row r="250" spans="2:52" ht="13.8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1"/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346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2976</v>
      </c>
      <c r="AO250" s="291" t="s">
        <v>2976</v>
      </c>
      <c r="AP250" s="292" t="e">
        <f>VLOOKUP(功能_33[[#This Row],[功能代號]],需二審tmp!A:A,1,FALSE)</f>
        <v>#N/A</v>
      </c>
      <c r="AQ250" s="356">
        <v>44523</v>
      </c>
      <c r="AS250" s="574" t="str">
        <f t="shared" si="27"/>
        <v>4-6</v>
      </c>
      <c r="AT250" s="576" t="str">
        <f t="shared" si="28"/>
        <v/>
      </c>
      <c r="AU250" s="578" t="str">
        <f t="shared" si="29"/>
        <v/>
      </c>
      <c r="AV250" s="580" t="str">
        <f t="shared" si="30"/>
        <v/>
      </c>
      <c r="AW250" s="582" t="str">
        <f t="shared" si="31"/>
        <v/>
      </c>
      <c r="AX250" s="584" t="str">
        <f t="shared" si="32"/>
        <v/>
      </c>
      <c r="AY250" s="662" t="str">
        <f>IFERROR(VLOOKUP(功能_33[[#This Row],[功能代號]],工作表3!C:C,1,FALSE),"未計SIT測試")</f>
        <v>L4607</v>
      </c>
      <c r="AZ250" s="584" t="s">
        <v>2803</v>
      </c>
    </row>
    <row r="251" spans="2:52" ht="13.8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1"/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2976</v>
      </c>
      <c r="AO251" s="291" t="s">
        <v>2976</v>
      </c>
      <c r="AP251" s="292" t="e">
        <f>VLOOKUP(功能_33[[#This Row],[功能代號]],需二審tmp!A:A,1,FALSE)</f>
        <v>#N/A</v>
      </c>
      <c r="AQ251" s="356">
        <v>44523</v>
      </c>
      <c r="AS251" s="574" t="str">
        <f t="shared" si="27"/>
        <v>4-6</v>
      </c>
      <c r="AT251" s="576" t="str">
        <f t="shared" si="28"/>
        <v/>
      </c>
      <c r="AU251" s="578" t="str">
        <f t="shared" si="29"/>
        <v/>
      </c>
      <c r="AV251" s="580" t="str">
        <f t="shared" si="30"/>
        <v/>
      </c>
      <c r="AW251" s="582" t="str">
        <f t="shared" si="31"/>
        <v/>
      </c>
      <c r="AX251" s="584" t="str">
        <f t="shared" si="32"/>
        <v/>
      </c>
      <c r="AY251" s="662" t="str">
        <f>IFERROR(VLOOKUP(功能_33[[#This Row],[功能代號]],工作表3!C:C,1,FALSE),"未計SIT測試")</f>
        <v>L4966</v>
      </c>
      <c r="AZ251" s="584" t="s">
        <v>2803</v>
      </c>
    </row>
    <row r="252" spans="2:52" ht="13.8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1"/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195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190</v>
      </c>
      <c r="AO252" s="292" t="s">
        <v>190</v>
      </c>
      <c r="AP252" s="292" t="e">
        <f>VLOOKUP(功能_33[[#This Row],[功能代號]],需二審tmp!A:A,1,FALSE)</f>
        <v>#N/A</v>
      </c>
      <c r="AQ252" s="356">
        <v>44526</v>
      </c>
      <c r="AS252" s="574" t="str">
        <f t="shared" si="27"/>
        <v>6-8</v>
      </c>
      <c r="AT252" s="576" t="str">
        <f t="shared" si="28"/>
        <v/>
      </c>
      <c r="AU252" s="578" t="str">
        <f t="shared" si="29"/>
        <v/>
      </c>
      <c r="AV252" s="580" t="str">
        <f t="shared" si="30"/>
        <v/>
      </c>
      <c r="AW252" s="582" t="str">
        <f t="shared" si="31"/>
        <v/>
      </c>
      <c r="AX252" s="584" t="str">
        <f t="shared" si="32"/>
        <v/>
      </c>
      <c r="AY252" s="662" t="str">
        <f>IFERROR(VLOOKUP(功能_33[[#This Row],[功能代號]],工作表3!C:C,1,FALSE),"未計SIT測試")</f>
        <v>L6982</v>
      </c>
      <c r="AZ252" s="584" t="s">
        <v>2803</v>
      </c>
    </row>
    <row r="253" spans="2:52" ht="13.8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1"/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195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771</v>
      </c>
      <c r="AN253" s="291" t="s">
        <v>190</v>
      </c>
      <c r="AO253" s="292" t="s">
        <v>190</v>
      </c>
      <c r="AP253" s="292" t="e">
        <f>VLOOKUP(功能_33[[#This Row],[功能代號]],需二審tmp!A:A,1,FALSE)</f>
        <v>#N/A</v>
      </c>
      <c r="AQ253" s="356">
        <v>44526</v>
      </c>
      <c r="AS253" s="574" t="str">
        <f t="shared" si="27"/>
        <v>6-8</v>
      </c>
      <c r="AT253" s="576" t="str">
        <f t="shared" si="28"/>
        <v/>
      </c>
      <c r="AU253" s="578" t="str">
        <f t="shared" si="29"/>
        <v/>
      </c>
      <c r="AV253" s="580" t="str">
        <f t="shared" si="30"/>
        <v/>
      </c>
      <c r="AW253" s="582" t="str">
        <f t="shared" si="31"/>
        <v/>
      </c>
      <c r="AX253" s="584" t="str">
        <f t="shared" si="32"/>
        <v/>
      </c>
      <c r="AY253" s="662" t="str">
        <f>IFERROR(VLOOKUP(功能_33[[#This Row],[功能代號]],工作表3!C:C,1,FALSE),"未計SIT測試")</f>
        <v>未計SIT測試</v>
      </c>
      <c r="AZ253" s="584" t="s">
        <v>2803</v>
      </c>
    </row>
    <row r="254" spans="2:52" ht="13.8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1"/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195</v>
      </c>
      <c r="AC254" s="299">
        <v>44496</v>
      </c>
      <c r="AD254" s="299">
        <v>44496</v>
      </c>
      <c r="AE254" s="299">
        <v>44512</v>
      </c>
      <c r="AF254" s="299" t="s">
        <v>196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774</v>
      </c>
      <c r="AP254" s="292" t="e">
        <f>VLOOKUP(功能_33[[#This Row],[功能代號]],需二審tmp!A:A,1,FALSE)</f>
        <v>#N/A</v>
      </c>
      <c r="AQ254" s="356">
        <v>44512</v>
      </c>
      <c r="AS254" s="574" t="str">
        <f t="shared" si="27"/>
        <v>3-4</v>
      </c>
      <c r="AT254" s="576" t="str">
        <f t="shared" si="28"/>
        <v/>
      </c>
      <c r="AU254" s="578" t="str">
        <f t="shared" si="29"/>
        <v/>
      </c>
      <c r="AV254" s="580" t="str">
        <f t="shared" si="30"/>
        <v/>
      </c>
      <c r="AW254" s="582" t="str">
        <f t="shared" si="31"/>
        <v/>
      </c>
      <c r="AX254" s="584" t="str">
        <f t="shared" si="32"/>
        <v/>
      </c>
      <c r="AY254" s="662" t="str">
        <f>IFERROR(VLOOKUP(功能_33[[#This Row],[功能代號]],工作表3!C:C,1,FALSE),"未計SIT測試")</f>
        <v>未計SIT測試</v>
      </c>
      <c r="AZ254" s="584" t="s">
        <v>772</v>
      </c>
    </row>
    <row r="255" spans="2:52" ht="13.8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172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195</v>
      </c>
      <c r="AC255" s="299">
        <v>44524</v>
      </c>
      <c r="AD255" s="299">
        <v>44524</v>
      </c>
      <c r="AE255" s="299">
        <v>44544</v>
      </c>
      <c r="AF255" s="299" t="s">
        <v>196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771</v>
      </c>
      <c r="AN255" s="291">
        <v>226</v>
      </c>
      <c r="AO255" s="292" t="s">
        <v>777</v>
      </c>
      <c r="AP255" s="292" t="e">
        <f>VLOOKUP(功能_33[[#This Row],[功能代號]],需二審tmp!A:A,1,FALSE)</f>
        <v>#N/A</v>
      </c>
      <c r="AQ255" s="356">
        <v>44523</v>
      </c>
      <c r="AS255" s="574" t="str">
        <f t="shared" si="27"/>
        <v>2-2</v>
      </c>
      <c r="AT255" s="576" t="str">
        <f t="shared" si="28"/>
        <v/>
      </c>
      <c r="AU255" s="578" t="str">
        <f t="shared" si="29"/>
        <v/>
      </c>
      <c r="AV255" s="580" t="str">
        <f t="shared" si="30"/>
        <v/>
      </c>
      <c r="AW255" s="582" t="str">
        <f t="shared" si="31"/>
        <v/>
      </c>
      <c r="AX255" s="584" t="str">
        <f t="shared" si="32"/>
        <v/>
      </c>
      <c r="AY255" s="662" t="str">
        <f>IFERROR(VLOOKUP(功能_33[[#This Row],[功能代號]],工作表3!C:C,1,FALSE),"未計SIT測試")</f>
        <v>未計SIT測試</v>
      </c>
      <c r="AZ255" s="584" t="s">
        <v>2803</v>
      </c>
    </row>
    <row r="256" spans="2:52" ht="13.8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1"/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195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771</v>
      </c>
      <c r="AN256" s="291" t="s">
        <v>190</v>
      </c>
      <c r="AO256" s="292" t="s">
        <v>190</v>
      </c>
      <c r="AP256" s="292" t="e">
        <f>VLOOKUP(功能_33[[#This Row],[功能代號]],需二審tmp!A:A,1,FALSE)</f>
        <v>#N/A</v>
      </c>
      <c r="AQ256" s="356">
        <v>44526</v>
      </c>
      <c r="AS256" s="574" t="str">
        <f t="shared" si="27"/>
        <v>6-8</v>
      </c>
      <c r="AT256" s="576" t="str">
        <f t="shared" si="28"/>
        <v/>
      </c>
      <c r="AU256" s="578" t="str">
        <f t="shared" si="29"/>
        <v/>
      </c>
      <c r="AV256" s="580" t="str">
        <f t="shared" si="30"/>
        <v/>
      </c>
      <c r="AW256" s="582" t="str">
        <f t="shared" si="31"/>
        <v/>
      </c>
      <c r="AX256" s="584" t="str">
        <f t="shared" si="32"/>
        <v/>
      </c>
      <c r="AY256" s="662" t="str">
        <f>IFERROR(VLOOKUP(功能_33[[#This Row],[功能代號]],工作表3!C:C,1,FALSE),"未計SIT測試")</f>
        <v>未計SIT測試</v>
      </c>
      <c r="AZ256" s="584" t="s">
        <v>2803</v>
      </c>
    </row>
    <row r="257" spans="3:52" ht="13.8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1"/>
      <c r="L257" s="291"/>
      <c r="M257" s="299">
        <v>44487</v>
      </c>
      <c r="N257" s="299">
        <v>44487</v>
      </c>
      <c r="O257" s="299">
        <v>44487</v>
      </c>
      <c r="P257" s="291" t="s">
        <v>12</v>
      </c>
      <c r="Q257" s="291" t="s">
        <v>172</v>
      </c>
      <c r="V257" s="291"/>
      <c r="X257" s="291"/>
      <c r="Y257" s="291"/>
      <c r="Z257" s="292" t="str">
        <f>VLOOKUP(功能_33[[#This Row],[User]],SKL放款!A:G,7,FALSE)</f>
        <v>放款服務課</v>
      </c>
      <c r="AA257" s="299">
        <v>44533</v>
      </c>
      <c r="AB257" s="299" t="s">
        <v>195</v>
      </c>
      <c r="AC257" s="299">
        <v>44529</v>
      </c>
      <c r="AD257" s="299">
        <v>44529</v>
      </c>
      <c r="AE257" s="299">
        <v>44544</v>
      </c>
      <c r="AF257" s="299"/>
      <c r="AG257" s="299"/>
      <c r="AH257" s="355"/>
      <c r="AI257" s="299">
        <f>IFERROR(IF(VLOOKUP(功能_33[[#This Row],[功能代號]],E:S,11,FALSE)=0,"",VLOOKUP(功能_33[[#This Row],[功能代號]],E:S,11,FALSE)),"")</f>
        <v>44487</v>
      </c>
      <c r="AJ257" s="299"/>
      <c r="AK257" s="299"/>
      <c r="AL257" s="292"/>
      <c r="AM257" s="299"/>
      <c r="AN257" s="303" t="s">
        <v>782</v>
      </c>
      <c r="AO257" s="304" t="s">
        <v>783</v>
      </c>
      <c r="AP257" s="292" t="e">
        <f>VLOOKUP(功能_33[[#This Row],[功能代號]],需二審tmp!A:A,1,FALSE)</f>
        <v>#N/A</v>
      </c>
      <c r="AQ257" s="356">
        <v>44526</v>
      </c>
      <c r="AS257" s="574" t="str">
        <f t="shared" si="27"/>
        <v>6-2</v>
      </c>
      <c r="AT257" s="576" t="str">
        <f t="shared" si="28"/>
        <v/>
      </c>
      <c r="AU257" s="578" t="str">
        <f t="shared" si="29"/>
        <v/>
      </c>
      <c r="AV257" s="580" t="str">
        <f t="shared" si="30"/>
        <v/>
      </c>
      <c r="AW257" s="582" t="str">
        <f t="shared" si="31"/>
        <v/>
      </c>
      <c r="AX257" s="584" t="str">
        <f t="shared" si="32"/>
        <v/>
      </c>
      <c r="AY257" s="662" t="str">
        <f>IFERROR(VLOOKUP(功能_33[[#This Row],[功能代號]],工作表3!C:C,1,FALSE),"未計SIT測試")</f>
        <v>L6201</v>
      </c>
      <c r="AZ257" s="584" t="s">
        <v>2803</v>
      </c>
    </row>
    <row r="258" spans="3:52" ht="13.8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1"/>
      <c r="L258" s="291"/>
      <c r="M258" s="299">
        <v>44487</v>
      </c>
      <c r="N258" s="299">
        <v>44487</v>
      </c>
      <c r="O258" s="299">
        <v>44487</v>
      </c>
      <c r="P258" s="291" t="s">
        <v>12</v>
      </c>
      <c r="Q258" s="291" t="s">
        <v>11</v>
      </c>
      <c r="V258" s="291"/>
      <c r="X258" s="291"/>
      <c r="Y258" s="291"/>
      <c r="Z258" s="292" t="str">
        <f>VLOOKUP(功能_33[[#This Row],[User]],SKL放款!A:G,7,FALSE)</f>
        <v>放款服務課</v>
      </c>
      <c r="AA258" s="299">
        <v>44533</v>
      </c>
      <c r="AB258" s="299" t="s">
        <v>195</v>
      </c>
      <c r="AC258" s="299">
        <v>44529</v>
      </c>
      <c r="AD258" s="299">
        <v>44529</v>
      </c>
      <c r="AE258" s="299">
        <v>44544</v>
      </c>
      <c r="AF258" s="299"/>
      <c r="AG258" s="299"/>
      <c r="AH258" s="355"/>
      <c r="AI258" s="299">
        <f>IFERROR(IF(VLOOKUP(功能_33[[#This Row],[功能代號]],E:S,11,FALSE)=0,"",VLOOKUP(功能_33[[#This Row],[功能代號]],E:S,11,FALSE)),"")</f>
        <v>44487</v>
      </c>
      <c r="AJ258" s="299"/>
      <c r="AK258" s="299"/>
      <c r="AL258" s="292"/>
      <c r="AM258" s="299"/>
      <c r="AN258" s="291" t="s">
        <v>190</v>
      </c>
      <c r="AP258" s="292" t="e">
        <f>VLOOKUP(功能_33[[#This Row],[功能代號]],需二審tmp!A:A,1,FALSE)</f>
        <v>#N/A</v>
      </c>
      <c r="AQ258" s="356">
        <v>44526</v>
      </c>
      <c r="AS258" s="574" t="str">
        <f t="shared" si="27"/>
        <v>6-2</v>
      </c>
      <c r="AT258" s="576" t="str">
        <f t="shared" si="28"/>
        <v/>
      </c>
      <c r="AU258" s="578" t="str">
        <f t="shared" si="29"/>
        <v/>
      </c>
      <c r="AV258" s="580" t="str">
        <f t="shared" si="30"/>
        <v/>
      </c>
      <c r="AW258" s="582" t="str">
        <f t="shared" si="31"/>
        <v/>
      </c>
      <c r="AX258" s="584" t="str">
        <f t="shared" si="32"/>
        <v/>
      </c>
      <c r="AY258" s="662" t="str">
        <f>IFERROR(VLOOKUP(功能_33[[#This Row],[功能代號]],工作表3!C:C,1,FALSE),"未計SIT測試")</f>
        <v>L6901</v>
      </c>
      <c r="AZ258" s="584" t="s">
        <v>2803</v>
      </c>
    </row>
    <row r="259" spans="3:52" ht="13.8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1"/>
      <c r="L259" s="291"/>
      <c r="M259" s="299">
        <v>44487</v>
      </c>
      <c r="N259" s="299">
        <v>44487</v>
      </c>
      <c r="O259" s="299">
        <v>44487</v>
      </c>
      <c r="P259" s="291" t="s">
        <v>12</v>
      </c>
      <c r="Q259" s="291" t="s">
        <v>11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44533</v>
      </c>
      <c r="AB259" s="299" t="s">
        <v>195</v>
      </c>
      <c r="AC259" s="299">
        <v>44529</v>
      </c>
      <c r="AD259" s="299">
        <v>44529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44487</v>
      </c>
      <c r="AJ259" s="299"/>
      <c r="AK259" s="299"/>
      <c r="AL259" s="292"/>
      <c r="AM259" s="299"/>
      <c r="AN259" s="291" t="s">
        <v>190</v>
      </c>
      <c r="AP259" s="292" t="e">
        <f>VLOOKUP(功能_33[[#This Row],[功能代號]],需二審tmp!A:A,1,FALSE)</f>
        <v>#N/A</v>
      </c>
      <c r="AQ259" s="356">
        <v>44526</v>
      </c>
      <c r="AS259" s="574" t="str">
        <f t="shared" si="27"/>
        <v>6-2</v>
      </c>
      <c r="AT259" s="576" t="str">
        <f t="shared" si="28"/>
        <v/>
      </c>
      <c r="AU259" s="578" t="str">
        <f t="shared" si="29"/>
        <v/>
      </c>
      <c r="AV259" s="580" t="str">
        <f t="shared" si="30"/>
        <v/>
      </c>
      <c r="AW259" s="582" t="str">
        <f t="shared" si="31"/>
        <v/>
      </c>
      <c r="AX259" s="584" t="str">
        <f t="shared" si="32"/>
        <v/>
      </c>
      <c r="AY259" s="662" t="str">
        <f>IFERROR(VLOOKUP(功能_33[[#This Row],[功能代號]],工作表3!C:C,1,FALSE),"未計SIT測試")</f>
        <v>L6902</v>
      </c>
      <c r="AZ259" s="584" t="s">
        <v>2803</v>
      </c>
    </row>
    <row r="260" spans="3:52" ht="13.8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1"/>
      <c r="L260" s="291"/>
      <c r="M260" s="299">
        <v>44487</v>
      </c>
      <c r="N260" s="299">
        <v>44487</v>
      </c>
      <c r="O260" s="299">
        <v>44487</v>
      </c>
      <c r="P260" s="291" t="s">
        <v>12</v>
      </c>
      <c r="Q260" s="291" t="s">
        <v>172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44533</v>
      </c>
      <c r="AB260" s="299" t="s">
        <v>195</v>
      </c>
      <c r="AC260" s="299">
        <v>44529</v>
      </c>
      <c r="AD260" s="299">
        <v>44529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44487</v>
      </c>
      <c r="AJ260" s="299"/>
      <c r="AK260" s="299"/>
      <c r="AL260" s="292"/>
      <c r="AM260" s="299"/>
      <c r="AN260" s="291" t="s">
        <v>190</v>
      </c>
      <c r="AP260" s="292" t="e">
        <f>VLOOKUP(功能_33[[#This Row],[功能代號]],需二審tmp!A:A,1,FALSE)</f>
        <v>#N/A</v>
      </c>
      <c r="AQ260" s="356">
        <v>44526</v>
      </c>
      <c r="AS260" s="574" t="str">
        <f t="shared" si="27"/>
        <v>6-2</v>
      </c>
      <c r="AT260" s="576" t="str">
        <f t="shared" si="28"/>
        <v/>
      </c>
      <c r="AU260" s="578" t="str">
        <f t="shared" si="29"/>
        <v/>
      </c>
      <c r="AV260" s="580" t="str">
        <f t="shared" si="30"/>
        <v/>
      </c>
      <c r="AW260" s="582" t="str">
        <f t="shared" si="31"/>
        <v/>
      </c>
      <c r="AX260" s="584" t="str">
        <f t="shared" si="32"/>
        <v/>
      </c>
      <c r="AY260" s="662" t="str">
        <f>IFERROR(VLOOKUP(功能_33[[#This Row],[功能代號]],工作表3!C:C,1,FALSE),"未計SIT測試")</f>
        <v>L6903</v>
      </c>
      <c r="AZ260" s="584" t="s">
        <v>2803</v>
      </c>
    </row>
    <row r="261" spans="3:52" ht="41.4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1"/>
      <c r="L261" s="291"/>
      <c r="M261" s="299">
        <v>44487</v>
      </c>
      <c r="N261" s="299">
        <v>44487</v>
      </c>
      <c r="O261" s="299">
        <v>44487</v>
      </c>
      <c r="P261" s="291" t="s">
        <v>12</v>
      </c>
      <c r="Q261" s="291" t="s">
        <v>11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44533</v>
      </c>
      <c r="AB261" s="299" t="s">
        <v>195</v>
      </c>
      <c r="AC261" s="299">
        <v>44529</v>
      </c>
      <c r="AD261" s="299">
        <v>44529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44487</v>
      </c>
      <c r="AJ261" s="299"/>
      <c r="AK261" s="299"/>
      <c r="AL261" s="292"/>
      <c r="AM261" s="299"/>
      <c r="AN261" s="308" t="s">
        <v>3048</v>
      </c>
      <c r="AO261" s="219" t="s">
        <v>3049</v>
      </c>
      <c r="AP261" s="292" t="e">
        <f>VLOOKUP(功能_33[[#This Row],[功能代號]],需二審tmp!A:A,1,FALSE)</f>
        <v>#N/A</v>
      </c>
      <c r="AQ261" s="356">
        <v>44526</v>
      </c>
      <c r="AS261" s="574" t="str">
        <f t="shared" si="27"/>
        <v>6-2</v>
      </c>
      <c r="AT261" s="576" t="str">
        <f t="shared" si="28"/>
        <v/>
      </c>
      <c r="AU261" s="578" t="str">
        <f t="shared" si="29"/>
        <v/>
      </c>
      <c r="AV261" s="580" t="str">
        <f t="shared" si="30"/>
        <v/>
      </c>
      <c r="AW261" s="582" t="str">
        <f t="shared" si="31"/>
        <v/>
      </c>
      <c r="AX261" s="584" t="str">
        <f t="shared" si="32"/>
        <v/>
      </c>
      <c r="AY261" s="662" t="str">
        <f>IFERROR(VLOOKUP(功能_33[[#This Row],[功能代號]],工作表3!C:C,1,FALSE),"未計SIT測試")</f>
        <v>L6904</v>
      </c>
      <c r="AZ261" s="584" t="s">
        <v>2803</v>
      </c>
    </row>
    <row r="262" spans="3:52" ht="13.8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1"/>
      <c r="L262" s="291"/>
      <c r="M262" s="299">
        <v>44487</v>
      </c>
      <c r="N262" s="299">
        <v>44487</v>
      </c>
      <c r="O262" s="299">
        <v>44494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44494</v>
      </c>
      <c r="AB262" s="299" t="s">
        <v>133</v>
      </c>
      <c r="AC262" s="299" t="s">
        <v>2958</v>
      </c>
      <c r="AD262" s="299">
        <v>44544</v>
      </c>
      <c r="AE262" s="299">
        <v>44544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44494</v>
      </c>
      <c r="AJ262" s="299"/>
      <c r="AK262" s="299"/>
      <c r="AL262" s="292"/>
      <c r="AM262" s="224" t="s">
        <v>794</v>
      </c>
      <c r="AN262" s="291" t="s">
        <v>190</v>
      </c>
      <c r="AP262" s="292" t="str">
        <f>VLOOKUP(功能_33[[#This Row],[功能代號]],需二審tmp!A:A,1,FALSE)</f>
        <v>L6905</v>
      </c>
      <c r="AQ262" s="356">
        <v>44526</v>
      </c>
      <c r="AS262" s="574" t="str">
        <f t="shared" si="27"/>
        <v>6-2</v>
      </c>
      <c r="AT262" s="576" t="str">
        <f t="shared" si="28"/>
        <v/>
      </c>
      <c r="AU262" s="578" t="str">
        <f t="shared" si="29"/>
        <v/>
      </c>
      <c r="AV262" s="580" t="str">
        <f t="shared" si="30"/>
        <v/>
      </c>
      <c r="AW262" s="582" t="str">
        <f t="shared" si="31"/>
        <v/>
      </c>
      <c r="AX262" s="584" t="str">
        <f t="shared" si="32"/>
        <v/>
      </c>
      <c r="AY262" s="662" t="str">
        <f>IFERROR(VLOOKUP(功能_33[[#This Row],[功能代號]],工作表3!C:C,1,FALSE),"未計SIT測試")</f>
        <v>L6905</v>
      </c>
      <c r="AZ262" s="584" t="s">
        <v>2803</v>
      </c>
    </row>
    <row r="263" spans="3:52" ht="13.8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1"/>
      <c r="L263" s="291"/>
      <c r="M263" s="299">
        <v>44487</v>
      </c>
      <c r="N263" s="299">
        <v>44487</v>
      </c>
      <c r="O263" s="299">
        <v>44487</v>
      </c>
      <c r="P263" s="291" t="s">
        <v>12</v>
      </c>
      <c r="Q263" s="291" t="s">
        <v>172</v>
      </c>
      <c r="V263" s="291"/>
      <c r="X263" s="291"/>
      <c r="Y263" s="291"/>
      <c r="Z263" s="292" t="str">
        <f>VLOOKUP(功能_33[[#This Row],[User]],SKL放款!A:G,7,FALSE)</f>
        <v>放款服務課</v>
      </c>
      <c r="AA263" s="299">
        <v>44533</v>
      </c>
      <c r="AB263" s="299" t="s">
        <v>195</v>
      </c>
      <c r="AC263" s="299">
        <v>44529</v>
      </c>
      <c r="AD263" s="299">
        <v>44529</v>
      </c>
      <c r="AE263" s="299">
        <v>44544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44487</v>
      </c>
      <c r="AJ263" s="299"/>
      <c r="AK263" s="299"/>
      <c r="AL263" s="292"/>
      <c r="AM263" s="299"/>
      <c r="AN263" s="291" t="s">
        <v>190</v>
      </c>
      <c r="AP263" s="292" t="e">
        <f>VLOOKUP(功能_33[[#This Row],[功能代號]],需二審tmp!A:A,1,FALSE)</f>
        <v>#N/A</v>
      </c>
      <c r="AQ263" s="356">
        <v>44526</v>
      </c>
      <c r="AS263" s="574" t="str">
        <f t="shared" si="27"/>
        <v>6-2</v>
      </c>
      <c r="AT263" s="576" t="str">
        <f t="shared" si="28"/>
        <v/>
      </c>
      <c r="AU263" s="578" t="str">
        <f t="shared" si="29"/>
        <v/>
      </c>
      <c r="AV263" s="580" t="str">
        <f t="shared" si="30"/>
        <v/>
      </c>
      <c r="AW263" s="582" t="str">
        <f t="shared" si="31"/>
        <v/>
      </c>
      <c r="AX263" s="584" t="str">
        <f t="shared" si="32"/>
        <v/>
      </c>
      <c r="AY263" s="662" t="str">
        <f>IFERROR(VLOOKUP(功能_33[[#This Row],[功能代號]],工作表3!C:C,1,FALSE),"未計SIT測試")</f>
        <v>L6906</v>
      </c>
      <c r="AZ263" s="584" t="s">
        <v>2803</v>
      </c>
    </row>
    <row r="264" spans="3:52" ht="13.8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1"/>
      <c r="L264" s="291"/>
      <c r="M264" s="299">
        <v>44487</v>
      </c>
      <c r="N264" s="299">
        <v>44487</v>
      </c>
      <c r="O264" s="299">
        <v>44487</v>
      </c>
      <c r="P264" s="291" t="s">
        <v>7</v>
      </c>
      <c r="Q264" s="291" t="s">
        <v>11</v>
      </c>
      <c r="V264" s="291"/>
      <c r="X264" s="291"/>
      <c r="Y264" s="291"/>
      <c r="Z264" s="292" t="str">
        <f>VLOOKUP(功能_33[[#This Row],[User]],SKL放款!A:G,7,FALSE)</f>
        <v>放款服務課</v>
      </c>
      <c r="AA264" s="299">
        <v>44533</v>
      </c>
      <c r="AB264" s="299" t="s">
        <v>195</v>
      </c>
      <c r="AC264" s="299">
        <v>44529</v>
      </c>
      <c r="AD264" s="299">
        <v>44529</v>
      </c>
      <c r="AE264" s="299">
        <v>44544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44487</v>
      </c>
      <c r="AJ264" s="299"/>
      <c r="AK264" s="299"/>
      <c r="AL264" s="292"/>
      <c r="AM264" s="299"/>
      <c r="AN264" s="291" t="s">
        <v>190</v>
      </c>
      <c r="AP264" s="292" t="e">
        <f>VLOOKUP(功能_33[[#This Row],[功能代號]],需二審tmp!A:A,1,FALSE)</f>
        <v>#N/A</v>
      </c>
      <c r="AQ264" s="356">
        <v>44526</v>
      </c>
      <c r="AS264" s="574" t="str">
        <f t="shared" si="27"/>
        <v>6-2</v>
      </c>
      <c r="AT264" s="576" t="str">
        <f t="shared" si="28"/>
        <v/>
      </c>
      <c r="AU264" s="578" t="str">
        <f t="shared" si="29"/>
        <v/>
      </c>
      <c r="AV264" s="580" t="str">
        <f t="shared" si="30"/>
        <v/>
      </c>
      <c r="AW264" s="582" t="str">
        <f t="shared" si="31"/>
        <v/>
      </c>
      <c r="AX264" s="584" t="str">
        <f t="shared" si="32"/>
        <v/>
      </c>
      <c r="AY264" s="662" t="str">
        <f>IFERROR(VLOOKUP(功能_33[[#This Row],[功能代號]],工作表3!C:C,1,FALSE),"未計SIT測試")</f>
        <v>L6907</v>
      </c>
      <c r="AZ264" s="584" t="s">
        <v>2803</v>
      </c>
    </row>
    <row r="265" spans="3:52" ht="13.8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1"/>
      <c r="L265" s="291"/>
      <c r="M265" s="299">
        <v>44487</v>
      </c>
      <c r="N265" s="299">
        <v>44487</v>
      </c>
      <c r="O265" s="299">
        <v>44494</v>
      </c>
      <c r="P265" s="291" t="s">
        <v>12</v>
      </c>
      <c r="Q265" s="291" t="s">
        <v>11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44494</v>
      </c>
      <c r="AB265" s="299" t="s">
        <v>133</v>
      </c>
      <c r="AC265" s="299" t="s">
        <v>2958</v>
      </c>
      <c r="AD265" s="299">
        <v>44544</v>
      </c>
      <c r="AE265" s="299">
        <v>44544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44494</v>
      </c>
      <c r="AJ265" s="299"/>
      <c r="AK265" s="299"/>
      <c r="AL265" s="292"/>
      <c r="AM265" s="224" t="s">
        <v>794</v>
      </c>
      <c r="AN265" s="291" t="s">
        <v>190</v>
      </c>
      <c r="AP265" s="292" t="str">
        <f>VLOOKUP(功能_33[[#This Row],[功能代號]],需二審tmp!A:A,1,FALSE)</f>
        <v>L6908</v>
      </c>
      <c r="AQ265" s="356">
        <v>44526</v>
      </c>
      <c r="AS265" s="574" t="str">
        <f t="shared" si="27"/>
        <v>6-2</v>
      </c>
      <c r="AT265" s="576" t="str">
        <f t="shared" si="28"/>
        <v/>
      </c>
      <c r="AU265" s="578" t="str">
        <f t="shared" si="29"/>
        <v/>
      </c>
      <c r="AV265" s="580" t="str">
        <f t="shared" si="30"/>
        <v/>
      </c>
      <c r="AW265" s="582" t="str">
        <f t="shared" si="31"/>
        <v/>
      </c>
      <c r="AX265" s="584" t="str">
        <f t="shared" si="32"/>
        <v/>
      </c>
      <c r="AY265" s="662" t="str">
        <f>IFERROR(VLOOKUP(功能_33[[#This Row],[功能代號]],工作表3!C:C,1,FALSE),"未計SIT測試")</f>
        <v>L6908</v>
      </c>
      <c r="AZ265" s="584" t="s">
        <v>2803</v>
      </c>
    </row>
    <row r="266" spans="3:52" ht="13.8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1"/>
      <c r="L266" s="291"/>
      <c r="M266" s="299">
        <v>44487</v>
      </c>
      <c r="N266" s="299">
        <v>44487</v>
      </c>
      <c r="O266" s="299">
        <v>44494</v>
      </c>
      <c r="P266" s="291" t="s">
        <v>12</v>
      </c>
      <c r="Q266" s="291" t="s">
        <v>11</v>
      </c>
      <c r="V266" s="291"/>
      <c r="X266" s="291"/>
      <c r="Y266" s="291"/>
      <c r="Z266" s="292" t="str">
        <f>VLOOKUP(功能_33[[#This Row],[User]],SKL放款!A:G,7,FALSE)</f>
        <v>放款服務課</v>
      </c>
      <c r="AA266" s="299">
        <v>44494</v>
      </c>
      <c r="AB266" s="299" t="s">
        <v>133</v>
      </c>
      <c r="AC266" s="299">
        <v>44546</v>
      </c>
      <c r="AD266" s="299">
        <v>44546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44494</v>
      </c>
      <c r="AJ266" s="299"/>
      <c r="AK266" s="299"/>
      <c r="AL266" s="292"/>
      <c r="AN266" s="291" t="s">
        <v>190</v>
      </c>
      <c r="AP266" s="292" t="str">
        <f>VLOOKUP(功能_33[[#This Row],[功能代號]],需二審tmp!A:A,1,FALSE)</f>
        <v>L6102</v>
      </c>
      <c r="AQ266" s="356">
        <v>44526</v>
      </c>
      <c r="AS266" s="574" t="str">
        <f t="shared" si="27"/>
        <v>6-1</v>
      </c>
      <c r="AT266" s="576" t="str">
        <f t="shared" si="28"/>
        <v/>
      </c>
      <c r="AU266" s="578" t="str">
        <f t="shared" si="29"/>
        <v/>
      </c>
      <c r="AV266" s="580" t="str">
        <f t="shared" si="30"/>
        <v/>
      </c>
      <c r="AW266" s="582" t="str">
        <f t="shared" si="31"/>
        <v/>
      </c>
      <c r="AX266" s="584" t="str">
        <f t="shared" si="32"/>
        <v/>
      </c>
      <c r="AY266" s="662" t="str">
        <f>IFERROR(VLOOKUP(功能_33[[#This Row],[功能代號]],工作表3!C:C,1,FALSE),"未計SIT測試")</f>
        <v>未計SIT測試</v>
      </c>
      <c r="AZ266" s="584" t="s">
        <v>2803</v>
      </c>
    </row>
    <row r="267" spans="3:52" ht="13.8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3052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2733</v>
      </c>
      <c r="AC267" s="299">
        <v>44543</v>
      </c>
      <c r="AD267" s="299">
        <v>44544</v>
      </c>
      <c r="AE267" s="299">
        <v>44544</v>
      </c>
      <c r="AF267" s="299" t="s">
        <v>196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806</v>
      </c>
      <c r="AN267" s="291" t="s">
        <v>807</v>
      </c>
      <c r="AO267" s="292" t="s">
        <v>808</v>
      </c>
      <c r="AP267" s="292" t="str">
        <f>VLOOKUP(功能_33[[#This Row],[功能代號]],需二審tmp!A:A,1,FALSE)</f>
        <v>L2076</v>
      </c>
      <c r="AQ267" s="356">
        <v>44526</v>
      </c>
      <c r="AS267" s="574" t="str">
        <f t="shared" si="27"/>
        <v>2-6</v>
      </c>
      <c r="AT267" s="576" t="str">
        <f t="shared" si="28"/>
        <v/>
      </c>
      <c r="AU267" s="578" t="str">
        <f t="shared" si="29"/>
        <v/>
      </c>
      <c r="AV267" s="580" t="str">
        <f t="shared" si="30"/>
        <v/>
      </c>
      <c r="AW267" s="582" t="str">
        <f t="shared" si="31"/>
        <v/>
      </c>
      <c r="AX267" s="584" t="str">
        <f t="shared" si="32"/>
        <v/>
      </c>
      <c r="AY267" s="662" t="str">
        <f>IFERROR(VLOOKUP(功能_33[[#This Row],[功能代號]],工作表3!C:C,1,FALSE),"未計SIT測試")</f>
        <v>未計SIT測試</v>
      </c>
      <c r="AZ267" s="584" t="s">
        <v>2803</v>
      </c>
    </row>
    <row r="268" spans="3:52" ht="13.8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133</v>
      </c>
      <c r="AC268" s="299">
        <v>44529</v>
      </c>
      <c r="AD268" s="299">
        <v>44529</v>
      </c>
      <c r="AE268" s="299">
        <v>44544</v>
      </c>
      <c r="AF268" s="299" t="s">
        <v>811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812</v>
      </c>
      <c r="AP268" s="292" t="str">
        <f>VLOOKUP(功能_33[[#This Row],[功能代號]],需二審tmp!A:A,1,FALSE)</f>
        <v>L2631</v>
      </c>
      <c r="AQ268" s="356">
        <v>44526</v>
      </c>
      <c r="AS268" s="574" t="str">
        <f t="shared" si="27"/>
        <v>2-6</v>
      </c>
      <c r="AT268" s="576" t="str">
        <f t="shared" si="28"/>
        <v/>
      </c>
      <c r="AU268" s="578" t="str">
        <f t="shared" si="29"/>
        <v/>
      </c>
      <c r="AV268" s="580" t="str">
        <f t="shared" si="30"/>
        <v/>
      </c>
      <c r="AW268" s="582" t="str">
        <f t="shared" si="31"/>
        <v/>
      </c>
      <c r="AX268" s="584" t="str">
        <f t="shared" si="32"/>
        <v/>
      </c>
      <c r="AY268" s="662" t="str">
        <f>IFERROR(VLOOKUP(功能_33[[#This Row],[功能代號]],工作表3!C:C,1,FALSE),"未計SIT測試")</f>
        <v>未計SIT測試</v>
      </c>
      <c r="AZ268" s="584" t="s">
        <v>2803</v>
      </c>
    </row>
    <row r="269" spans="3:52" ht="13.8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195</v>
      </c>
      <c r="AC269" s="299">
        <v>44543</v>
      </c>
      <c r="AD269" s="299">
        <v>44544</v>
      </c>
      <c r="AE269" s="299">
        <v>44544</v>
      </c>
      <c r="AF269" s="299" t="s">
        <v>196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815</v>
      </c>
      <c r="AP269" s="292" t="e">
        <f>VLOOKUP(功能_33[[#This Row],[功能代號]],需二審tmp!A:A,1,FALSE)</f>
        <v>#N/A</v>
      </c>
      <c r="AQ269" s="356">
        <v>44526</v>
      </c>
      <c r="AS269" s="574" t="str">
        <f t="shared" si="27"/>
        <v>2-6</v>
      </c>
      <c r="AT269" s="576" t="str">
        <f t="shared" si="28"/>
        <v/>
      </c>
      <c r="AU269" s="578" t="str">
        <f t="shared" si="29"/>
        <v/>
      </c>
      <c r="AV269" s="580" t="str">
        <f t="shared" si="30"/>
        <v/>
      </c>
      <c r="AW269" s="582" t="str">
        <f t="shared" si="31"/>
        <v/>
      </c>
      <c r="AX269" s="584" t="str">
        <f t="shared" si="32"/>
        <v/>
      </c>
      <c r="AY269" s="662" t="str">
        <f>IFERROR(VLOOKUP(功能_33[[#This Row],[功能代號]],工作表3!C:C,1,FALSE),"未計SIT測試")</f>
        <v>未計SIT測試</v>
      </c>
      <c r="AZ269" s="584" t="s">
        <v>2803</v>
      </c>
    </row>
    <row r="270" spans="3:52" ht="13.8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195</v>
      </c>
      <c r="AC270" s="299">
        <v>44543</v>
      </c>
      <c r="AD270" s="299">
        <v>44544</v>
      </c>
      <c r="AE270" s="299">
        <v>44544</v>
      </c>
      <c r="AF270" s="299" t="s">
        <v>196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818</v>
      </c>
      <c r="AP270" s="292" t="e">
        <f>VLOOKUP(功能_33[[#This Row],[功能代號]],需二審tmp!A:A,1,FALSE)</f>
        <v>#N/A</v>
      </c>
      <c r="AQ270" s="356">
        <v>44526</v>
      </c>
      <c r="AS270" s="574" t="str">
        <f t="shared" si="27"/>
        <v>2-6</v>
      </c>
      <c r="AT270" s="576" t="str">
        <f t="shared" si="28"/>
        <v/>
      </c>
      <c r="AU270" s="578" t="str">
        <f t="shared" si="29"/>
        <v/>
      </c>
      <c r="AV270" s="580" t="str">
        <f t="shared" si="30"/>
        <v/>
      </c>
      <c r="AW270" s="582" t="str">
        <f t="shared" si="31"/>
        <v/>
      </c>
      <c r="AX270" s="584" t="str">
        <f t="shared" si="32"/>
        <v/>
      </c>
      <c r="AY270" s="662" t="str">
        <f>IFERROR(VLOOKUP(功能_33[[#This Row],[功能代號]],工作表3!C:C,1,FALSE),"未計SIT測試")</f>
        <v>未計SIT測試</v>
      </c>
      <c r="AZ270" s="584" t="s">
        <v>2803</v>
      </c>
    </row>
    <row r="271" spans="3:52" ht="13.8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195</v>
      </c>
      <c r="AC271" s="299">
        <v>44543</v>
      </c>
      <c r="AD271" s="299">
        <v>44544</v>
      </c>
      <c r="AE271" s="299">
        <v>44544</v>
      </c>
      <c r="AF271" s="299" t="s">
        <v>196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190</v>
      </c>
      <c r="AO271" s="291" t="s">
        <v>190</v>
      </c>
      <c r="AP271" s="292" t="e">
        <f>VLOOKUP(功能_33[[#This Row],[功能代號]],需二審tmp!A:A,1,FALSE)</f>
        <v>#N/A</v>
      </c>
      <c r="AQ271" s="356">
        <v>44526</v>
      </c>
      <c r="AS271" s="574" t="str">
        <f t="shared" si="27"/>
        <v>2-6</v>
      </c>
      <c r="AT271" s="576" t="str">
        <f t="shared" si="28"/>
        <v/>
      </c>
      <c r="AU271" s="578" t="str">
        <f t="shared" si="29"/>
        <v/>
      </c>
      <c r="AV271" s="580" t="str">
        <f t="shared" si="30"/>
        <v/>
      </c>
      <c r="AW271" s="582" t="str">
        <f t="shared" si="31"/>
        <v/>
      </c>
      <c r="AX271" s="584" t="str">
        <f t="shared" si="32"/>
        <v/>
      </c>
      <c r="AY271" s="662" t="str">
        <f>IFERROR(VLOOKUP(功能_33[[#This Row],[功能代號]],工作表3!C:C,1,FALSE),"未計SIT測試")</f>
        <v>未計SIT測試</v>
      </c>
      <c r="AZ271" s="584" t="s">
        <v>2803</v>
      </c>
    </row>
    <row r="272" spans="3:52" ht="13.8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195</v>
      </c>
      <c r="AC272" s="299">
        <v>44543</v>
      </c>
      <c r="AD272" s="299">
        <v>44544</v>
      </c>
      <c r="AE272" s="299">
        <v>44544</v>
      </c>
      <c r="AF272" s="299" t="s">
        <v>196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823</v>
      </c>
      <c r="AP272" s="292" t="e">
        <f>VLOOKUP(功能_33[[#This Row],[功能代號]],需二審tmp!A:A,1,FALSE)</f>
        <v>#N/A</v>
      </c>
      <c r="AQ272" s="356">
        <v>44526</v>
      </c>
      <c r="AS272" s="574" t="str">
        <f t="shared" si="27"/>
        <v>2-6</v>
      </c>
      <c r="AT272" s="576" t="str">
        <f t="shared" si="28"/>
        <v/>
      </c>
      <c r="AU272" s="578" t="str">
        <f t="shared" si="29"/>
        <v/>
      </c>
      <c r="AV272" s="580" t="str">
        <f t="shared" si="30"/>
        <v/>
      </c>
      <c r="AW272" s="582" t="str">
        <f t="shared" si="31"/>
        <v/>
      </c>
      <c r="AX272" s="584" t="str">
        <f t="shared" si="32"/>
        <v/>
      </c>
      <c r="AY272" s="662" t="str">
        <f>IFERROR(VLOOKUP(功能_33[[#This Row],[功能代號]],工作表3!C:C,1,FALSE),"未計SIT測試")</f>
        <v>未計SIT測試</v>
      </c>
      <c r="AZ272" s="584" t="s">
        <v>2803</v>
      </c>
    </row>
    <row r="273" spans="1:52" ht="27.6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1"/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172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195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3023</v>
      </c>
      <c r="AO273" s="292" t="s">
        <v>3024</v>
      </c>
      <c r="AP273" s="292" t="e">
        <f>VLOOKUP(功能_33[[#This Row],[功能代號]],需二審tmp!A:A,1,FALSE)</f>
        <v>#N/A</v>
      </c>
      <c r="AQ273" s="356">
        <v>44533</v>
      </c>
      <c r="AS273" s="574" t="str">
        <f t="shared" si="27"/>
        <v>4-3</v>
      </c>
      <c r="AT273" s="576" t="str">
        <f t="shared" si="28"/>
        <v/>
      </c>
      <c r="AU273" s="578" t="str">
        <f t="shared" si="29"/>
        <v/>
      </c>
      <c r="AV273" s="580" t="str">
        <f t="shared" si="30"/>
        <v/>
      </c>
      <c r="AW273" s="582" t="str">
        <f t="shared" si="31"/>
        <v/>
      </c>
      <c r="AX273" s="584" t="str">
        <f t="shared" si="32"/>
        <v/>
      </c>
      <c r="AY273" s="662" t="str">
        <f>IFERROR(VLOOKUP(功能_33[[#This Row],[功能代號]],工作表3!C:C,1,FALSE),"未計SIT測試")</f>
        <v>L4322</v>
      </c>
      <c r="AZ273" s="584" t="s">
        <v>2803</v>
      </c>
    </row>
    <row r="274" spans="1:52" ht="41.4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1"/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172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133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3025</v>
      </c>
      <c r="AO274" s="219" t="s">
        <v>3026</v>
      </c>
      <c r="AP274" s="292" t="str">
        <f>VLOOKUP(功能_33[[#This Row],[功能代號]],需二審tmp!A:A,1,FALSE)</f>
        <v>L4320</v>
      </c>
      <c r="AQ274" s="356">
        <v>44533</v>
      </c>
      <c r="AS274" s="574" t="str">
        <f t="shared" si="27"/>
        <v>4-3</v>
      </c>
      <c r="AT274" s="576" t="str">
        <f t="shared" si="28"/>
        <v/>
      </c>
      <c r="AU274" s="578" t="str">
        <f t="shared" si="29"/>
        <v/>
      </c>
      <c r="AV274" s="580" t="str">
        <f t="shared" si="30"/>
        <v/>
      </c>
      <c r="AW274" s="582" t="str">
        <f t="shared" si="31"/>
        <v/>
      </c>
      <c r="AX274" s="584" t="str">
        <f t="shared" si="32"/>
        <v/>
      </c>
      <c r="AY274" s="662" t="str">
        <f>IFERROR(VLOOKUP(功能_33[[#This Row],[功能代號]],工作表3!C:C,1,FALSE),"未計SIT測試")</f>
        <v>L4320</v>
      </c>
      <c r="AZ274" s="584" t="s">
        <v>2803</v>
      </c>
    </row>
    <row r="275" spans="1:52" ht="13.8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1"/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172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133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2976</v>
      </c>
      <c r="AO275" s="291" t="s">
        <v>2976</v>
      </c>
      <c r="AP275" s="292" t="str">
        <f>VLOOKUP(功能_33[[#This Row],[功能代號]],需二審tmp!A:A,1,FALSE)</f>
        <v>L4031</v>
      </c>
      <c r="AQ275" s="356">
        <v>44533</v>
      </c>
      <c r="AS275" s="574" t="str">
        <f t="shared" si="27"/>
        <v>4-3</v>
      </c>
      <c r="AT275" s="576" t="str">
        <f t="shared" si="28"/>
        <v/>
      </c>
      <c r="AU275" s="578" t="str">
        <f t="shared" si="29"/>
        <v/>
      </c>
      <c r="AV275" s="580" t="str">
        <f t="shared" si="30"/>
        <v/>
      </c>
      <c r="AW275" s="582" t="str">
        <f t="shared" si="31"/>
        <v/>
      </c>
      <c r="AX275" s="584" t="str">
        <f t="shared" si="32"/>
        <v/>
      </c>
      <c r="AY275" s="662" t="str">
        <f>IFERROR(VLOOKUP(功能_33[[#This Row],[功能代號]],工作表3!C:C,1,FALSE),"未計SIT測試")</f>
        <v>L4031</v>
      </c>
      <c r="AZ275" s="584" t="s">
        <v>2803</v>
      </c>
    </row>
    <row r="276" spans="1:52" ht="27.6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1"/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172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133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3027</v>
      </c>
      <c r="AO276" s="219" t="s">
        <v>3028</v>
      </c>
      <c r="AP276" s="292" t="str">
        <f>VLOOKUP(功能_33[[#This Row],[功能代號]],需二審tmp!A:A,1,FALSE)</f>
        <v>L4321</v>
      </c>
      <c r="AQ276" s="356">
        <v>44533</v>
      </c>
      <c r="AS276" s="574" t="str">
        <f t="shared" si="27"/>
        <v>4-3</v>
      </c>
      <c r="AT276" s="576" t="str">
        <f t="shared" si="28"/>
        <v/>
      </c>
      <c r="AU276" s="578" t="str">
        <f t="shared" si="29"/>
        <v/>
      </c>
      <c r="AV276" s="580" t="str">
        <f t="shared" si="30"/>
        <v/>
      </c>
      <c r="AW276" s="582" t="str">
        <f t="shared" si="31"/>
        <v/>
      </c>
      <c r="AX276" s="584" t="str">
        <f t="shared" si="32"/>
        <v/>
      </c>
      <c r="AY276" s="662" t="str">
        <f>IFERROR(VLOOKUP(功能_33[[#This Row],[功能代號]],工作表3!C:C,1,FALSE),"未計SIT測試")</f>
        <v>L4321</v>
      </c>
      <c r="AZ276" s="584" t="s">
        <v>2803</v>
      </c>
    </row>
    <row r="277" spans="1:52" ht="13.8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1"/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172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195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2976</v>
      </c>
      <c r="AO277" s="291" t="s">
        <v>2976</v>
      </c>
      <c r="AP277" s="292" t="e">
        <f>VLOOKUP(功能_33[[#This Row],[功能代號]],需二審tmp!A:A,1,FALSE)</f>
        <v>#N/A</v>
      </c>
      <c r="AQ277" s="356">
        <v>44533</v>
      </c>
      <c r="AS277" s="574" t="str">
        <f t="shared" si="27"/>
        <v>4-3</v>
      </c>
      <c r="AT277" s="576" t="str">
        <f t="shared" si="28"/>
        <v/>
      </c>
      <c r="AU277" s="578" t="str">
        <f t="shared" si="29"/>
        <v/>
      </c>
      <c r="AV277" s="580" t="str">
        <f t="shared" si="30"/>
        <v/>
      </c>
      <c r="AW277" s="582" t="str">
        <f t="shared" si="31"/>
        <v/>
      </c>
      <c r="AX277" s="584" t="str">
        <f t="shared" si="32"/>
        <v/>
      </c>
      <c r="AY277" s="662" t="str">
        <f>IFERROR(VLOOKUP(功能_33[[#This Row],[功能代號]],工作表3!C:C,1,FALSE),"未計SIT測試")</f>
        <v>L4325</v>
      </c>
      <c r="AZ277" s="584" t="s">
        <v>2803</v>
      </c>
    </row>
    <row r="278" spans="1:52" ht="13.8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1"/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172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133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2976</v>
      </c>
      <c r="AO278" s="291" t="s">
        <v>2976</v>
      </c>
      <c r="AP278" s="292" t="str">
        <f>VLOOKUP(功能_33[[#This Row],[功能代號]],需二審tmp!A:A,1,FALSE)</f>
        <v>L4931</v>
      </c>
      <c r="AQ278" s="356">
        <v>44533</v>
      </c>
      <c r="AS278" s="574" t="str">
        <f t="shared" si="27"/>
        <v>4-3</v>
      </c>
      <c r="AT278" s="576" t="str">
        <f t="shared" si="28"/>
        <v/>
      </c>
      <c r="AU278" s="578" t="str">
        <f t="shared" si="29"/>
        <v/>
      </c>
      <c r="AV278" s="580" t="str">
        <f t="shared" si="30"/>
        <v/>
      </c>
      <c r="AW278" s="582" t="str">
        <f t="shared" si="31"/>
        <v/>
      </c>
      <c r="AX278" s="584" t="str">
        <f t="shared" si="32"/>
        <v/>
      </c>
      <c r="AY278" s="662" t="str">
        <f>IFERROR(VLOOKUP(功能_33[[#This Row],[功能代號]],工作表3!C:C,1,FALSE),"未計SIT測試")</f>
        <v>L4931</v>
      </c>
      <c r="AZ278" s="584" t="s">
        <v>2803</v>
      </c>
    </row>
    <row r="279" spans="1:52" ht="27.6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1"/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172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195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3029</v>
      </c>
      <c r="AO279" s="292" t="s">
        <v>3030</v>
      </c>
      <c r="AP279" s="292" t="e">
        <f>VLOOKUP(功能_33[[#This Row],[功能代號]],需二審tmp!A:A,1,FALSE)</f>
        <v>#N/A</v>
      </c>
      <c r="AQ279" s="356">
        <v>44533</v>
      </c>
      <c r="AS279" s="574" t="str">
        <f t="shared" si="27"/>
        <v>4-3</v>
      </c>
      <c r="AT279" s="576" t="str">
        <f t="shared" si="28"/>
        <v/>
      </c>
      <c r="AU279" s="578" t="str">
        <f t="shared" si="29"/>
        <v/>
      </c>
      <c r="AV279" s="580" t="str">
        <f t="shared" si="30"/>
        <v/>
      </c>
      <c r="AW279" s="582" t="str">
        <f t="shared" si="31"/>
        <v/>
      </c>
      <c r="AX279" s="584" t="str">
        <f t="shared" si="32"/>
        <v/>
      </c>
      <c r="AY279" s="662" t="str">
        <f>IFERROR(VLOOKUP(功能_33[[#This Row],[功能代號]],工作表3!C:C,1,FALSE),"未計SIT測試")</f>
        <v>L4721</v>
      </c>
      <c r="AZ279" s="584" t="s">
        <v>2803</v>
      </c>
    </row>
    <row r="280" spans="1:52" ht="13.8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1"/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133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2976</v>
      </c>
      <c r="AO280" s="291" t="s">
        <v>2976</v>
      </c>
      <c r="AP280" s="292" t="str">
        <f>VLOOKUP(功能_33[[#This Row],[功能代號]],需二審tmp!A:A,1,FALSE)</f>
        <v>L4030</v>
      </c>
      <c r="AQ280" s="356">
        <v>44533</v>
      </c>
      <c r="AS280" s="574" t="str">
        <f t="shared" si="27"/>
        <v>4-3</v>
      </c>
      <c r="AT280" s="576" t="str">
        <f t="shared" si="28"/>
        <v/>
      </c>
      <c r="AU280" s="578" t="str">
        <f t="shared" si="29"/>
        <v/>
      </c>
      <c r="AV280" s="580" t="str">
        <f t="shared" si="30"/>
        <v/>
      </c>
      <c r="AW280" s="582" t="str">
        <f t="shared" si="31"/>
        <v/>
      </c>
      <c r="AX280" s="584" t="str">
        <f t="shared" si="32"/>
        <v/>
      </c>
      <c r="AY280" s="662" t="str">
        <f>IFERROR(VLOOKUP(功能_33[[#This Row],[功能代號]],工作表3!C:C,1,FALSE),"未計SIT測試")</f>
        <v>L4030</v>
      </c>
      <c r="AZ280" s="584" t="s">
        <v>2803</v>
      </c>
    </row>
    <row r="281" spans="1:52" ht="13.8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1"/>
      <c r="L281" s="291"/>
      <c r="M281" s="299">
        <v>44489</v>
      </c>
      <c r="N281" s="299">
        <v>44489</v>
      </c>
      <c r="O281" s="299">
        <v>44494</v>
      </c>
      <c r="P281" s="291" t="s">
        <v>12</v>
      </c>
      <c r="Q281" s="291" t="s">
        <v>172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44494</v>
      </c>
      <c r="AB281" s="299" t="s">
        <v>133</v>
      </c>
      <c r="AC281" s="299" t="s">
        <v>2958</v>
      </c>
      <c r="AD281" s="299">
        <v>44544</v>
      </c>
      <c r="AE281" s="299">
        <v>44544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44494</v>
      </c>
      <c r="AJ281" s="299"/>
      <c r="AK281" s="299"/>
      <c r="AL281" s="292"/>
      <c r="AM281" s="299"/>
      <c r="AN281" s="291" t="s">
        <v>190</v>
      </c>
      <c r="AP281" s="292" t="str">
        <f>VLOOKUP(功能_33[[#This Row],[功能代號]],需二審tmp!A:A,1,FALSE)</f>
        <v>L6031</v>
      </c>
      <c r="AQ281" s="356">
        <v>44526</v>
      </c>
      <c r="AS281" s="574" t="str">
        <f t="shared" si="27"/>
        <v>6-3</v>
      </c>
      <c r="AT281" s="576" t="str">
        <f t="shared" si="28"/>
        <v/>
      </c>
      <c r="AU281" s="578" t="str">
        <f t="shared" si="29"/>
        <v/>
      </c>
      <c r="AV281" s="580" t="str">
        <f t="shared" si="30"/>
        <v/>
      </c>
      <c r="AW281" s="582" t="str">
        <f t="shared" si="31"/>
        <v/>
      </c>
      <c r="AX281" s="584" t="str">
        <f t="shared" si="32"/>
        <v/>
      </c>
      <c r="AY281" s="662" t="str">
        <f>IFERROR(VLOOKUP(功能_33[[#This Row],[功能代號]],工作表3!C:C,1,FALSE),"未計SIT測試")</f>
        <v>L6031</v>
      </c>
      <c r="AZ281" s="584" t="s">
        <v>2803</v>
      </c>
    </row>
    <row r="282" spans="1:52" ht="13.8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1"/>
      <c r="L282" s="291"/>
      <c r="M282" s="299">
        <v>44489</v>
      </c>
      <c r="N282" s="299">
        <v>44489</v>
      </c>
      <c r="O282" s="299">
        <v>44494</v>
      </c>
      <c r="P282" s="291" t="s">
        <v>12</v>
      </c>
      <c r="Q282" s="291" t="s">
        <v>172</v>
      </c>
      <c r="V282" s="291"/>
      <c r="X282" s="291"/>
      <c r="Y282" s="291"/>
      <c r="Z282" s="292" t="str">
        <f>VLOOKUP(功能_33[[#This Row],[User]],SKL放款!A:G,7,FALSE)</f>
        <v>放款服務課</v>
      </c>
      <c r="AA282" s="299">
        <v>44494</v>
      </c>
      <c r="AB282" s="299" t="s">
        <v>133</v>
      </c>
      <c r="AC282" s="299" t="s">
        <v>2958</v>
      </c>
      <c r="AD282" s="299">
        <v>44544</v>
      </c>
      <c r="AE282" s="299">
        <v>44544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44494</v>
      </c>
      <c r="AJ282" s="299"/>
      <c r="AK282" s="299"/>
      <c r="AL282" s="292"/>
      <c r="AM282" s="299"/>
      <c r="AN282" s="291" t="s">
        <v>190</v>
      </c>
      <c r="AP282" s="292" t="str">
        <f>VLOOKUP(功能_33[[#This Row],[功能代號]],需二審tmp!A:A,1,FALSE)</f>
        <v>L6032</v>
      </c>
      <c r="AQ282" s="356">
        <v>44526</v>
      </c>
      <c r="AS282" s="574" t="str">
        <f t="shared" si="27"/>
        <v>6-3</v>
      </c>
      <c r="AT282" s="576" t="str">
        <f t="shared" si="28"/>
        <v/>
      </c>
      <c r="AU282" s="578" t="str">
        <f t="shared" si="29"/>
        <v/>
      </c>
      <c r="AV282" s="580" t="str">
        <f t="shared" si="30"/>
        <v/>
      </c>
      <c r="AW282" s="582" t="str">
        <f t="shared" si="31"/>
        <v/>
      </c>
      <c r="AX282" s="584" t="str">
        <f t="shared" si="32"/>
        <v/>
      </c>
      <c r="AY282" s="662" t="str">
        <f>IFERROR(VLOOKUP(功能_33[[#This Row],[功能代號]],工作表3!C:C,1,FALSE),"未計SIT測試")</f>
        <v>L6032</v>
      </c>
      <c r="AZ282" s="584" t="s">
        <v>2803</v>
      </c>
    </row>
    <row r="283" spans="1:52" ht="13.8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1"/>
      <c r="L283" s="291"/>
      <c r="M283" s="299">
        <v>44489</v>
      </c>
      <c r="N283" s="299">
        <v>44489</v>
      </c>
      <c r="O283" s="299">
        <v>44494</v>
      </c>
      <c r="P283" s="291" t="s">
        <v>12</v>
      </c>
      <c r="Q283" s="291" t="s">
        <v>172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44494</v>
      </c>
      <c r="AB283" s="299" t="s">
        <v>133</v>
      </c>
      <c r="AC283" s="299" t="s">
        <v>2958</v>
      </c>
      <c r="AD283" s="299">
        <v>44544</v>
      </c>
      <c r="AE283" s="299">
        <v>44544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44494</v>
      </c>
      <c r="AJ283" s="299"/>
      <c r="AK283" s="299"/>
      <c r="AL283" s="292"/>
      <c r="AM283" s="299"/>
      <c r="AN283" s="291" t="s">
        <v>190</v>
      </c>
      <c r="AP283" s="292" t="str">
        <f>VLOOKUP(功能_33[[#This Row],[功能代號]],需二審tmp!A:A,1,FALSE)</f>
        <v>L6301</v>
      </c>
      <c r="AQ283" s="356">
        <v>44526</v>
      </c>
      <c r="AS283" s="574" t="str">
        <f t="shared" si="27"/>
        <v>6-3</v>
      </c>
      <c r="AT283" s="576" t="str">
        <f t="shared" si="28"/>
        <v/>
      </c>
      <c r="AU283" s="578" t="str">
        <f t="shared" si="29"/>
        <v/>
      </c>
      <c r="AV283" s="580" t="str">
        <f t="shared" si="30"/>
        <v/>
      </c>
      <c r="AW283" s="582" t="str">
        <f t="shared" si="31"/>
        <v/>
      </c>
      <c r="AX283" s="584" t="str">
        <f t="shared" si="32"/>
        <v/>
      </c>
      <c r="AY283" s="662" t="str">
        <f>IFERROR(VLOOKUP(功能_33[[#This Row],[功能代號]],工作表3!C:C,1,FALSE),"未計SIT測試")</f>
        <v>L6301</v>
      </c>
      <c r="AZ283" s="584" t="s">
        <v>2803</v>
      </c>
    </row>
    <row r="284" spans="1:52" ht="13.8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1"/>
      <c r="L284" s="291"/>
      <c r="M284" s="299">
        <v>44489</v>
      </c>
      <c r="N284" s="299">
        <v>44489</v>
      </c>
      <c r="O284" s="299">
        <v>44494</v>
      </c>
      <c r="P284" s="291" t="s">
        <v>12</v>
      </c>
      <c r="Q284" s="291" t="s">
        <v>172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44494</v>
      </c>
      <c r="AB284" s="299" t="s">
        <v>133</v>
      </c>
      <c r="AC284" s="299" t="s">
        <v>2958</v>
      </c>
      <c r="AD284" s="299">
        <v>44544</v>
      </c>
      <c r="AE284" s="299">
        <v>44544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44494</v>
      </c>
      <c r="AJ284" s="299"/>
      <c r="AK284" s="299"/>
      <c r="AL284" s="292"/>
      <c r="AM284" s="299"/>
      <c r="AN284" s="291" t="s">
        <v>190</v>
      </c>
      <c r="AP284" s="292" t="str">
        <f>VLOOKUP(功能_33[[#This Row],[功能代號]],需二審tmp!A:A,1,FALSE)</f>
        <v>L6302</v>
      </c>
      <c r="AQ284" s="356">
        <v>44526</v>
      </c>
      <c r="AS284" s="574" t="str">
        <f t="shared" si="27"/>
        <v>6-3</v>
      </c>
      <c r="AT284" s="576" t="str">
        <f t="shared" si="28"/>
        <v/>
      </c>
      <c r="AU284" s="578" t="str">
        <f t="shared" si="29"/>
        <v/>
      </c>
      <c r="AV284" s="580" t="str">
        <f t="shared" si="30"/>
        <v/>
      </c>
      <c r="AW284" s="582" t="str">
        <f t="shared" si="31"/>
        <v/>
      </c>
      <c r="AX284" s="584" t="str">
        <f t="shared" si="32"/>
        <v/>
      </c>
      <c r="AY284" s="662" t="str">
        <f>IFERROR(VLOOKUP(功能_33[[#This Row],[功能代號]],工作表3!C:C,1,FALSE),"未計SIT測試")</f>
        <v>L6302</v>
      </c>
      <c r="AZ284" s="584" t="s">
        <v>2803</v>
      </c>
    </row>
    <row r="285" spans="1:52" ht="13.8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1"/>
      <c r="L285" s="291"/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852</v>
      </c>
      <c r="V285" s="291"/>
      <c r="X285" s="291"/>
      <c r="Y285" s="291"/>
      <c r="AA285" s="299">
        <v>44533</v>
      </c>
      <c r="AB285" s="299" t="s">
        <v>195</v>
      </c>
      <c r="AC285" s="299">
        <v>44477</v>
      </c>
      <c r="AD285" s="299">
        <v>44477</v>
      </c>
      <c r="AE285" s="299">
        <v>44539</v>
      </c>
      <c r="AF285" s="299" t="s">
        <v>196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853</v>
      </c>
      <c r="AP285" s="292" t="e">
        <f>VLOOKUP(功能_33[[#This Row],[功能代號]],需二審tmp!A:A,1,FALSE)</f>
        <v>#N/A</v>
      </c>
      <c r="AQ285" s="356">
        <v>44523</v>
      </c>
      <c r="AS285" s="574" t="str">
        <f t="shared" ref="AS285:AS348" si="33">IF(COUNTA(AE285)=1,LEFT(D285,3),"")</f>
        <v>2-3</v>
      </c>
      <c r="AT285" s="576" t="str">
        <f t="shared" ref="AT285:AT348" si="34">IF(AND(COUNTA(N285)=1,COUNTA(O285)=1,COUNTA(AA285)=1,COUNTA(AD285)=1,COUNTA(AE285)=0),LEFT(D285,3),"")</f>
        <v/>
      </c>
      <c r="AU285" s="578" t="str">
        <f t="shared" ref="AU285:AU348" si="35">IF(AND(COUNTA(N285)=1,COUNTA(O285)=1,COUNTA(AA285)=1,COUNTA(AD285)=0,COUNTA(AE285)=0),LEFT(D285,3),"")</f>
        <v/>
      </c>
      <c r="AV285" s="580" t="str">
        <f t="shared" ref="AV285:AV348" si="36">IF(AND(COUNTA(O285)=0,COUNTA(AA285)=1),LEFT(D285,3),"")</f>
        <v/>
      </c>
      <c r="AW285" s="582" t="str">
        <f t="shared" ref="AW285:AW348" si="37">IF(AND(COUNTA(O285)=1,COUNTA(AA285)=0),LEFT(D285,3),"")</f>
        <v/>
      </c>
      <c r="AX285" s="584" t="str">
        <f t="shared" ref="AX285:AX348" si="38">IF(AND(COUNTA(O285)=0,COUNTA(AA285)=0),LEFT(D285,3),"")</f>
        <v/>
      </c>
      <c r="AY285" s="662" t="str">
        <f>IFERROR(VLOOKUP(功能_33[[#This Row],[功能代號]],工作表3!C:C,1,FALSE),"未計SIT測試")</f>
        <v>L2036</v>
      </c>
      <c r="AZ285" s="584" t="s">
        <v>2803</v>
      </c>
    </row>
    <row r="286" spans="1:52" ht="13.8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1"/>
      <c r="L286" s="291"/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852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196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857</v>
      </c>
      <c r="AP286" s="292" t="str">
        <f>VLOOKUP(功能_33[[#This Row],[功能代號]],需二審tmp!A:A,1,FALSE)</f>
        <v>L2035</v>
      </c>
      <c r="AQ286" s="356">
        <v>44523</v>
      </c>
      <c r="AS286" s="574" t="str">
        <f t="shared" si="33"/>
        <v>2-3</v>
      </c>
      <c r="AT286" s="576" t="str">
        <f t="shared" si="34"/>
        <v/>
      </c>
      <c r="AU286" s="578" t="str">
        <f t="shared" si="35"/>
        <v/>
      </c>
      <c r="AV286" s="580" t="str">
        <f t="shared" si="36"/>
        <v/>
      </c>
      <c r="AW286" s="582" t="str">
        <f t="shared" si="37"/>
        <v/>
      </c>
      <c r="AX286" s="584" t="str">
        <f t="shared" si="38"/>
        <v/>
      </c>
      <c r="AY286" s="662" t="str">
        <f>IFERROR(VLOOKUP(功能_33[[#This Row],[功能代號]],工作表3!C:C,1,FALSE),"未計SIT測試")</f>
        <v>L2035</v>
      </c>
      <c r="AZ286" s="584" t="s">
        <v>2803</v>
      </c>
    </row>
    <row r="287" spans="1:52" ht="13.8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1"/>
      <c r="L287" s="291"/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852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195</v>
      </c>
      <c r="AC287" s="299">
        <v>44477</v>
      </c>
      <c r="AD287" s="299">
        <v>44477</v>
      </c>
      <c r="AE287" s="299">
        <v>44539</v>
      </c>
      <c r="AF287" s="299" t="s">
        <v>196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190</v>
      </c>
      <c r="AP287" s="292" t="e">
        <f>VLOOKUP(功能_33[[#This Row],[功能代號]],需二審tmp!A:A,1,FALSE)</f>
        <v>#N/A</v>
      </c>
      <c r="AQ287" s="356">
        <v>44523</v>
      </c>
      <c r="AS287" s="574" t="str">
        <f t="shared" si="33"/>
        <v>2-3</v>
      </c>
      <c r="AT287" s="576" t="str">
        <f t="shared" si="34"/>
        <v/>
      </c>
      <c r="AU287" s="578" t="str">
        <f t="shared" si="35"/>
        <v/>
      </c>
      <c r="AV287" s="580" t="str">
        <f t="shared" si="36"/>
        <v/>
      </c>
      <c r="AW287" s="582" t="str">
        <f t="shared" si="37"/>
        <v/>
      </c>
      <c r="AX287" s="584" t="str">
        <f t="shared" si="38"/>
        <v/>
      </c>
      <c r="AY287" s="662" t="str">
        <f>IFERROR(VLOOKUP(功能_33[[#This Row],[功能代號]],工作表3!C:C,1,FALSE),"未計SIT測試")</f>
        <v>L2305</v>
      </c>
      <c r="AZ287" s="584" t="s">
        <v>2803</v>
      </c>
    </row>
    <row r="288" spans="1:52" ht="13.8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1"/>
      <c r="L288" s="291"/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852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196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863</v>
      </c>
      <c r="AP288" s="292" t="str">
        <f>VLOOKUP(功能_33[[#This Row],[功能代號]],需二審tmp!A:A,1,FALSE)</f>
        <v>L2306</v>
      </c>
      <c r="AQ288" s="356">
        <v>44523</v>
      </c>
      <c r="AS288" s="574" t="str">
        <f t="shared" si="33"/>
        <v>2-3</v>
      </c>
      <c r="AT288" s="576" t="str">
        <f t="shared" si="34"/>
        <v/>
      </c>
      <c r="AU288" s="578" t="str">
        <f t="shared" si="35"/>
        <v/>
      </c>
      <c r="AV288" s="580" t="str">
        <f t="shared" si="36"/>
        <v/>
      </c>
      <c r="AW288" s="582" t="str">
        <f t="shared" si="37"/>
        <v/>
      </c>
      <c r="AX288" s="584" t="str">
        <f t="shared" si="38"/>
        <v/>
      </c>
      <c r="AY288" s="662" t="str">
        <f>IFERROR(VLOOKUP(功能_33[[#This Row],[功能代號]],工作表3!C:C,1,FALSE),"未計SIT測試")</f>
        <v>L2306</v>
      </c>
      <c r="AZ288" s="584" t="s">
        <v>2803</v>
      </c>
    </row>
    <row r="289" spans="1:52" ht="13.8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1"/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852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195</v>
      </c>
      <c r="AC289" s="299">
        <v>44543</v>
      </c>
      <c r="AD289" s="299">
        <v>44543</v>
      </c>
      <c r="AE289" s="299">
        <v>44544</v>
      </c>
      <c r="AF289" s="299" t="s">
        <v>196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190</v>
      </c>
      <c r="AP289" s="292" t="e">
        <f>VLOOKUP(功能_33[[#This Row],[功能代號]],需二審tmp!A:A,1,FALSE)</f>
        <v>#N/A</v>
      </c>
      <c r="AQ289" s="356">
        <v>44523</v>
      </c>
      <c r="AS289" s="574" t="str">
        <f t="shared" si="33"/>
        <v>2-2</v>
      </c>
      <c r="AT289" s="576" t="str">
        <f t="shared" si="34"/>
        <v/>
      </c>
      <c r="AU289" s="578" t="str">
        <f t="shared" si="35"/>
        <v/>
      </c>
      <c r="AV289" s="580" t="str">
        <f t="shared" si="36"/>
        <v/>
      </c>
      <c r="AW289" s="582" t="str">
        <f t="shared" si="37"/>
        <v/>
      </c>
      <c r="AX289" s="584" t="str">
        <f t="shared" si="38"/>
        <v/>
      </c>
      <c r="AY289" s="662" t="str">
        <f>IFERROR(VLOOKUP(功能_33[[#This Row],[功能代號]],工作表3!C:C,1,FALSE),"未計SIT測試")</f>
        <v>L2022</v>
      </c>
      <c r="AZ289" s="584" t="s">
        <v>2803</v>
      </c>
    </row>
    <row r="290" spans="1:52" ht="13.8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1"/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852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133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190</v>
      </c>
      <c r="AP290" s="292" t="str">
        <f>VLOOKUP(功能_33[[#This Row],[功能代號]],需二審tmp!A:A,1,FALSE)</f>
        <v>L2023</v>
      </c>
      <c r="AQ290" s="356">
        <v>44536</v>
      </c>
      <c r="AS290" s="574" t="str">
        <f t="shared" si="33"/>
        <v>2-2</v>
      </c>
      <c r="AT290" s="576" t="str">
        <f t="shared" si="34"/>
        <v/>
      </c>
      <c r="AU290" s="578" t="str">
        <f t="shared" si="35"/>
        <v/>
      </c>
      <c r="AV290" s="580" t="str">
        <f t="shared" si="36"/>
        <v/>
      </c>
      <c r="AW290" s="582" t="str">
        <f t="shared" si="37"/>
        <v/>
      </c>
      <c r="AX290" s="584" t="str">
        <f t="shared" si="38"/>
        <v/>
      </c>
      <c r="AY290" s="662" t="str">
        <f>IFERROR(VLOOKUP(功能_33[[#This Row],[功能代號]],工作表3!C:C,1,FALSE),"未計SIT測試")</f>
        <v>未計SIT測試</v>
      </c>
      <c r="AZ290" s="584" t="s">
        <v>2803</v>
      </c>
    </row>
    <row r="291" spans="1:52" ht="13.8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1"/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871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190</v>
      </c>
      <c r="AP291" s="292" t="str">
        <f>VLOOKUP(功能_33[[#This Row],[功能代號]],需二審tmp!A:A,1,FALSE)</f>
        <v>L2222</v>
      </c>
      <c r="AQ291" s="356">
        <v>44523</v>
      </c>
      <c r="AS291" s="574" t="str">
        <f t="shared" si="33"/>
        <v>2-2</v>
      </c>
      <c r="AT291" s="576" t="str">
        <f t="shared" si="34"/>
        <v/>
      </c>
      <c r="AU291" s="578" t="str">
        <f t="shared" si="35"/>
        <v/>
      </c>
      <c r="AV291" s="580" t="str">
        <f t="shared" si="36"/>
        <v/>
      </c>
      <c r="AW291" s="582" t="str">
        <f t="shared" si="37"/>
        <v/>
      </c>
      <c r="AX291" s="584" t="str">
        <f t="shared" si="38"/>
        <v/>
      </c>
      <c r="AY291" s="662" t="str">
        <f>IFERROR(VLOOKUP(功能_33[[#This Row],[功能代號]],工作表3!C:C,1,FALSE),"未計SIT測試")</f>
        <v>L2222</v>
      </c>
      <c r="AZ291" s="584" t="s">
        <v>2803</v>
      </c>
    </row>
    <row r="292" spans="1:52" ht="13.8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1"/>
      <c r="L292" s="291"/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196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874</v>
      </c>
      <c r="AP292" s="292" t="e">
        <f>VLOOKUP(功能_33[[#This Row],[功能代號]],需二審tmp!A:A,1,FALSE)</f>
        <v>#N/A</v>
      </c>
      <c r="AQ292" s="356">
        <v>44523</v>
      </c>
      <c r="AS292" s="574" t="str">
        <f t="shared" si="33"/>
        <v>2-3</v>
      </c>
      <c r="AT292" s="576" t="str">
        <f t="shared" si="34"/>
        <v/>
      </c>
      <c r="AU292" s="578" t="str">
        <f t="shared" si="35"/>
        <v/>
      </c>
      <c r="AV292" s="580" t="str">
        <f t="shared" si="36"/>
        <v/>
      </c>
      <c r="AW292" s="582" t="str">
        <f t="shared" si="37"/>
        <v/>
      </c>
      <c r="AX292" s="584" t="str">
        <f t="shared" si="38"/>
        <v/>
      </c>
      <c r="AY292" s="662" t="str">
        <f>IFERROR(VLOOKUP(功能_33[[#This Row],[功能代號]],工作表3!C:C,1,FALSE),"未計SIT測試")</f>
        <v>L2903</v>
      </c>
      <c r="AZ292" s="584" t="s">
        <v>2803</v>
      </c>
    </row>
    <row r="293" spans="1:52" ht="13.8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172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133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190</v>
      </c>
      <c r="AP293" s="292" t="str">
        <f>VLOOKUP(功能_33[[#This Row],[功能代號]],需二審tmp!A:A,1,FALSE)</f>
        <v>L2980</v>
      </c>
      <c r="AQ293" s="356">
        <v>44523</v>
      </c>
      <c r="AS293" s="574" t="str">
        <f t="shared" si="33"/>
        <v>2-9</v>
      </c>
      <c r="AT293" s="576" t="str">
        <f t="shared" si="34"/>
        <v/>
      </c>
      <c r="AU293" s="578" t="str">
        <f t="shared" si="35"/>
        <v/>
      </c>
      <c r="AV293" s="580" t="str">
        <f t="shared" si="36"/>
        <v/>
      </c>
      <c r="AW293" s="582" t="str">
        <f t="shared" si="37"/>
        <v/>
      </c>
      <c r="AX293" s="584" t="str">
        <f t="shared" si="38"/>
        <v/>
      </c>
      <c r="AY293" s="662" t="str">
        <f>IFERROR(VLOOKUP(功能_33[[#This Row],[功能代號]],工作表3!C:C,1,FALSE),"未計SIT測試")</f>
        <v>L2980</v>
      </c>
      <c r="AZ293" s="584" t="s">
        <v>2803</v>
      </c>
    </row>
    <row r="294" spans="1:52" ht="13.8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172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195</v>
      </c>
      <c r="AC294" s="299">
        <v>44477</v>
      </c>
      <c r="AD294" s="299">
        <v>44477</v>
      </c>
      <c r="AE294" s="299">
        <v>44546</v>
      </c>
      <c r="AF294" s="299" t="s">
        <v>196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879</v>
      </c>
      <c r="AP294" s="292" t="e">
        <f>VLOOKUP(功能_33[[#This Row],[功能代號]],需二審tmp!A:A,1,FALSE)</f>
        <v>#N/A</v>
      </c>
      <c r="AQ294" s="356">
        <v>44523</v>
      </c>
      <c r="AS294" s="574" t="str">
        <f t="shared" si="33"/>
        <v>2-9</v>
      </c>
      <c r="AT294" s="576" t="str">
        <f t="shared" si="34"/>
        <v/>
      </c>
      <c r="AU294" s="578" t="str">
        <f t="shared" si="35"/>
        <v/>
      </c>
      <c r="AV294" s="580" t="str">
        <f t="shared" si="36"/>
        <v/>
      </c>
      <c r="AW294" s="582" t="str">
        <f t="shared" si="37"/>
        <v/>
      </c>
      <c r="AX294" s="584" t="str">
        <f t="shared" si="38"/>
        <v/>
      </c>
      <c r="AY294" s="662" t="str">
        <f>IFERROR(VLOOKUP(功能_33[[#This Row],[功能代號]],工作表3!C:C,1,FALSE),"未計SIT測試")</f>
        <v>L2073</v>
      </c>
      <c r="AZ294" s="584" t="s">
        <v>2803</v>
      </c>
    </row>
    <row r="295" spans="1:52" ht="13.8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172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133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882</v>
      </c>
      <c r="AP295" s="292" t="str">
        <f>VLOOKUP(功能_33[[#This Row],[功能代號]],需二審tmp!A:A,1,FALSE)</f>
        <v>L2703</v>
      </c>
      <c r="AQ295" s="356">
        <v>44523</v>
      </c>
      <c r="AS295" s="574" t="str">
        <f t="shared" si="33"/>
        <v>2-9</v>
      </c>
      <c r="AT295" s="576" t="str">
        <f t="shared" si="34"/>
        <v/>
      </c>
      <c r="AU295" s="578" t="str">
        <f t="shared" si="35"/>
        <v/>
      </c>
      <c r="AV295" s="580" t="str">
        <f t="shared" si="36"/>
        <v/>
      </c>
      <c r="AW295" s="582" t="str">
        <f t="shared" si="37"/>
        <v/>
      </c>
      <c r="AX295" s="584" t="str">
        <f t="shared" si="38"/>
        <v/>
      </c>
      <c r="AY295" s="662" t="str">
        <f>IFERROR(VLOOKUP(功能_33[[#This Row],[功能代號]],工作表3!C:C,1,FALSE),"未計SIT測試")</f>
        <v>L2703</v>
      </c>
      <c r="AZ295" s="584" t="s">
        <v>2803</v>
      </c>
    </row>
    <row r="296" spans="1:52" ht="13.8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871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133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190</v>
      </c>
      <c r="AP296" s="292" t="str">
        <f>VLOOKUP(功能_33[[#This Row],[功能代號]],需二審tmp!A:A,1,FALSE)</f>
        <v>L2039</v>
      </c>
      <c r="AQ296" s="356">
        <v>44523</v>
      </c>
      <c r="AS296" s="574" t="str">
        <f t="shared" si="33"/>
        <v>2-4</v>
      </c>
      <c r="AT296" s="576" t="str">
        <f t="shared" si="34"/>
        <v/>
      </c>
      <c r="AU296" s="578" t="str">
        <f t="shared" si="35"/>
        <v/>
      </c>
      <c r="AV296" s="580" t="str">
        <f t="shared" si="36"/>
        <v/>
      </c>
      <c r="AW296" s="582" t="str">
        <f t="shared" si="37"/>
        <v/>
      </c>
      <c r="AX296" s="584" t="str">
        <f t="shared" si="38"/>
        <v/>
      </c>
      <c r="AY296" s="662" t="str">
        <f>IFERROR(VLOOKUP(功能_33[[#This Row],[功能代號]],工作表3!C:C,1,FALSE),"未計SIT測試")</f>
        <v>L2039</v>
      </c>
      <c r="AZ296" s="584" t="s">
        <v>883</v>
      </c>
    </row>
    <row r="297" spans="1:52" ht="13.8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195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190</v>
      </c>
      <c r="AP297" s="292" t="e">
        <f>VLOOKUP(功能_33[[#This Row],[功能代號]],需二審tmp!A:A,1,FALSE)</f>
        <v>#N/A</v>
      </c>
      <c r="AQ297" s="356">
        <v>44523</v>
      </c>
      <c r="AS297" s="574" t="str">
        <f t="shared" si="33"/>
        <v>2-4</v>
      </c>
      <c r="AT297" s="576" t="str">
        <f t="shared" si="34"/>
        <v/>
      </c>
      <c r="AU297" s="578" t="str">
        <f t="shared" si="35"/>
        <v/>
      </c>
      <c r="AV297" s="580" t="str">
        <f t="shared" si="36"/>
        <v/>
      </c>
      <c r="AW297" s="582" t="str">
        <f t="shared" si="37"/>
        <v/>
      </c>
      <c r="AX297" s="584" t="str">
        <f t="shared" si="38"/>
        <v/>
      </c>
      <c r="AY297" s="662" t="str">
        <f>IFERROR(VLOOKUP(功能_33[[#This Row],[功能代號]],工作表3!C:C,1,FALSE),"未計SIT測試")</f>
        <v>未計SIT測試</v>
      </c>
      <c r="AZ297" s="584" t="s">
        <v>2803</v>
      </c>
    </row>
    <row r="298" spans="1:52" ht="13.8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871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133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190</v>
      </c>
      <c r="AP298" s="292" t="str">
        <f>VLOOKUP(功能_33[[#This Row],[功能代號]],需二審tmp!A:A,1,FALSE)</f>
        <v>L2480</v>
      </c>
      <c r="AQ298" s="356">
        <v>44523</v>
      </c>
      <c r="AS298" s="574" t="str">
        <f t="shared" si="33"/>
        <v>2-4</v>
      </c>
      <c r="AT298" s="576" t="str">
        <f t="shared" si="34"/>
        <v/>
      </c>
      <c r="AU298" s="578" t="str">
        <f t="shared" si="35"/>
        <v/>
      </c>
      <c r="AV298" s="580" t="str">
        <f t="shared" si="36"/>
        <v/>
      </c>
      <c r="AW298" s="582" t="str">
        <f t="shared" si="37"/>
        <v/>
      </c>
      <c r="AX298" s="584" t="str">
        <f t="shared" si="38"/>
        <v/>
      </c>
      <c r="AY298" s="662" t="str">
        <f>IFERROR(VLOOKUP(功能_33[[#This Row],[功能代號]],工作表3!C:C,1,FALSE),"未計SIT測試")</f>
        <v>L2480</v>
      </c>
      <c r="AZ298" s="584" t="s">
        <v>885</v>
      </c>
    </row>
    <row r="299" spans="1:52" ht="13.8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1"/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2957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133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3054</v>
      </c>
      <c r="AO299" s="292" t="s">
        <v>3055</v>
      </c>
      <c r="AP299" s="292" t="str">
        <f>VLOOKUP(功能_33[[#This Row],[功能代號]],需二審tmp!A:A,1,FALSE)</f>
        <v>L5060</v>
      </c>
      <c r="AS299" s="574" t="str">
        <f t="shared" si="33"/>
        <v>5-4</v>
      </c>
      <c r="AT299" s="576" t="str">
        <f t="shared" si="34"/>
        <v/>
      </c>
      <c r="AU299" s="578" t="str">
        <f t="shared" si="35"/>
        <v/>
      </c>
      <c r="AV299" s="580" t="str">
        <f t="shared" si="36"/>
        <v/>
      </c>
      <c r="AW299" s="582" t="str">
        <f t="shared" si="37"/>
        <v/>
      </c>
      <c r="AX299" s="584" t="str">
        <f t="shared" si="38"/>
        <v/>
      </c>
      <c r="AY299" s="662" t="str">
        <f>IFERROR(VLOOKUP(功能_33[[#This Row],[功能代號]],工作表3!C:C,1,FALSE),"未計SIT測試")</f>
        <v>未計SIT測試</v>
      </c>
      <c r="AZ299" s="584" t="s">
        <v>2803</v>
      </c>
    </row>
    <row r="300" spans="1:52" ht="13.8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1"/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2957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195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3054</v>
      </c>
      <c r="AO300" s="292" t="s">
        <v>3055</v>
      </c>
      <c r="AP300" s="292" t="e">
        <f>VLOOKUP(功能_33[[#This Row],[功能代號]],需二審tmp!A:A,1,FALSE)</f>
        <v>#N/A</v>
      </c>
      <c r="AQ300" s="356">
        <v>44526</v>
      </c>
      <c r="AS300" s="574" t="str">
        <f t="shared" si="33"/>
        <v>5-4</v>
      </c>
      <c r="AT300" s="576" t="str">
        <f t="shared" si="34"/>
        <v/>
      </c>
      <c r="AU300" s="578" t="str">
        <f t="shared" si="35"/>
        <v/>
      </c>
      <c r="AV300" s="580" t="str">
        <f t="shared" si="36"/>
        <v/>
      </c>
      <c r="AW300" s="582" t="str">
        <f t="shared" si="37"/>
        <v/>
      </c>
      <c r="AX300" s="584" t="str">
        <f t="shared" si="38"/>
        <v/>
      </c>
      <c r="AY300" s="662" t="str">
        <f>IFERROR(VLOOKUP(功能_33[[#This Row],[功能代號]],工作表3!C:C,1,FALSE),"未計SIT測試")</f>
        <v>未計SIT測試</v>
      </c>
      <c r="AZ300" s="584" t="s">
        <v>2803</v>
      </c>
    </row>
    <row r="301" spans="1:52" ht="13.8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1"/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2957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133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3054</v>
      </c>
      <c r="AO301" s="292" t="s">
        <v>3055</v>
      </c>
      <c r="AP301" s="292" t="str">
        <f>VLOOKUP(功能_33[[#This Row],[功能代號]],需二審tmp!A:A,1,FALSE)</f>
        <v>L5961</v>
      </c>
      <c r="AQ301" s="356">
        <v>44526</v>
      </c>
      <c r="AS301" s="574" t="str">
        <f t="shared" si="33"/>
        <v>5-4</v>
      </c>
      <c r="AT301" s="576" t="str">
        <f t="shared" si="34"/>
        <v/>
      </c>
      <c r="AU301" s="578" t="str">
        <f t="shared" si="35"/>
        <v/>
      </c>
      <c r="AV301" s="580" t="str">
        <f t="shared" si="36"/>
        <v/>
      </c>
      <c r="AW301" s="582" t="str">
        <f t="shared" si="37"/>
        <v/>
      </c>
      <c r="AX301" s="584" t="str">
        <f t="shared" si="38"/>
        <v/>
      </c>
      <c r="AY301" s="662" t="str">
        <f>IFERROR(VLOOKUP(功能_33[[#This Row],[功能代號]],工作表3!C:C,1,FALSE),"未計SIT測試")</f>
        <v>未計SIT測試</v>
      </c>
      <c r="AZ301" s="584" t="s">
        <v>2803</v>
      </c>
    </row>
    <row r="302" spans="1:52" ht="13.8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1"/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2957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133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3054</v>
      </c>
      <c r="AO302" s="292" t="s">
        <v>3055</v>
      </c>
      <c r="AP302" s="292" t="str">
        <f>VLOOKUP(功能_33[[#This Row],[功能代號]],需二審tmp!A:A,1,FALSE)</f>
        <v>L5601</v>
      </c>
      <c r="AQ302" s="356">
        <v>44526</v>
      </c>
      <c r="AS302" s="574" t="str">
        <f t="shared" si="33"/>
        <v>5-4</v>
      </c>
      <c r="AT302" s="576" t="str">
        <f t="shared" si="34"/>
        <v/>
      </c>
      <c r="AU302" s="578" t="str">
        <f t="shared" si="35"/>
        <v/>
      </c>
      <c r="AV302" s="580" t="str">
        <f t="shared" si="36"/>
        <v/>
      </c>
      <c r="AW302" s="582" t="str">
        <f t="shared" si="37"/>
        <v/>
      </c>
      <c r="AX302" s="584" t="str">
        <f t="shared" si="38"/>
        <v/>
      </c>
      <c r="AY302" s="662" t="str">
        <f>IFERROR(VLOOKUP(功能_33[[#This Row],[功能代號]],工作表3!C:C,1,FALSE),"未計SIT測試")</f>
        <v>未計SIT測試</v>
      </c>
      <c r="AZ302" s="584" t="s">
        <v>2803</v>
      </c>
    </row>
    <row r="303" spans="1:52" ht="13.8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1"/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2957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133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3054</v>
      </c>
      <c r="AO303" s="292" t="s">
        <v>3055</v>
      </c>
      <c r="AP303" s="292" t="str">
        <f>VLOOKUP(功能_33[[#This Row],[功能代號]],需二審tmp!A:A,1,FALSE)</f>
        <v>L5962</v>
      </c>
      <c r="AQ303" s="356">
        <v>44526</v>
      </c>
      <c r="AS303" s="574" t="str">
        <f t="shared" si="33"/>
        <v>5-4</v>
      </c>
      <c r="AT303" s="576" t="str">
        <f t="shared" si="34"/>
        <v/>
      </c>
      <c r="AU303" s="578" t="str">
        <f t="shared" si="35"/>
        <v/>
      </c>
      <c r="AV303" s="580" t="str">
        <f t="shared" si="36"/>
        <v/>
      </c>
      <c r="AW303" s="582" t="str">
        <f t="shared" si="37"/>
        <v/>
      </c>
      <c r="AX303" s="584" t="str">
        <f t="shared" si="38"/>
        <v/>
      </c>
      <c r="AY303" s="662" t="str">
        <f>IFERROR(VLOOKUP(功能_33[[#This Row],[功能代號]],工作表3!C:C,1,FALSE),"未計SIT測試")</f>
        <v>未計SIT測試</v>
      </c>
      <c r="AZ303" s="584" t="s">
        <v>2803</v>
      </c>
    </row>
    <row r="304" spans="1:52" ht="13.8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1"/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2957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133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3054</v>
      </c>
      <c r="AO304" s="292" t="s">
        <v>3055</v>
      </c>
      <c r="AP304" s="292" t="str">
        <f>VLOOKUP(功能_33[[#This Row],[功能代號]],需二審tmp!A:A,1,FALSE)</f>
        <v>L5602</v>
      </c>
      <c r="AQ304" s="356">
        <v>44526</v>
      </c>
      <c r="AS304" s="574" t="str">
        <f t="shared" si="33"/>
        <v>5-4</v>
      </c>
      <c r="AT304" s="576" t="str">
        <f t="shared" si="34"/>
        <v/>
      </c>
      <c r="AU304" s="578" t="str">
        <f t="shared" si="35"/>
        <v/>
      </c>
      <c r="AV304" s="580" t="str">
        <f t="shared" si="36"/>
        <v/>
      </c>
      <c r="AW304" s="582" t="str">
        <f t="shared" si="37"/>
        <v/>
      </c>
      <c r="AX304" s="584" t="str">
        <f t="shared" si="38"/>
        <v/>
      </c>
      <c r="AY304" s="662" t="str">
        <f>IFERROR(VLOOKUP(功能_33[[#This Row],[功能代號]],工作表3!C:C,1,FALSE),"未計SIT測試")</f>
        <v>未計SIT測試</v>
      </c>
      <c r="AZ304" s="584" t="s">
        <v>2803</v>
      </c>
    </row>
    <row r="305" spans="1:52" ht="13.8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1"/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2957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133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3054</v>
      </c>
      <c r="AO305" s="292" t="s">
        <v>3055</v>
      </c>
      <c r="AP305" s="292" t="str">
        <f>VLOOKUP(功能_33[[#This Row],[功能代號]],需二審tmp!A:A,1,FALSE)</f>
        <v>L5963</v>
      </c>
      <c r="AQ305" s="356">
        <v>44526</v>
      </c>
      <c r="AS305" s="574" t="str">
        <f t="shared" si="33"/>
        <v>5-4</v>
      </c>
      <c r="AT305" s="576" t="str">
        <f t="shared" si="34"/>
        <v/>
      </c>
      <c r="AU305" s="578" t="str">
        <f t="shared" si="35"/>
        <v/>
      </c>
      <c r="AV305" s="580" t="str">
        <f t="shared" si="36"/>
        <v/>
      </c>
      <c r="AW305" s="582" t="str">
        <f t="shared" si="37"/>
        <v/>
      </c>
      <c r="AX305" s="584" t="str">
        <f t="shared" si="38"/>
        <v/>
      </c>
      <c r="AY305" s="662" t="str">
        <f>IFERROR(VLOOKUP(功能_33[[#This Row],[功能代號]],工作表3!C:C,1,FALSE),"未計SIT測試")</f>
        <v>未計SIT測試</v>
      </c>
      <c r="AZ305" s="584" t="s">
        <v>2803</v>
      </c>
    </row>
    <row r="306" spans="1:52" ht="13.8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1"/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2957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133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3054</v>
      </c>
      <c r="AO306" s="292" t="s">
        <v>3055</v>
      </c>
      <c r="AP306" s="292" t="str">
        <f>VLOOKUP(功能_33[[#This Row],[功能代號]],需二審tmp!A:A,1,FALSE)</f>
        <v>L5603</v>
      </c>
      <c r="AQ306" s="356">
        <v>44526</v>
      </c>
      <c r="AS306" s="574" t="str">
        <f t="shared" si="33"/>
        <v>5-4</v>
      </c>
      <c r="AT306" s="576" t="str">
        <f t="shared" si="34"/>
        <v/>
      </c>
      <c r="AU306" s="578" t="str">
        <f t="shared" si="35"/>
        <v/>
      </c>
      <c r="AV306" s="580" t="str">
        <f t="shared" si="36"/>
        <v/>
      </c>
      <c r="AW306" s="582" t="str">
        <f t="shared" si="37"/>
        <v/>
      </c>
      <c r="AX306" s="584" t="str">
        <f t="shared" si="38"/>
        <v/>
      </c>
      <c r="AY306" s="662" t="str">
        <f>IFERROR(VLOOKUP(功能_33[[#This Row],[功能代號]],工作表3!C:C,1,FALSE),"未計SIT測試")</f>
        <v>未計SIT測試</v>
      </c>
      <c r="AZ306" s="584" t="s">
        <v>2803</v>
      </c>
    </row>
    <row r="307" spans="1:52" ht="13.8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1"/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2957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133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3054</v>
      </c>
      <c r="AO307" s="292" t="s">
        <v>3055</v>
      </c>
      <c r="AP307" s="292" t="str">
        <f>VLOOKUP(功能_33[[#This Row],[功能代號]],需二審tmp!A:A,1,FALSE)</f>
        <v>L5964</v>
      </c>
      <c r="AQ307" s="356">
        <v>44526</v>
      </c>
      <c r="AS307" s="574" t="str">
        <f t="shared" si="33"/>
        <v>5-4</v>
      </c>
      <c r="AT307" s="576" t="str">
        <f t="shared" si="34"/>
        <v/>
      </c>
      <c r="AU307" s="578" t="str">
        <f t="shared" si="35"/>
        <v/>
      </c>
      <c r="AV307" s="580" t="str">
        <f t="shared" si="36"/>
        <v/>
      </c>
      <c r="AW307" s="582" t="str">
        <f t="shared" si="37"/>
        <v/>
      </c>
      <c r="AX307" s="584" t="str">
        <f t="shared" si="38"/>
        <v/>
      </c>
      <c r="AY307" s="662" t="str">
        <f>IFERROR(VLOOKUP(功能_33[[#This Row],[功能代號]],工作表3!C:C,1,FALSE),"未計SIT測試")</f>
        <v>未計SIT測試</v>
      </c>
      <c r="AZ307" s="584" t="s">
        <v>2803</v>
      </c>
    </row>
    <row r="308" spans="1:52" ht="13.8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1"/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2957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133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3054</v>
      </c>
      <c r="AO308" s="292" t="s">
        <v>3055</v>
      </c>
      <c r="AP308" s="292" t="str">
        <f>VLOOKUP(功能_33[[#This Row],[功能代號]],需二審tmp!A:A,1,FALSE)</f>
        <v>L5604</v>
      </c>
      <c r="AQ308" s="356">
        <v>44526</v>
      </c>
      <c r="AS308" s="574" t="str">
        <f t="shared" si="33"/>
        <v>5-4</v>
      </c>
      <c r="AT308" s="576" t="str">
        <f t="shared" si="34"/>
        <v/>
      </c>
      <c r="AU308" s="578" t="str">
        <f t="shared" si="35"/>
        <v/>
      </c>
      <c r="AV308" s="580" t="str">
        <f t="shared" si="36"/>
        <v/>
      </c>
      <c r="AW308" s="582" t="str">
        <f t="shared" si="37"/>
        <v/>
      </c>
      <c r="AX308" s="584" t="str">
        <f t="shared" si="38"/>
        <v/>
      </c>
      <c r="AY308" s="662" t="str">
        <f>IFERROR(VLOOKUP(功能_33[[#This Row],[功能代號]],工作表3!C:C,1,FALSE),"未計SIT測試")</f>
        <v>未計SIT測試</v>
      </c>
      <c r="AZ308" s="584" t="s">
        <v>2803</v>
      </c>
    </row>
    <row r="309" spans="1:52" ht="13.8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1"/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2957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133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3054</v>
      </c>
      <c r="AO309" s="292" t="s">
        <v>3055</v>
      </c>
      <c r="AP309" s="292" t="str">
        <f>VLOOKUP(功能_33[[#This Row],[功能代號]],需二審tmp!A:A,1,FALSE)</f>
        <v>L5965</v>
      </c>
      <c r="AQ309" s="356">
        <v>44526</v>
      </c>
      <c r="AS309" s="574" t="str">
        <f t="shared" si="33"/>
        <v>5-4</v>
      </c>
      <c r="AT309" s="576" t="str">
        <f t="shared" si="34"/>
        <v/>
      </c>
      <c r="AU309" s="578" t="str">
        <f t="shared" si="35"/>
        <v/>
      </c>
      <c r="AV309" s="580" t="str">
        <f t="shared" si="36"/>
        <v/>
      </c>
      <c r="AW309" s="582" t="str">
        <f t="shared" si="37"/>
        <v/>
      </c>
      <c r="AX309" s="584" t="str">
        <f t="shared" si="38"/>
        <v/>
      </c>
      <c r="AY309" s="662" t="str">
        <f>IFERROR(VLOOKUP(功能_33[[#This Row],[功能代號]],工作表3!C:C,1,FALSE),"未計SIT測試")</f>
        <v>未計SIT測試</v>
      </c>
      <c r="AZ309" s="584" t="s">
        <v>2803</v>
      </c>
    </row>
    <row r="310" spans="1:52" ht="13.8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1"/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2957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133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3054</v>
      </c>
      <c r="AO310" s="292" t="s">
        <v>3055</v>
      </c>
      <c r="AP310" s="292" t="str">
        <f>VLOOKUP(功能_33[[#This Row],[功能代號]],需二審tmp!A:A,1,FALSE)</f>
        <v>L5605</v>
      </c>
      <c r="AQ310" s="356">
        <v>44526</v>
      </c>
      <c r="AS310" s="574" t="str">
        <f t="shared" si="33"/>
        <v>5-4</v>
      </c>
      <c r="AT310" s="576" t="str">
        <f t="shared" si="34"/>
        <v/>
      </c>
      <c r="AU310" s="578" t="str">
        <f t="shared" si="35"/>
        <v/>
      </c>
      <c r="AV310" s="580" t="str">
        <f t="shared" si="36"/>
        <v/>
      </c>
      <c r="AW310" s="582" t="str">
        <f t="shared" si="37"/>
        <v/>
      </c>
      <c r="AX310" s="584" t="str">
        <f t="shared" si="38"/>
        <v/>
      </c>
      <c r="AY310" s="662" t="str">
        <f>IFERROR(VLOOKUP(功能_33[[#This Row],[功能代號]],工作表3!C:C,1,FALSE),"未計SIT測試")</f>
        <v>未計SIT測試</v>
      </c>
      <c r="AZ310" s="584" t="s">
        <v>2803</v>
      </c>
    </row>
    <row r="311" spans="1:52" ht="13.8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1"/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2957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133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3054</v>
      </c>
      <c r="AO311" s="292" t="s">
        <v>3055</v>
      </c>
      <c r="AP311" s="292" t="str">
        <f>VLOOKUP(功能_33[[#This Row],[功能代號]],需二審tmp!A:A,1,FALSE)</f>
        <v>L5061</v>
      </c>
      <c r="AQ311" s="356">
        <v>44526</v>
      </c>
      <c r="AS311" s="574" t="str">
        <f t="shared" si="33"/>
        <v>5-4</v>
      </c>
      <c r="AT311" s="576" t="str">
        <f t="shared" si="34"/>
        <v/>
      </c>
      <c r="AU311" s="578" t="str">
        <f t="shared" si="35"/>
        <v/>
      </c>
      <c r="AV311" s="580" t="str">
        <f t="shared" si="36"/>
        <v/>
      </c>
      <c r="AW311" s="582" t="str">
        <f t="shared" si="37"/>
        <v/>
      </c>
      <c r="AX311" s="584" t="str">
        <f t="shared" si="38"/>
        <v/>
      </c>
      <c r="AY311" s="662" t="str">
        <f>IFERROR(VLOOKUP(功能_33[[#This Row],[功能代號]],工作表3!C:C,1,FALSE),"未計SIT測試")</f>
        <v>未計SIT測試</v>
      </c>
      <c r="AZ311" s="584" t="s">
        <v>2803</v>
      </c>
    </row>
    <row r="312" spans="1:52" ht="13.8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1"/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2957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133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3054</v>
      </c>
      <c r="AO312" s="292" t="s">
        <v>3055</v>
      </c>
      <c r="AP312" s="292" t="str">
        <f>VLOOKUP(功能_33[[#This Row],[功能代號]],需二審tmp!A:A,1,FALSE)</f>
        <v>L5062</v>
      </c>
      <c r="AQ312" s="356">
        <v>44526</v>
      </c>
      <c r="AS312" s="574" t="str">
        <f t="shared" si="33"/>
        <v>5-4</v>
      </c>
      <c r="AT312" s="576" t="str">
        <f t="shared" si="34"/>
        <v/>
      </c>
      <c r="AU312" s="578" t="str">
        <f t="shared" si="35"/>
        <v/>
      </c>
      <c r="AV312" s="580" t="str">
        <f t="shared" si="36"/>
        <v/>
      </c>
      <c r="AW312" s="582" t="str">
        <f t="shared" si="37"/>
        <v/>
      </c>
      <c r="AX312" s="584" t="str">
        <f t="shared" si="38"/>
        <v/>
      </c>
      <c r="AY312" s="662" t="str">
        <f>IFERROR(VLOOKUP(功能_33[[#This Row],[功能代號]],工作表3!C:C,1,FALSE),"未計SIT測試")</f>
        <v>未計SIT測試</v>
      </c>
      <c r="AZ312" s="584" t="s">
        <v>2803</v>
      </c>
    </row>
    <row r="313" spans="1:52" ht="13.8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1"/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2957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2733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3054</v>
      </c>
      <c r="AO313" s="292" t="s">
        <v>3055</v>
      </c>
      <c r="AP313" s="292" t="str">
        <f>VLOOKUP(功能_33[[#This Row],[功能代號]],需二審tmp!A:A,1,FALSE)</f>
        <v>L5606</v>
      </c>
      <c r="AQ313" s="356">
        <v>44526</v>
      </c>
      <c r="AS313" s="574" t="str">
        <f t="shared" si="33"/>
        <v>5-4</v>
      </c>
      <c r="AT313" s="576" t="str">
        <f t="shared" si="34"/>
        <v/>
      </c>
      <c r="AU313" s="578" t="str">
        <f t="shared" si="35"/>
        <v/>
      </c>
      <c r="AV313" s="580" t="str">
        <f t="shared" si="36"/>
        <v/>
      </c>
      <c r="AW313" s="582" t="str">
        <f t="shared" si="37"/>
        <v/>
      </c>
      <c r="AX313" s="584" t="str">
        <f t="shared" si="38"/>
        <v/>
      </c>
      <c r="AY313" s="662" t="str">
        <f>IFERROR(VLOOKUP(功能_33[[#This Row],[功能代號]],工作表3!C:C,1,FALSE),"未計SIT測試")</f>
        <v>未計SIT測試</v>
      </c>
      <c r="AZ313" s="584" t="s">
        <v>2803</v>
      </c>
    </row>
    <row r="314" spans="1:52" ht="13.8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1"/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921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190</v>
      </c>
      <c r="AP314" s="292" t="str">
        <f>VLOOKUP(功能_33[[#This Row],[功能代號]],需二審tmp!A:A,1,FALSE)</f>
        <v>L8080</v>
      </c>
      <c r="AQ314" s="356">
        <v>44526</v>
      </c>
      <c r="AS314" s="574" t="str">
        <f t="shared" si="33"/>
        <v>8-1</v>
      </c>
      <c r="AT314" s="576" t="str">
        <f t="shared" si="34"/>
        <v/>
      </c>
      <c r="AU314" s="578" t="str">
        <f t="shared" si="35"/>
        <v/>
      </c>
      <c r="AV314" s="580" t="str">
        <f t="shared" si="36"/>
        <v/>
      </c>
      <c r="AW314" s="582" t="str">
        <f t="shared" si="37"/>
        <v/>
      </c>
      <c r="AX314" s="584" t="str">
        <f t="shared" si="38"/>
        <v/>
      </c>
      <c r="AY314" s="662" t="str">
        <f>IFERROR(VLOOKUP(功能_33[[#This Row],[功能代號]],工作表3!C:C,1,FALSE),"未計SIT測試")</f>
        <v>L8080</v>
      </c>
      <c r="AZ314" s="584" t="s">
        <v>2803</v>
      </c>
    </row>
    <row r="315" spans="1:52" ht="13.8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1"/>
      <c r="L315" s="291"/>
      <c r="M315" s="299">
        <v>44502</v>
      </c>
      <c r="N315" s="299">
        <v>44503</v>
      </c>
      <c r="O315" s="299">
        <v>44503</v>
      </c>
      <c r="P315" s="291" t="s">
        <v>7</v>
      </c>
      <c r="Q315" s="291" t="s">
        <v>28</v>
      </c>
      <c r="R315" s="270" t="s">
        <v>921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195</v>
      </c>
      <c r="AC315" s="299">
        <v>44526</v>
      </c>
      <c r="AD315" s="299">
        <v>44526</v>
      </c>
      <c r="AE315" s="299">
        <v>44546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44503</v>
      </c>
      <c r="AJ315" s="299"/>
      <c r="AK315" s="299"/>
      <c r="AL315" s="292"/>
      <c r="AM315" s="299"/>
      <c r="AN315" s="291" t="s">
        <v>190</v>
      </c>
      <c r="AP315" s="292" t="e">
        <f>VLOOKUP(功能_33[[#This Row],[功能代號]],需二審tmp!A:A,1,FALSE)</f>
        <v>#N/A</v>
      </c>
      <c r="AQ315" s="356">
        <v>44526</v>
      </c>
      <c r="AS315" s="574" t="str">
        <f t="shared" si="33"/>
        <v>8-1</v>
      </c>
      <c r="AT315" s="576" t="str">
        <f t="shared" si="34"/>
        <v/>
      </c>
      <c r="AU315" s="578" t="str">
        <f t="shared" si="35"/>
        <v/>
      </c>
      <c r="AV315" s="580" t="str">
        <f t="shared" si="36"/>
        <v/>
      </c>
      <c r="AW315" s="582" t="str">
        <f t="shared" si="37"/>
        <v/>
      </c>
      <c r="AX315" s="584" t="str">
        <f t="shared" si="38"/>
        <v/>
      </c>
      <c r="AY315" s="662" t="str">
        <f>IFERROR(VLOOKUP(功能_33[[#This Row],[功能代號]],工作表3!C:C,1,FALSE),"未計SIT測試")</f>
        <v>L8100</v>
      </c>
      <c r="AZ315" s="584" t="s">
        <v>2803</v>
      </c>
    </row>
    <row r="316" spans="1:52" ht="13.8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921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2926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190</v>
      </c>
      <c r="AP316" s="292" t="e">
        <f>VLOOKUP(功能_33[[#This Row],[功能代號]],需二審tmp!A:A,1,FALSE)</f>
        <v>#N/A</v>
      </c>
      <c r="AS316" s="574" t="str">
        <f t="shared" si="33"/>
        <v>8-1</v>
      </c>
      <c r="AT316" s="576" t="str">
        <f t="shared" si="34"/>
        <v/>
      </c>
      <c r="AU316" s="578" t="str">
        <f t="shared" si="35"/>
        <v/>
      </c>
      <c r="AV316" s="580" t="str">
        <f t="shared" si="36"/>
        <v/>
      </c>
      <c r="AW316" s="582" t="str">
        <f t="shared" si="37"/>
        <v/>
      </c>
      <c r="AX316" s="584" t="str">
        <f t="shared" si="38"/>
        <v/>
      </c>
      <c r="AY316" s="662" t="str">
        <f>IFERROR(VLOOKUP(功能_33[[#This Row],[功能代號]],工作表3!C:C,1,FALSE),"未計SIT測試")</f>
        <v>未計SIT測試</v>
      </c>
      <c r="AZ316" s="584" t="s">
        <v>2803</v>
      </c>
    </row>
    <row r="317" spans="1:52" ht="13.8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921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2926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190</v>
      </c>
      <c r="AP317" s="292" t="e">
        <f>VLOOKUP(功能_33[[#This Row],[功能代號]],需二審tmp!A:A,1,FALSE)</f>
        <v>#N/A</v>
      </c>
      <c r="AS317" s="574" t="str">
        <f t="shared" si="33"/>
        <v>8-1</v>
      </c>
      <c r="AT317" s="576" t="str">
        <f t="shared" si="34"/>
        <v/>
      </c>
      <c r="AU317" s="578" t="str">
        <f t="shared" si="35"/>
        <v/>
      </c>
      <c r="AV317" s="580" t="str">
        <f t="shared" si="36"/>
        <v/>
      </c>
      <c r="AW317" s="582" t="str">
        <f t="shared" si="37"/>
        <v/>
      </c>
      <c r="AX317" s="584" t="str">
        <f t="shared" si="38"/>
        <v/>
      </c>
      <c r="AY317" s="662" t="str">
        <f>IFERROR(VLOOKUP(功能_33[[#This Row],[功能代號]],工作表3!C:C,1,FALSE),"未計SIT測試")</f>
        <v>未計SIT測試</v>
      </c>
      <c r="AZ317" s="584" t="s">
        <v>2803</v>
      </c>
    </row>
    <row r="318" spans="1:52" ht="13.8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921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2926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3192</v>
      </c>
      <c r="AP318" s="292" t="e">
        <f>VLOOKUP(功能_33[[#This Row],[功能代號]],需二審tmp!A:A,1,FALSE)</f>
        <v>#N/A</v>
      </c>
      <c r="AS318" s="574" t="str">
        <f t="shared" si="33"/>
        <v>8-1</v>
      </c>
      <c r="AT318" s="576" t="str">
        <f t="shared" si="34"/>
        <v/>
      </c>
      <c r="AU318" s="578" t="str">
        <f t="shared" si="35"/>
        <v/>
      </c>
      <c r="AV318" s="580" t="str">
        <f t="shared" si="36"/>
        <v/>
      </c>
      <c r="AW318" s="582" t="str">
        <f t="shared" si="37"/>
        <v/>
      </c>
      <c r="AX318" s="584" t="str">
        <f t="shared" si="38"/>
        <v/>
      </c>
      <c r="AY318" s="662" t="str">
        <f>IFERROR(VLOOKUP(功能_33[[#This Row],[功能代號]],工作表3!C:C,1,FALSE),"未計SIT測試")</f>
        <v>未計SIT測試</v>
      </c>
      <c r="AZ318" s="584" t="s">
        <v>2803</v>
      </c>
    </row>
    <row r="319" spans="1:52" ht="13.8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921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2926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190</v>
      </c>
      <c r="AP319" s="292" t="e">
        <f>VLOOKUP(功能_33[[#This Row],[功能代號]],需二審tmp!A:A,1,FALSE)</f>
        <v>#N/A</v>
      </c>
      <c r="AS319" s="574" t="str">
        <f t="shared" si="33"/>
        <v>8-1</v>
      </c>
      <c r="AT319" s="576" t="str">
        <f t="shared" si="34"/>
        <v/>
      </c>
      <c r="AU319" s="578" t="str">
        <f t="shared" si="35"/>
        <v/>
      </c>
      <c r="AV319" s="580" t="str">
        <f t="shared" si="36"/>
        <v/>
      </c>
      <c r="AW319" s="582" t="str">
        <f t="shared" si="37"/>
        <v/>
      </c>
      <c r="AX319" s="584" t="str">
        <f t="shared" si="38"/>
        <v/>
      </c>
      <c r="AY319" s="662" t="str">
        <f>IFERROR(VLOOKUP(功能_33[[#This Row],[功能代號]],工作表3!C:C,1,FALSE),"未計SIT測試")</f>
        <v>未計SIT測試</v>
      </c>
      <c r="AZ319" s="584" t="s">
        <v>2803</v>
      </c>
    </row>
    <row r="320" spans="1:52" ht="13.8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921</v>
      </c>
      <c r="S320" s="299">
        <v>44537</v>
      </c>
      <c r="T320" s="299" t="s">
        <v>2926</v>
      </c>
      <c r="V320" s="291"/>
      <c r="X320" s="291"/>
      <c r="Y320" s="291"/>
      <c r="Z320" s="423" t="str">
        <f>VLOOKUP(功能_33[[#This Row],[User]],SKL放款!A:G,7,FALSE)</f>
        <v>放款審查課</v>
      </c>
      <c r="AA320" s="299">
        <v>44537</v>
      </c>
      <c r="AB320" s="299" t="s">
        <v>2926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3"/>
      <c r="AN320" s="291" t="s">
        <v>190</v>
      </c>
      <c r="AO320" s="423"/>
      <c r="AP320" s="423" t="e">
        <f>VLOOKUP(功能_33[[#This Row],[功能代號]],需二審tmp!A:A,1,FALSE)</f>
        <v>#N/A</v>
      </c>
      <c r="AS320" s="635" t="str">
        <f t="shared" si="33"/>
        <v>8-1</v>
      </c>
      <c r="AT320" s="576" t="str">
        <f t="shared" si="34"/>
        <v/>
      </c>
      <c r="AU320" s="578" t="str">
        <f t="shared" si="35"/>
        <v/>
      </c>
      <c r="AV320" s="580" t="str">
        <f t="shared" si="36"/>
        <v/>
      </c>
      <c r="AW320" s="582" t="str">
        <f t="shared" si="37"/>
        <v/>
      </c>
      <c r="AX320" s="584" t="str">
        <f t="shared" si="38"/>
        <v/>
      </c>
      <c r="AY320" s="662" t="str">
        <f>IFERROR(VLOOKUP(功能_33[[#This Row],[功能代號]],工作表3!C:C,1,FALSE),"未計SIT測試")</f>
        <v>未計SIT測試</v>
      </c>
      <c r="AZ320" s="584" t="s">
        <v>2803</v>
      </c>
    </row>
    <row r="321" spans="3:52" ht="13.8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921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2926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190</v>
      </c>
      <c r="AP321" s="292" t="e">
        <f>VLOOKUP(功能_33[[#This Row],[功能代號]],需二審tmp!A:A,1,FALSE)</f>
        <v>#N/A</v>
      </c>
      <c r="AS321" s="574" t="str">
        <f t="shared" si="33"/>
        <v>8-1</v>
      </c>
      <c r="AT321" s="576" t="str">
        <f t="shared" si="34"/>
        <v/>
      </c>
      <c r="AU321" s="578" t="str">
        <f t="shared" si="35"/>
        <v/>
      </c>
      <c r="AV321" s="580" t="str">
        <f t="shared" si="36"/>
        <v/>
      </c>
      <c r="AW321" s="582" t="str">
        <f t="shared" si="37"/>
        <v/>
      </c>
      <c r="AX321" s="584" t="str">
        <f t="shared" si="38"/>
        <v/>
      </c>
      <c r="AY321" s="662" t="str">
        <f>IFERROR(VLOOKUP(功能_33[[#This Row],[功能代號]],工作表3!C:C,1,FALSE),"未計SIT測試")</f>
        <v>未計SIT測試</v>
      </c>
      <c r="AZ321" s="584" t="s">
        <v>2803</v>
      </c>
    </row>
    <row r="322" spans="3:52" ht="13.8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/>
      <c r="L322" s="299"/>
      <c r="M322" s="299">
        <v>44503</v>
      </c>
      <c r="N322" s="299">
        <v>44503</v>
      </c>
      <c r="O322" s="299">
        <v>44533</v>
      </c>
      <c r="P322" s="291" t="s">
        <v>7</v>
      </c>
      <c r="Q322" s="291" t="s">
        <v>22</v>
      </c>
      <c r="V322" s="291"/>
      <c r="X322" s="291"/>
      <c r="Y322" s="291"/>
      <c r="Z322" s="292" t="str">
        <f>VLOOKUP(功能_33[[#This Row],[User]],SKL放款!A:G,7,FALSE)</f>
        <v>放款服務課</v>
      </c>
      <c r="AA322" s="299">
        <v>44533</v>
      </c>
      <c r="AB322" s="299" t="s">
        <v>2733</v>
      </c>
      <c r="AC322" s="282">
        <v>44543</v>
      </c>
      <c r="AD322" s="299">
        <v>44543</v>
      </c>
      <c r="AE322" s="299">
        <v>44544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44533</v>
      </c>
      <c r="AJ322" s="299"/>
      <c r="AK322" s="299"/>
      <c r="AL322" s="292"/>
      <c r="AM322" s="299"/>
      <c r="AN322" s="631" t="s">
        <v>3138</v>
      </c>
      <c r="AO322" s="292" t="s">
        <v>935</v>
      </c>
      <c r="AP322" s="292" t="str">
        <f>VLOOKUP(功能_33[[#This Row],[功能代號]],需二審tmp!A:A,1,FALSE)</f>
        <v>L8701</v>
      </c>
      <c r="AQ322" s="356">
        <v>44533</v>
      </c>
      <c r="AS322" s="574" t="str">
        <f t="shared" si="33"/>
        <v>8-7</v>
      </c>
      <c r="AT322" s="576" t="str">
        <f t="shared" si="34"/>
        <v/>
      </c>
      <c r="AU322" s="578" t="str">
        <f t="shared" si="35"/>
        <v/>
      </c>
      <c r="AV322" s="580" t="str">
        <f t="shared" si="36"/>
        <v/>
      </c>
      <c r="AW322" s="582" t="str">
        <f t="shared" si="37"/>
        <v/>
      </c>
      <c r="AX322" s="584" t="str">
        <f t="shared" si="38"/>
        <v/>
      </c>
      <c r="AY322" s="662" t="str">
        <f>IFERROR(VLOOKUP(功能_33[[#This Row],[功能代號]],工作表3!C:C,1,FALSE),"未計SIT測試")</f>
        <v>未計SIT測試</v>
      </c>
      <c r="AZ322" s="584" t="s">
        <v>2803</v>
      </c>
    </row>
    <row r="323" spans="3:52" ht="13.8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/>
      <c r="L323" s="299"/>
      <c r="M323" s="299">
        <v>44498</v>
      </c>
      <c r="N323" s="299">
        <v>44498</v>
      </c>
      <c r="O323" s="299">
        <v>44498</v>
      </c>
      <c r="P323" s="291" t="s">
        <v>7</v>
      </c>
      <c r="Q323" s="291" t="s">
        <v>24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44533</v>
      </c>
      <c r="AB323" s="299" t="s">
        <v>2733</v>
      </c>
      <c r="AC323" s="222" t="s">
        <v>3073</v>
      </c>
      <c r="AD323" s="299">
        <v>44544</v>
      </c>
      <c r="AE323" s="299">
        <v>44544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44498</v>
      </c>
      <c r="AJ323" s="299"/>
      <c r="AK323" s="299"/>
      <c r="AL323" s="292"/>
      <c r="AM323" s="299"/>
      <c r="AN323" s="291" t="s">
        <v>190</v>
      </c>
      <c r="AP323" s="292" t="e">
        <f>VLOOKUP(功能_33[[#This Row],[功能代號]],需二審tmp!A:A,1,FALSE)</f>
        <v>#N/A</v>
      </c>
      <c r="AQ323" s="356">
        <v>44533</v>
      </c>
      <c r="AS323" s="574" t="str">
        <f t="shared" si="33"/>
        <v>8-2</v>
      </c>
      <c r="AT323" s="576" t="str">
        <f t="shared" si="34"/>
        <v/>
      </c>
      <c r="AU323" s="578" t="str">
        <f t="shared" si="35"/>
        <v/>
      </c>
      <c r="AV323" s="580" t="str">
        <f t="shared" si="36"/>
        <v/>
      </c>
      <c r="AW323" s="582" t="str">
        <f t="shared" si="37"/>
        <v/>
      </c>
      <c r="AX323" s="584" t="str">
        <f t="shared" si="38"/>
        <v/>
      </c>
      <c r="AY323" s="662" t="str">
        <f>IFERROR(VLOOKUP(功能_33[[#This Row],[功能代號]],工作表3!C:C,1,FALSE),"未計SIT測試")</f>
        <v>未計SIT測試</v>
      </c>
      <c r="AZ323" s="584" t="s">
        <v>2803</v>
      </c>
    </row>
    <row r="324" spans="3:52" ht="13.8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/>
      <c r="L324" s="299"/>
      <c r="M324" s="299">
        <v>44498</v>
      </c>
      <c r="N324" s="299">
        <v>44498</v>
      </c>
      <c r="O324" s="299">
        <v>44533</v>
      </c>
      <c r="P324" s="291" t="s">
        <v>12</v>
      </c>
      <c r="Q324" s="291" t="s">
        <v>24</v>
      </c>
      <c r="V324" s="291"/>
      <c r="X324" s="291"/>
      <c r="Y324" s="291"/>
      <c r="Z324" s="292" t="str">
        <f>VLOOKUP(功能_33[[#This Row],[User]],SKL放款!A:G,7,FALSE)</f>
        <v>放款服務課</v>
      </c>
      <c r="AA324" s="299">
        <v>44533</v>
      </c>
      <c r="AB324" s="299" t="s">
        <v>2733</v>
      </c>
      <c r="AC324" s="222" t="s">
        <v>3050</v>
      </c>
      <c r="AD324" s="299">
        <v>44544</v>
      </c>
      <c r="AE324" s="299">
        <v>44544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44533</v>
      </c>
      <c r="AJ324" s="299"/>
      <c r="AK324" s="299"/>
      <c r="AL324" s="292"/>
      <c r="AM324" s="299"/>
      <c r="AN324" s="303" t="s">
        <v>941</v>
      </c>
      <c r="AO324" s="304" t="s">
        <v>942</v>
      </c>
      <c r="AP324" s="292" t="str">
        <f>VLOOKUP(功能_33[[#This Row],[功能代號]],需二審tmp!A:A,1,FALSE)</f>
        <v>L8201</v>
      </c>
      <c r="AQ324" s="356">
        <v>44533</v>
      </c>
      <c r="AS324" s="574" t="str">
        <f t="shared" si="33"/>
        <v>8-2</v>
      </c>
      <c r="AT324" s="576" t="str">
        <f t="shared" si="34"/>
        <v/>
      </c>
      <c r="AU324" s="578" t="str">
        <f t="shared" si="35"/>
        <v/>
      </c>
      <c r="AV324" s="580" t="str">
        <f t="shared" si="36"/>
        <v/>
      </c>
      <c r="AW324" s="582" t="str">
        <f t="shared" si="37"/>
        <v/>
      </c>
      <c r="AX324" s="584" t="str">
        <f t="shared" si="38"/>
        <v/>
      </c>
      <c r="AY324" s="662" t="str">
        <f>IFERROR(VLOOKUP(功能_33[[#This Row],[功能代號]],工作表3!C:C,1,FALSE),"未計SIT測試")</f>
        <v>未計SIT測試</v>
      </c>
      <c r="AZ324" s="584" t="s">
        <v>2803</v>
      </c>
    </row>
    <row r="325" spans="3:52" ht="13.8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/>
      <c r="L325" s="299"/>
      <c r="M325" s="299">
        <v>44498</v>
      </c>
      <c r="N325" s="299">
        <v>44498</v>
      </c>
      <c r="O325" s="299">
        <v>44533</v>
      </c>
      <c r="P325" s="291" t="s">
        <v>7</v>
      </c>
      <c r="Q325" s="291" t="s">
        <v>24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2733</v>
      </c>
      <c r="AC325" s="222" t="s">
        <v>3050</v>
      </c>
      <c r="AD325" s="299">
        <v>44544</v>
      </c>
      <c r="AE325" s="299">
        <v>44544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44533</v>
      </c>
      <c r="AJ325" s="299"/>
      <c r="AK325" s="299"/>
      <c r="AL325" s="292"/>
      <c r="AM325" s="299"/>
      <c r="AN325" s="291" t="s">
        <v>190</v>
      </c>
      <c r="AP325" s="292" t="str">
        <f>VLOOKUP(功能_33[[#This Row],[功能代號]],需二審tmp!A:A,1,FALSE)</f>
        <v>L8924</v>
      </c>
      <c r="AQ325" s="356">
        <v>44533</v>
      </c>
      <c r="AS325" s="574" t="str">
        <f t="shared" si="33"/>
        <v>8-2</v>
      </c>
      <c r="AT325" s="576" t="str">
        <f t="shared" si="34"/>
        <v/>
      </c>
      <c r="AU325" s="578" t="str">
        <f t="shared" si="35"/>
        <v/>
      </c>
      <c r="AV325" s="580" t="str">
        <f t="shared" si="36"/>
        <v/>
      </c>
      <c r="AW325" s="582" t="str">
        <f t="shared" si="37"/>
        <v/>
      </c>
      <c r="AX325" s="584" t="str">
        <f t="shared" si="38"/>
        <v/>
      </c>
      <c r="AY325" s="662" t="str">
        <f>IFERROR(VLOOKUP(功能_33[[#This Row],[功能代號]],工作表3!C:C,1,FALSE),"未計SIT測試")</f>
        <v>未計SIT測試</v>
      </c>
      <c r="AZ325" s="584" t="s">
        <v>2803</v>
      </c>
    </row>
    <row r="326" spans="3:52" ht="13.8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/>
      <c r="L326" s="299"/>
      <c r="M326" s="299">
        <v>44498</v>
      </c>
      <c r="N326" s="299">
        <v>44498</v>
      </c>
      <c r="O326" s="299">
        <v>44533</v>
      </c>
      <c r="P326" s="291" t="s">
        <v>7</v>
      </c>
      <c r="Q326" s="291" t="s">
        <v>24</v>
      </c>
      <c r="V326" s="291"/>
      <c r="X326" s="291"/>
      <c r="Y326" s="291"/>
      <c r="Z326" s="292" t="str">
        <f>VLOOKUP(功能_33[[#This Row],[User]],SKL放款!A:G,7,FALSE)</f>
        <v>放款服務課</v>
      </c>
      <c r="AA326" s="299">
        <v>44533</v>
      </c>
      <c r="AB326" s="299" t="s">
        <v>2733</v>
      </c>
      <c r="AC326" s="299">
        <v>44544</v>
      </c>
      <c r="AD326" s="299">
        <v>44544</v>
      </c>
      <c r="AE326" s="299">
        <v>44544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44533</v>
      </c>
      <c r="AJ326" s="299"/>
      <c r="AK326" s="299"/>
      <c r="AL326" s="292"/>
      <c r="AM326" s="299"/>
      <c r="AN326" s="291" t="s">
        <v>190</v>
      </c>
      <c r="AP326" s="292" t="e">
        <f>VLOOKUP(功能_33[[#This Row],[功能代號]],需二審tmp!A:A,1,FALSE)</f>
        <v>#N/A</v>
      </c>
      <c r="AQ326" s="356">
        <v>44533</v>
      </c>
      <c r="AS326" s="574" t="str">
        <f t="shared" si="33"/>
        <v>8-2</v>
      </c>
      <c r="AT326" s="576" t="str">
        <f t="shared" si="34"/>
        <v/>
      </c>
      <c r="AU326" s="578" t="str">
        <f t="shared" si="35"/>
        <v/>
      </c>
      <c r="AV326" s="580" t="str">
        <f t="shared" si="36"/>
        <v/>
      </c>
      <c r="AW326" s="582" t="str">
        <f t="shared" si="37"/>
        <v/>
      </c>
      <c r="AX326" s="584" t="str">
        <f t="shared" si="38"/>
        <v/>
      </c>
      <c r="AY326" s="662" t="str">
        <f>IFERROR(VLOOKUP(功能_33[[#This Row],[功能代號]],工作表3!C:C,1,FALSE),"未計SIT測試")</f>
        <v>未計SIT測試</v>
      </c>
      <c r="AZ326" s="584" t="s">
        <v>2803</v>
      </c>
    </row>
    <row r="327" spans="3:52" ht="13.8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/>
      <c r="L327" s="299"/>
      <c r="M327" s="299">
        <v>44498</v>
      </c>
      <c r="N327" s="299">
        <v>44498</v>
      </c>
      <c r="O327" s="299">
        <v>44537</v>
      </c>
      <c r="P327" s="291" t="s">
        <v>7</v>
      </c>
      <c r="Q327" s="291" t="s">
        <v>24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44537</v>
      </c>
      <c r="AB327" s="299" t="s">
        <v>2733</v>
      </c>
      <c r="AC327" s="222" t="s">
        <v>3050</v>
      </c>
      <c r="AD327" s="299">
        <v>44544</v>
      </c>
      <c r="AE327" s="299">
        <v>44544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3139</v>
      </c>
      <c r="AO327" s="288" t="s">
        <v>947</v>
      </c>
      <c r="AP327" s="292" t="str">
        <f>VLOOKUP(功能_33[[#This Row],[功能代號]],需二審tmp!A:A,1,FALSE)</f>
        <v>L8202</v>
      </c>
      <c r="AQ327" s="356">
        <v>44533</v>
      </c>
      <c r="AS327" s="574" t="str">
        <f t="shared" si="33"/>
        <v>8-2</v>
      </c>
      <c r="AT327" s="576" t="str">
        <f t="shared" si="34"/>
        <v/>
      </c>
      <c r="AU327" s="578" t="str">
        <f t="shared" si="35"/>
        <v/>
      </c>
      <c r="AV327" s="580" t="str">
        <f t="shared" si="36"/>
        <v/>
      </c>
      <c r="AW327" s="582" t="str">
        <f t="shared" si="37"/>
        <v/>
      </c>
      <c r="AX327" s="584" t="str">
        <f t="shared" si="38"/>
        <v/>
      </c>
      <c r="AY327" s="662" t="str">
        <f>IFERROR(VLOOKUP(功能_33[[#This Row],[功能代號]],工作表3!C:C,1,FALSE),"未計SIT測試")</f>
        <v>未計SIT測試</v>
      </c>
      <c r="AZ327" s="584" t="s">
        <v>2803</v>
      </c>
    </row>
    <row r="328" spans="3:52" ht="13.8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/>
      <c r="L328" s="299"/>
      <c r="M328" s="299">
        <v>44498</v>
      </c>
      <c r="N328" s="299">
        <v>44498</v>
      </c>
      <c r="O328" s="299">
        <v>44498</v>
      </c>
      <c r="P328" s="291" t="s">
        <v>12</v>
      </c>
      <c r="Q328" s="291" t="s">
        <v>11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195</v>
      </c>
      <c r="AC328" s="299">
        <v>44498</v>
      </c>
      <c r="AD328" s="299">
        <v>44544</v>
      </c>
      <c r="AE328" s="299">
        <v>44544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44498</v>
      </c>
      <c r="AJ328" s="299"/>
      <c r="AK328" s="299"/>
      <c r="AL328" s="292"/>
      <c r="AM328" s="299"/>
      <c r="AN328" s="303" t="s">
        <v>950</v>
      </c>
      <c r="AO328" s="304" t="s">
        <v>951</v>
      </c>
      <c r="AP328" s="292" t="e">
        <f>VLOOKUP(功能_33[[#This Row],[功能代號]],需二審tmp!A:A,1,FALSE)</f>
        <v>#N/A</v>
      </c>
      <c r="AQ328" s="356">
        <v>44533</v>
      </c>
      <c r="AS328" s="574" t="str">
        <f t="shared" si="33"/>
        <v>8-2</v>
      </c>
      <c r="AT328" s="576" t="str">
        <f t="shared" si="34"/>
        <v/>
      </c>
      <c r="AU328" s="578" t="str">
        <f t="shared" si="35"/>
        <v/>
      </c>
      <c r="AV328" s="580" t="str">
        <f t="shared" si="36"/>
        <v/>
      </c>
      <c r="AW328" s="582" t="str">
        <f t="shared" si="37"/>
        <v/>
      </c>
      <c r="AX328" s="584" t="str">
        <f t="shared" si="38"/>
        <v/>
      </c>
      <c r="AY328" s="662" t="str">
        <f>IFERROR(VLOOKUP(功能_33[[#This Row],[功能代號]],工作表3!C:C,1,FALSE),"未計SIT測試")</f>
        <v>未計SIT測試</v>
      </c>
      <c r="AZ328" s="584" t="s">
        <v>2803</v>
      </c>
    </row>
    <row r="329" spans="3:52" ht="13.8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/>
      <c r="L329" s="299"/>
      <c r="M329" s="299">
        <v>44498</v>
      </c>
      <c r="N329" s="299">
        <v>44498</v>
      </c>
      <c r="O329" s="299">
        <v>44533</v>
      </c>
      <c r="P329" s="291" t="s">
        <v>12</v>
      </c>
      <c r="Q329" s="291" t="s">
        <v>24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2733</v>
      </c>
      <c r="AC329" s="222" t="s">
        <v>3050</v>
      </c>
      <c r="AD329" s="299">
        <v>44544</v>
      </c>
      <c r="AE329" s="299">
        <v>44544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44533</v>
      </c>
      <c r="AJ329" s="299"/>
      <c r="AK329" s="299"/>
      <c r="AL329" s="292"/>
      <c r="AM329" s="299"/>
      <c r="AN329" s="303" t="s">
        <v>950</v>
      </c>
      <c r="AO329" s="304" t="s">
        <v>951</v>
      </c>
      <c r="AP329" s="292" t="str">
        <f>VLOOKUP(功能_33[[#This Row],[功能代號]],需二審tmp!A:A,1,FALSE)</f>
        <v>L8203</v>
      </c>
      <c r="AQ329" s="356">
        <v>44533</v>
      </c>
      <c r="AS329" s="574" t="str">
        <f t="shared" si="33"/>
        <v>8-2</v>
      </c>
      <c r="AT329" s="576" t="str">
        <f t="shared" si="34"/>
        <v/>
      </c>
      <c r="AU329" s="578" t="str">
        <f t="shared" si="35"/>
        <v/>
      </c>
      <c r="AV329" s="580" t="str">
        <f t="shared" si="36"/>
        <v/>
      </c>
      <c r="AW329" s="582" t="str">
        <f t="shared" si="37"/>
        <v/>
      </c>
      <c r="AX329" s="584" t="str">
        <f t="shared" si="38"/>
        <v/>
      </c>
      <c r="AY329" s="662" t="str">
        <f>IFERROR(VLOOKUP(功能_33[[#This Row],[功能代號]],工作表3!C:C,1,FALSE),"未計SIT測試")</f>
        <v>未計SIT測試</v>
      </c>
      <c r="AZ329" s="584" t="s">
        <v>2803</v>
      </c>
    </row>
    <row r="330" spans="3:52" ht="13.8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/>
      <c r="L330" s="299"/>
      <c r="M330" s="299">
        <v>44498</v>
      </c>
      <c r="N330" s="299">
        <v>44498</v>
      </c>
      <c r="O330" s="299">
        <v>44533</v>
      </c>
      <c r="P330" s="291" t="s">
        <v>12</v>
      </c>
      <c r="Q330" s="291" t="s">
        <v>11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2733</v>
      </c>
      <c r="AC330" s="299" t="s">
        <v>2958</v>
      </c>
      <c r="AD330" s="299">
        <v>44544</v>
      </c>
      <c r="AE330" s="299">
        <v>44544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44533</v>
      </c>
      <c r="AJ330" s="299"/>
      <c r="AK330" s="299"/>
      <c r="AL330" s="292"/>
      <c r="AM330" s="299"/>
      <c r="AN330" s="303" t="s">
        <v>955</v>
      </c>
      <c r="AO330" s="304" t="s">
        <v>956</v>
      </c>
      <c r="AP330" s="292" t="str">
        <f>VLOOKUP(功能_33[[#This Row],[功能代號]],需二審tmp!A:A,1,FALSE)</f>
        <v>L8923</v>
      </c>
      <c r="AQ330" s="356">
        <v>44533</v>
      </c>
      <c r="AS330" s="574" t="str">
        <f t="shared" si="33"/>
        <v>8-2</v>
      </c>
      <c r="AT330" s="576" t="str">
        <f t="shared" si="34"/>
        <v/>
      </c>
      <c r="AU330" s="578" t="str">
        <f t="shared" si="35"/>
        <v/>
      </c>
      <c r="AV330" s="580" t="str">
        <f t="shared" si="36"/>
        <v/>
      </c>
      <c r="AW330" s="582" t="str">
        <f t="shared" si="37"/>
        <v/>
      </c>
      <c r="AX330" s="584" t="str">
        <f t="shared" si="38"/>
        <v/>
      </c>
      <c r="AY330" s="662" t="str">
        <f>IFERROR(VLOOKUP(功能_33[[#This Row],[功能代號]],工作表3!C:C,1,FALSE),"未計SIT測試")</f>
        <v>未計SIT測試</v>
      </c>
      <c r="AZ330" s="584" t="s">
        <v>2803</v>
      </c>
    </row>
    <row r="331" spans="3:52" ht="13.8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/>
      <c r="L331" s="299"/>
      <c r="M331" s="299">
        <v>44498</v>
      </c>
      <c r="N331" s="299">
        <v>44498</v>
      </c>
      <c r="O331" s="299">
        <v>44533</v>
      </c>
      <c r="P331" s="291" t="s">
        <v>12</v>
      </c>
      <c r="Q331" s="291" t="s">
        <v>172</v>
      </c>
      <c r="R331" s="270" t="s">
        <v>14</v>
      </c>
      <c r="V331" s="291"/>
      <c r="X331" s="291"/>
      <c r="Y331" s="291"/>
      <c r="Z331" s="292" t="str">
        <f>VLOOKUP(功能_33[[#This Row],[User]],SKL放款!A:G,7,FALSE)</f>
        <v>放款服務課</v>
      </c>
      <c r="AA331" s="299">
        <v>44533</v>
      </c>
      <c r="AB331" s="299" t="s">
        <v>133</v>
      </c>
      <c r="AC331" s="299" t="s">
        <v>2958</v>
      </c>
      <c r="AD331" s="299">
        <v>44544</v>
      </c>
      <c r="AE331" s="299">
        <v>44544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44533</v>
      </c>
      <c r="AJ331" s="299"/>
      <c r="AK331" s="299"/>
      <c r="AL331" s="292"/>
      <c r="AM331" s="299">
        <v>44482</v>
      </c>
      <c r="AN331" s="303" t="s">
        <v>955</v>
      </c>
      <c r="AO331" s="304" t="s">
        <v>956</v>
      </c>
      <c r="AP331" s="292" t="str">
        <f>VLOOKUP(功能_33[[#This Row],[功能代號]],需二審tmp!A:A,1,FALSE)</f>
        <v>L8204</v>
      </c>
      <c r="AQ331" s="356">
        <v>44533</v>
      </c>
      <c r="AS331" s="574" t="str">
        <f t="shared" si="33"/>
        <v>8-2</v>
      </c>
      <c r="AT331" s="576" t="str">
        <f t="shared" si="34"/>
        <v/>
      </c>
      <c r="AU331" s="578" t="str">
        <f t="shared" si="35"/>
        <v/>
      </c>
      <c r="AV331" s="580" t="str">
        <f t="shared" si="36"/>
        <v/>
      </c>
      <c r="AW331" s="582" t="str">
        <f t="shared" si="37"/>
        <v/>
      </c>
      <c r="AX331" s="584" t="str">
        <f t="shared" si="38"/>
        <v/>
      </c>
      <c r="AY331" s="662" t="str">
        <f>IFERROR(VLOOKUP(功能_33[[#This Row],[功能代號]],工作表3!C:C,1,FALSE),"未計SIT測試")</f>
        <v>未計SIT測試</v>
      </c>
      <c r="AZ331" s="584" t="s">
        <v>2803</v>
      </c>
    </row>
    <row r="332" spans="3:52" ht="13.8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/>
      <c r="L332" s="299"/>
      <c r="M332" s="299">
        <v>44498</v>
      </c>
      <c r="N332" s="299">
        <v>44498</v>
      </c>
      <c r="O332" s="299">
        <v>44533</v>
      </c>
      <c r="P332" s="291" t="s">
        <v>12</v>
      </c>
      <c r="Q332" s="291" t="s">
        <v>172</v>
      </c>
      <c r="R332" s="270" t="s">
        <v>14</v>
      </c>
      <c r="V332" s="291"/>
      <c r="X332" s="291"/>
      <c r="Y332" s="291"/>
      <c r="Z332" s="292" t="str">
        <f>VLOOKUP(功能_33[[#This Row],[User]],SKL放款!A:G,7,FALSE)</f>
        <v>放款服務課</v>
      </c>
      <c r="AA332" s="299">
        <v>44533</v>
      </c>
      <c r="AB332" s="299" t="s">
        <v>2791</v>
      </c>
      <c r="AC332" s="299" t="s">
        <v>2958</v>
      </c>
      <c r="AD332" s="299">
        <v>44544</v>
      </c>
      <c r="AE332" s="299">
        <v>44544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44533</v>
      </c>
      <c r="AJ332" s="299"/>
      <c r="AK332" s="299"/>
      <c r="AL332" s="292"/>
      <c r="AM332" s="299">
        <v>44482</v>
      </c>
      <c r="AN332" s="303" t="s">
        <v>955</v>
      </c>
      <c r="AO332" s="304" t="s">
        <v>956</v>
      </c>
      <c r="AP332" s="292" t="e">
        <f>VLOOKUP(功能_33[[#This Row],[功能代號]],需二審tmp!A:A,1,FALSE)</f>
        <v>#N/A</v>
      </c>
      <c r="AQ332" s="356">
        <v>44533</v>
      </c>
      <c r="AS332" s="574" t="str">
        <f t="shared" si="33"/>
        <v>8-2</v>
      </c>
      <c r="AT332" s="576" t="str">
        <f t="shared" si="34"/>
        <v/>
      </c>
      <c r="AU332" s="578" t="str">
        <f t="shared" si="35"/>
        <v/>
      </c>
      <c r="AV332" s="580" t="str">
        <f t="shared" si="36"/>
        <v/>
      </c>
      <c r="AW332" s="582" t="str">
        <f t="shared" si="37"/>
        <v/>
      </c>
      <c r="AX332" s="584" t="str">
        <f t="shared" si="38"/>
        <v/>
      </c>
      <c r="AY332" s="662" t="str">
        <f>IFERROR(VLOOKUP(功能_33[[#This Row],[功能代號]],工作表3!C:C,1,FALSE),"未計SIT測試")</f>
        <v>未計SIT測試</v>
      </c>
      <c r="AZ332" s="584" t="s">
        <v>2803</v>
      </c>
    </row>
    <row r="333" spans="3:52" ht="13.8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/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2976</v>
      </c>
      <c r="AP333" s="292" t="e">
        <f>VLOOKUP(功能_33[[#This Row],[功能代號]],需二審tmp!A:A,1,FALSE)</f>
        <v>#N/A</v>
      </c>
      <c r="AQ333" s="356">
        <v>44533</v>
      </c>
      <c r="AS333" s="574" t="str">
        <f t="shared" si="33"/>
        <v>5-1</v>
      </c>
      <c r="AT333" s="576" t="str">
        <f t="shared" si="34"/>
        <v/>
      </c>
      <c r="AU333" s="578" t="str">
        <f t="shared" si="35"/>
        <v/>
      </c>
      <c r="AV333" s="580" t="str">
        <f t="shared" si="36"/>
        <v/>
      </c>
      <c r="AW333" s="582" t="str">
        <f t="shared" si="37"/>
        <v/>
      </c>
      <c r="AX333" s="584" t="str">
        <f t="shared" si="38"/>
        <v/>
      </c>
      <c r="AY333" s="662" t="str">
        <f>IFERROR(VLOOKUP(功能_33[[#This Row],[功能代號]],工作表3!C:C,1,FALSE),"未計SIT測試")</f>
        <v>未計SIT測試</v>
      </c>
      <c r="AZ333" s="584" t="s">
        <v>2803</v>
      </c>
    </row>
    <row r="334" spans="3:52" ht="13.8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/>
      <c r="L334" s="299"/>
      <c r="M334" s="299">
        <v>44503</v>
      </c>
      <c r="N334" s="299">
        <v>44503</v>
      </c>
      <c r="O334" s="299">
        <v>44533</v>
      </c>
      <c r="P334" s="291" t="s">
        <v>8</v>
      </c>
      <c r="Q334" s="291" t="s">
        <v>24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2733</v>
      </c>
      <c r="AC334" s="222" t="s">
        <v>3051</v>
      </c>
      <c r="AD334" s="299">
        <v>44544</v>
      </c>
      <c r="AE334" s="299">
        <v>44544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44533</v>
      </c>
      <c r="AJ334" s="299"/>
      <c r="AK334" s="299"/>
      <c r="AL334" s="292"/>
      <c r="AM334" s="299"/>
      <c r="AN334" s="291" t="s">
        <v>190</v>
      </c>
      <c r="AP334" s="292" t="str">
        <f>VLOOKUP(功能_33[[#This Row],[功能代號]],需二審tmp!A:A,1,FALSE)</f>
        <v>L5982</v>
      </c>
      <c r="AQ334" s="356">
        <v>44533</v>
      </c>
      <c r="AS334" s="574" t="str">
        <f t="shared" si="33"/>
        <v>5-7</v>
      </c>
      <c r="AT334" s="576" t="str">
        <f t="shared" si="34"/>
        <v/>
      </c>
      <c r="AU334" s="578" t="str">
        <f t="shared" si="35"/>
        <v/>
      </c>
      <c r="AV334" s="580" t="str">
        <f t="shared" si="36"/>
        <v/>
      </c>
      <c r="AW334" s="582" t="str">
        <f t="shared" si="37"/>
        <v/>
      </c>
      <c r="AX334" s="584" t="str">
        <f t="shared" si="38"/>
        <v/>
      </c>
      <c r="AY334" s="662" t="str">
        <f>IFERROR(VLOOKUP(功能_33[[#This Row],[功能代號]],工作表3!C:C,1,FALSE),"未計SIT測試")</f>
        <v>未計SIT測試</v>
      </c>
      <c r="AZ334" s="584" t="s">
        <v>2803</v>
      </c>
    </row>
    <row r="335" spans="3:52" ht="13.8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/>
      <c r="L335" s="299"/>
      <c r="M335" s="299">
        <v>44503</v>
      </c>
      <c r="N335" s="299">
        <v>44503</v>
      </c>
      <c r="O335" s="299">
        <v>44533</v>
      </c>
      <c r="P335" s="291" t="s">
        <v>8</v>
      </c>
      <c r="Q335" s="291" t="s">
        <v>24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2733</v>
      </c>
      <c r="AC335" s="222" t="s">
        <v>3074</v>
      </c>
      <c r="AD335" s="299">
        <v>44544</v>
      </c>
      <c r="AE335" s="299">
        <v>44544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44533</v>
      </c>
      <c r="AJ335" s="299"/>
      <c r="AK335" s="299"/>
      <c r="AL335" s="292"/>
      <c r="AM335" s="299"/>
      <c r="AN335" s="291" t="s">
        <v>190</v>
      </c>
      <c r="AP335" s="292" t="str">
        <f>VLOOKUP(功能_33[[#This Row],[功能代號]],需二審tmp!A:A,1,FALSE)</f>
        <v>L5812</v>
      </c>
      <c r="AQ335" s="356">
        <v>44533</v>
      </c>
      <c r="AS335" s="574" t="str">
        <f t="shared" si="33"/>
        <v>5-7</v>
      </c>
      <c r="AT335" s="576" t="str">
        <f t="shared" si="34"/>
        <v/>
      </c>
      <c r="AU335" s="578" t="str">
        <f t="shared" si="35"/>
        <v/>
      </c>
      <c r="AV335" s="580" t="str">
        <f t="shared" si="36"/>
        <v/>
      </c>
      <c r="AW335" s="582" t="str">
        <f t="shared" si="37"/>
        <v/>
      </c>
      <c r="AX335" s="584" t="str">
        <f t="shared" si="38"/>
        <v/>
      </c>
      <c r="AY335" s="662" t="str">
        <f>IFERROR(VLOOKUP(功能_33[[#This Row],[功能代號]],工作表3!C:C,1,FALSE),"未計SIT測試")</f>
        <v>未計SIT測試</v>
      </c>
      <c r="AZ335" s="584" t="s">
        <v>2803</v>
      </c>
    </row>
    <row r="336" spans="3:52" ht="13.8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/>
      <c r="L336" s="299"/>
      <c r="M336" s="299">
        <v>44503</v>
      </c>
      <c r="N336" s="299">
        <v>44503</v>
      </c>
      <c r="O336" s="299">
        <v>44533</v>
      </c>
      <c r="P336" s="291" t="s">
        <v>8</v>
      </c>
      <c r="Q336" s="291" t="s">
        <v>24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2733</v>
      </c>
      <c r="AC336" s="222" t="s">
        <v>3051</v>
      </c>
      <c r="AD336" s="299">
        <v>44539</v>
      </c>
      <c r="AE336" s="299">
        <v>44544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44533</v>
      </c>
      <c r="AJ336" s="299"/>
      <c r="AK336" s="299"/>
      <c r="AL336" s="292"/>
      <c r="AM336" s="299"/>
      <c r="AN336" s="291" t="s">
        <v>190</v>
      </c>
      <c r="AP336" s="292" t="str">
        <f>VLOOKUP(功能_33[[#This Row],[功能代號]],需二審tmp!A:A,1,FALSE)</f>
        <v>L5811</v>
      </c>
      <c r="AQ336" s="356">
        <v>44533</v>
      </c>
      <c r="AS336" s="574" t="str">
        <f t="shared" si="33"/>
        <v>5-7</v>
      </c>
      <c r="AT336" s="576" t="str">
        <f t="shared" si="34"/>
        <v/>
      </c>
      <c r="AU336" s="578" t="str">
        <f t="shared" si="35"/>
        <v/>
      </c>
      <c r="AV336" s="580" t="str">
        <f t="shared" si="36"/>
        <v/>
      </c>
      <c r="AW336" s="582" t="str">
        <f t="shared" si="37"/>
        <v/>
      </c>
      <c r="AX336" s="584" t="str">
        <f t="shared" si="38"/>
        <v/>
      </c>
      <c r="AY336" s="662" t="str">
        <f>IFERROR(VLOOKUP(功能_33[[#This Row],[功能代號]],工作表3!C:C,1,FALSE),"未計SIT測試")</f>
        <v>未計SIT測試</v>
      </c>
      <c r="AZ336" s="584" t="s">
        <v>2803</v>
      </c>
    </row>
    <row r="337" spans="3:52" ht="13.8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/>
      <c r="L337" s="299"/>
      <c r="M337" s="299">
        <v>44503</v>
      </c>
      <c r="N337" s="299">
        <v>44503</v>
      </c>
      <c r="O337" s="299">
        <v>44533</v>
      </c>
      <c r="P337" s="291" t="s">
        <v>8</v>
      </c>
      <c r="Q337" s="291" t="s">
        <v>24</v>
      </c>
      <c r="V337" s="291"/>
      <c r="X337" s="291"/>
      <c r="Y337" s="291"/>
      <c r="Z337" s="292" t="str">
        <f>VLOOKUP(功能_33[[#This Row],[User]],SKL放款!A:G,7,FALSE)</f>
        <v>放款服務課</v>
      </c>
      <c r="AA337" s="299">
        <v>44533</v>
      </c>
      <c r="AB337" s="299" t="s">
        <v>2733</v>
      </c>
      <c r="AC337" s="222" t="s">
        <v>3051</v>
      </c>
      <c r="AD337" s="299">
        <v>44539</v>
      </c>
      <c r="AE337" s="299">
        <v>44544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44533</v>
      </c>
      <c r="AJ337" s="299"/>
      <c r="AK337" s="299"/>
      <c r="AL337" s="292"/>
      <c r="AM337" s="299"/>
      <c r="AN337" s="291" t="s">
        <v>190</v>
      </c>
      <c r="AP337" s="292" t="str">
        <f>VLOOKUP(功能_33[[#This Row],[功能代號]],需二審tmp!A:A,1,FALSE)</f>
        <v>L5813</v>
      </c>
      <c r="AQ337" s="356">
        <v>44533</v>
      </c>
      <c r="AS337" s="574" t="str">
        <f t="shared" si="33"/>
        <v>5-7</v>
      </c>
      <c r="AT337" s="576" t="str">
        <f t="shared" si="34"/>
        <v/>
      </c>
      <c r="AU337" s="578" t="str">
        <f t="shared" si="35"/>
        <v/>
      </c>
      <c r="AV337" s="580" t="str">
        <f t="shared" si="36"/>
        <v/>
      </c>
      <c r="AW337" s="582" t="str">
        <f t="shared" si="37"/>
        <v/>
      </c>
      <c r="AX337" s="584" t="str">
        <f t="shared" si="38"/>
        <v/>
      </c>
      <c r="AY337" s="662" t="str">
        <f>IFERROR(VLOOKUP(功能_33[[#This Row],[功能代號]],工作表3!C:C,1,FALSE),"未計SIT測試")</f>
        <v>未計SIT測試</v>
      </c>
      <c r="AZ337" s="584" t="s">
        <v>2803</v>
      </c>
    </row>
    <row r="338" spans="3:52" ht="13.8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/>
      <c r="L338" s="299"/>
      <c r="M338" s="299">
        <v>44504</v>
      </c>
      <c r="N338" s="299">
        <v>44505</v>
      </c>
      <c r="O338" s="299">
        <v>44505</v>
      </c>
      <c r="P338" s="291" t="s">
        <v>8</v>
      </c>
      <c r="Q338" s="291" t="s">
        <v>11</v>
      </c>
      <c r="V338" s="291"/>
      <c r="X338" s="291"/>
      <c r="Y338" s="291"/>
      <c r="Z338" s="292" t="str">
        <f>VLOOKUP(功能_33[[#This Row],[User]],SKL放款!A:G,7,FALSE)</f>
        <v>放款服務課</v>
      </c>
      <c r="AA338" s="299">
        <v>44533</v>
      </c>
      <c r="AB338" s="299" t="s">
        <v>195</v>
      </c>
      <c r="AC338" s="299">
        <v>44505</v>
      </c>
      <c r="AD338" s="299">
        <v>44505</v>
      </c>
      <c r="AE338" s="299">
        <v>44544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44505</v>
      </c>
      <c r="AJ338" s="299"/>
      <c r="AK338" s="299"/>
      <c r="AL338" s="292"/>
      <c r="AM338" s="299"/>
      <c r="AN338" s="303" t="s">
        <v>971</v>
      </c>
      <c r="AO338" s="304" t="s">
        <v>972</v>
      </c>
      <c r="AP338" s="292" t="e">
        <f>VLOOKUP(功能_33[[#This Row],[功能代號]],需二審tmp!A:A,1,FALSE)</f>
        <v>#N/A</v>
      </c>
      <c r="AQ338" s="356">
        <v>44526</v>
      </c>
      <c r="AS338" s="574" t="str">
        <f t="shared" si="33"/>
        <v>5-1</v>
      </c>
      <c r="AT338" s="576" t="str">
        <f t="shared" si="34"/>
        <v/>
      </c>
      <c r="AU338" s="578" t="str">
        <f t="shared" si="35"/>
        <v/>
      </c>
      <c r="AV338" s="580" t="str">
        <f t="shared" si="36"/>
        <v/>
      </c>
      <c r="AW338" s="582" t="str">
        <f t="shared" si="37"/>
        <v/>
      </c>
      <c r="AX338" s="584" t="str">
        <f t="shared" si="38"/>
        <v/>
      </c>
      <c r="AY338" s="662" t="str">
        <f>IFERROR(VLOOKUP(功能_33[[#This Row],[功能代號]],工作表3!C:C,1,FALSE),"未計SIT測試")</f>
        <v>L5901</v>
      </c>
      <c r="AZ338" s="584" t="s">
        <v>2803</v>
      </c>
    </row>
    <row r="339" spans="3:52" ht="13.8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/>
      <c r="L339" s="299"/>
      <c r="M339" s="299">
        <v>44504</v>
      </c>
      <c r="N339" s="299">
        <v>44505</v>
      </c>
      <c r="O339" s="299">
        <v>44513</v>
      </c>
      <c r="P339" s="291" t="s">
        <v>8</v>
      </c>
      <c r="Q339" s="291" t="s">
        <v>11</v>
      </c>
      <c r="V339" s="291"/>
      <c r="X339" s="291"/>
      <c r="Y339" s="291"/>
      <c r="Z339" s="292" t="str">
        <f>VLOOKUP(功能_33[[#This Row],[User]],SKL放款!A:G,7,FALSE)</f>
        <v>放款服務課</v>
      </c>
      <c r="AA339" s="299">
        <v>44513</v>
      </c>
      <c r="AB339" s="299" t="s">
        <v>2733</v>
      </c>
      <c r="AC339" s="299">
        <v>44543</v>
      </c>
      <c r="AD339" s="299">
        <v>44543</v>
      </c>
      <c r="AE339" s="299">
        <v>44544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44513</v>
      </c>
      <c r="AJ339" s="299"/>
      <c r="AK339" s="299"/>
      <c r="AL339" s="292"/>
      <c r="AM339" s="299"/>
      <c r="AN339" s="303" t="s">
        <v>971</v>
      </c>
      <c r="AO339" s="304" t="s">
        <v>975</v>
      </c>
      <c r="AP339" s="292" t="str">
        <f>VLOOKUP(功能_33[[#This Row],[功能代號]],需二審tmp!A:A,1,FALSE)</f>
        <v>L5101</v>
      </c>
      <c r="AQ339" s="356">
        <v>44526</v>
      </c>
      <c r="AS339" s="574" t="str">
        <f t="shared" si="33"/>
        <v>5-1</v>
      </c>
      <c r="AT339" s="576" t="str">
        <f t="shared" si="34"/>
        <v/>
      </c>
      <c r="AU339" s="578" t="str">
        <f t="shared" si="35"/>
        <v/>
      </c>
      <c r="AV339" s="580" t="str">
        <f t="shared" si="36"/>
        <v/>
      </c>
      <c r="AW339" s="582" t="str">
        <f t="shared" si="37"/>
        <v/>
      </c>
      <c r="AX339" s="584" t="str">
        <f t="shared" si="38"/>
        <v/>
      </c>
      <c r="AY339" s="662" t="str">
        <f>IFERROR(VLOOKUP(功能_33[[#This Row],[功能代號]],工作表3!C:C,1,FALSE),"未計SIT測試")</f>
        <v>L5101</v>
      </c>
      <c r="AZ339" s="584" t="s">
        <v>2803</v>
      </c>
    </row>
    <row r="340" spans="3:52" ht="13.8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978</v>
      </c>
      <c r="AO340" s="304" t="s">
        <v>979</v>
      </c>
      <c r="AP340" s="292" t="str">
        <f>VLOOKUP(功能_33[[#This Row],[功能代號]],需二審tmp!A:A,1,FALSE)</f>
        <v>L5902</v>
      </c>
      <c r="AQ340" s="356">
        <v>44526</v>
      </c>
      <c r="AS340" s="574" t="str">
        <f t="shared" si="33"/>
        <v>5-1</v>
      </c>
      <c r="AT340" s="576" t="str">
        <f t="shared" si="34"/>
        <v/>
      </c>
      <c r="AU340" s="578" t="str">
        <f t="shared" si="35"/>
        <v/>
      </c>
      <c r="AV340" s="580" t="str">
        <f t="shared" si="36"/>
        <v/>
      </c>
      <c r="AW340" s="582" t="str">
        <f t="shared" si="37"/>
        <v/>
      </c>
      <c r="AX340" s="584" t="str">
        <f t="shared" si="38"/>
        <v/>
      </c>
      <c r="AY340" s="662" t="str">
        <f>IFERROR(VLOOKUP(功能_33[[#This Row],[功能代號]],工作表3!C:C,1,FALSE),"未計SIT測試")</f>
        <v>L5902</v>
      </c>
      <c r="AZ340" s="584" t="s">
        <v>2803</v>
      </c>
    </row>
    <row r="341" spans="3:52" ht="13.8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978</v>
      </c>
      <c r="AO341" s="304" t="s">
        <v>979</v>
      </c>
      <c r="AP341" s="292" t="str">
        <f>VLOOKUP(功能_33[[#This Row],[功能代號]],需二審tmp!A:A,1,FALSE)</f>
        <v>L5102</v>
      </c>
      <c r="AQ341" s="356">
        <v>44526</v>
      </c>
      <c r="AS341" s="574" t="str">
        <f t="shared" si="33"/>
        <v>5-1</v>
      </c>
      <c r="AT341" s="576" t="str">
        <f t="shared" si="34"/>
        <v/>
      </c>
      <c r="AU341" s="578" t="str">
        <f t="shared" si="35"/>
        <v/>
      </c>
      <c r="AV341" s="580" t="str">
        <f t="shared" si="36"/>
        <v/>
      </c>
      <c r="AW341" s="582" t="str">
        <f t="shared" si="37"/>
        <v/>
      </c>
      <c r="AX341" s="584" t="str">
        <f t="shared" si="38"/>
        <v/>
      </c>
      <c r="AY341" s="662" t="str">
        <f>IFERROR(VLOOKUP(功能_33[[#This Row],[功能代號]],工作表3!C:C,1,FALSE),"未計SIT測試")</f>
        <v>L5102</v>
      </c>
      <c r="AZ341" s="584" t="s">
        <v>2803</v>
      </c>
    </row>
    <row r="342" spans="3:52" ht="13.8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/>
      <c r="L342" s="299"/>
      <c r="M342" s="299">
        <v>44504</v>
      </c>
      <c r="N342" s="299">
        <v>44505</v>
      </c>
      <c r="O342" s="299">
        <v>44513</v>
      </c>
      <c r="P342" s="291" t="s">
        <v>8</v>
      </c>
      <c r="Q342" s="291" t="s">
        <v>11</v>
      </c>
      <c r="V342" s="291"/>
      <c r="X342" s="291"/>
      <c r="Y342" s="291"/>
      <c r="Z342" s="292" t="str">
        <f>VLOOKUP(功能_33[[#This Row],[User]],SKL放款!A:G,7,FALSE)</f>
        <v>放款服務課</v>
      </c>
      <c r="AA342" s="299">
        <v>44513</v>
      </c>
      <c r="AB342" s="299" t="s">
        <v>2733</v>
      </c>
      <c r="AC342" s="299">
        <v>44543</v>
      </c>
      <c r="AD342" s="299">
        <v>44543</v>
      </c>
      <c r="AE342" s="299">
        <v>44544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44513</v>
      </c>
      <c r="AJ342" s="299"/>
      <c r="AK342" s="299"/>
      <c r="AL342" s="292"/>
      <c r="AM342" s="299"/>
      <c r="AN342" s="303" t="s">
        <v>984</v>
      </c>
      <c r="AO342" s="304" t="s">
        <v>985</v>
      </c>
      <c r="AP342" s="292" t="str">
        <f>VLOOKUP(功能_33[[#This Row],[功能代號]],需二審tmp!A:A,1,FALSE)</f>
        <v>L5903</v>
      </c>
      <c r="AQ342" s="356">
        <v>44526</v>
      </c>
      <c r="AS342" s="574" t="str">
        <f t="shared" si="33"/>
        <v>5-1</v>
      </c>
      <c r="AT342" s="576" t="str">
        <f t="shared" si="34"/>
        <v/>
      </c>
      <c r="AU342" s="578" t="str">
        <f t="shared" si="35"/>
        <v/>
      </c>
      <c r="AV342" s="580" t="str">
        <f t="shared" si="36"/>
        <v/>
      </c>
      <c r="AW342" s="582" t="str">
        <f t="shared" si="37"/>
        <v/>
      </c>
      <c r="AX342" s="584" t="str">
        <f t="shared" si="38"/>
        <v/>
      </c>
      <c r="AY342" s="662" t="str">
        <f>IFERROR(VLOOKUP(功能_33[[#This Row],[功能代號]],工作表3!C:C,1,FALSE),"未計SIT測試")</f>
        <v>未計SIT測試</v>
      </c>
      <c r="AZ342" s="584" t="s">
        <v>2803</v>
      </c>
    </row>
    <row r="343" spans="3:52" ht="13.8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/>
      <c r="L343" s="299"/>
      <c r="M343" s="299">
        <v>44504</v>
      </c>
      <c r="N343" s="299">
        <v>44505</v>
      </c>
      <c r="O343" s="299">
        <v>44513</v>
      </c>
      <c r="P343" s="291" t="s">
        <v>8</v>
      </c>
      <c r="Q343" s="291" t="s">
        <v>11</v>
      </c>
      <c r="V343" s="291"/>
      <c r="X343" s="291"/>
      <c r="Y343" s="291"/>
      <c r="Z343" s="292" t="str">
        <f>VLOOKUP(功能_33[[#This Row],[User]],SKL放款!A:G,7,FALSE)</f>
        <v>放款服務課</v>
      </c>
      <c r="AA343" s="299">
        <v>44513</v>
      </c>
      <c r="AB343" s="299" t="s">
        <v>2733</v>
      </c>
      <c r="AC343" s="299">
        <v>44543</v>
      </c>
      <c r="AD343" s="299">
        <v>44543</v>
      </c>
      <c r="AE343" s="299">
        <v>44544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44513</v>
      </c>
      <c r="AJ343" s="299"/>
      <c r="AK343" s="299"/>
      <c r="AL343" s="292"/>
      <c r="AM343" s="299"/>
      <c r="AN343" s="303" t="s">
        <v>984</v>
      </c>
      <c r="AO343" s="304" t="s">
        <v>985</v>
      </c>
      <c r="AP343" s="292" t="str">
        <f>VLOOKUP(功能_33[[#This Row],[功能代號]],需二審tmp!A:A,1,FALSE)</f>
        <v>L5103</v>
      </c>
      <c r="AS343" s="574" t="str">
        <f t="shared" si="33"/>
        <v>5-1</v>
      </c>
      <c r="AT343" s="576" t="str">
        <f t="shared" si="34"/>
        <v/>
      </c>
      <c r="AU343" s="578" t="str">
        <f t="shared" si="35"/>
        <v/>
      </c>
      <c r="AV343" s="580" t="str">
        <f t="shared" si="36"/>
        <v/>
      </c>
      <c r="AW343" s="582" t="str">
        <f t="shared" si="37"/>
        <v/>
      </c>
      <c r="AX343" s="584" t="str">
        <f t="shared" si="38"/>
        <v/>
      </c>
      <c r="AY343" s="662" t="str">
        <f>IFERROR(VLOOKUP(功能_33[[#This Row],[功能代號]],工作表3!C:C,1,FALSE),"未計SIT測試")</f>
        <v>未計SIT測試</v>
      </c>
      <c r="AZ343" s="584" t="s">
        <v>2803</v>
      </c>
    </row>
    <row r="344" spans="3:52" ht="13.8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/>
      <c r="L344" s="299"/>
      <c r="M344" s="299">
        <v>44504</v>
      </c>
      <c r="N344" s="299">
        <v>44505</v>
      </c>
      <c r="O344" s="299">
        <v>44513</v>
      </c>
      <c r="P344" s="291" t="s">
        <v>8</v>
      </c>
      <c r="Q344" s="291" t="s">
        <v>11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44513</v>
      </c>
      <c r="AB344" s="299" t="s">
        <v>2733</v>
      </c>
      <c r="AC344" s="299">
        <v>44543</v>
      </c>
      <c r="AD344" s="299">
        <v>44543</v>
      </c>
      <c r="AE344" s="299">
        <v>44544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44513</v>
      </c>
      <c r="AJ344" s="299"/>
      <c r="AK344" s="299"/>
      <c r="AL344" s="292"/>
      <c r="AM344" s="299"/>
      <c r="AN344" s="303" t="s">
        <v>990</v>
      </c>
      <c r="AO344" s="304" t="s">
        <v>991</v>
      </c>
      <c r="AP344" s="292" t="str">
        <f>VLOOKUP(功能_33[[#This Row],[功能代號]],需二審tmp!A:A,1,FALSE)</f>
        <v>L5104</v>
      </c>
      <c r="AQ344" s="356">
        <v>44526</v>
      </c>
      <c r="AS344" s="574" t="str">
        <f t="shared" si="33"/>
        <v>5-1</v>
      </c>
      <c r="AT344" s="576" t="str">
        <f t="shared" si="34"/>
        <v/>
      </c>
      <c r="AU344" s="578" t="str">
        <f t="shared" si="35"/>
        <v/>
      </c>
      <c r="AV344" s="580" t="str">
        <f t="shared" si="36"/>
        <v/>
      </c>
      <c r="AW344" s="582" t="str">
        <f t="shared" si="37"/>
        <v/>
      </c>
      <c r="AX344" s="584" t="str">
        <f t="shared" si="38"/>
        <v/>
      </c>
      <c r="AY344" s="662" t="str">
        <f>IFERROR(VLOOKUP(功能_33[[#This Row],[功能代號]],工作表3!C:C,1,FALSE),"未計SIT測試")</f>
        <v>未計SIT測試</v>
      </c>
      <c r="AZ344" s="584" t="s">
        <v>2803</v>
      </c>
    </row>
    <row r="345" spans="3:52" ht="13.8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133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3144</v>
      </c>
      <c r="AO345" s="292" t="s">
        <v>3145</v>
      </c>
      <c r="AP345" s="292" t="str">
        <f>VLOOKUP(功能_33[[#This Row],[功能代號]],需二審tmp!A:A,1,FALSE)</f>
        <v>L5905</v>
      </c>
      <c r="AQ345" s="356">
        <v>44526</v>
      </c>
      <c r="AS345" s="574" t="str">
        <f t="shared" si="33"/>
        <v>5-1</v>
      </c>
      <c r="AT345" s="576" t="str">
        <f t="shared" si="34"/>
        <v/>
      </c>
      <c r="AU345" s="578" t="str">
        <f t="shared" si="35"/>
        <v/>
      </c>
      <c r="AV345" s="580" t="str">
        <f t="shared" si="36"/>
        <v/>
      </c>
      <c r="AW345" s="582" t="str">
        <f t="shared" si="37"/>
        <v/>
      </c>
      <c r="AX345" s="584" t="str">
        <f t="shared" si="38"/>
        <v/>
      </c>
      <c r="AY345" s="662" t="str">
        <f>IFERROR(VLOOKUP(功能_33[[#This Row],[功能代號]],工作表3!C:C,1,FALSE),"未計SIT測試")</f>
        <v>未計SIT測試</v>
      </c>
      <c r="AZ345" s="584" t="s">
        <v>2803</v>
      </c>
    </row>
    <row r="346" spans="3:52" ht="13.8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133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3144</v>
      </c>
      <c r="AO346" s="292" t="s">
        <v>3145</v>
      </c>
      <c r="AP346" s="292" t="str">
        <f>VLOOKUP(功能_33[[#This Row],[功能代號]],需二審tmp!A:A,1,FALSE)</f>
        <v>L5105</v>
      </c>
      <c r="AQ346" s="356">
        <v>44526</v>
      </c>
      <c r="AS346" s="574" t="str">
        <f t="shared" si="33"/>
        <v>5-1</v>
      </c>
      <c r="AT346" s="576" t="str">
        <f t="shared" si="34"/>
        <v/>
      </c>
      <c r="AU346" s="578" t="str">
        <f t="shared" si="35"/>
        <v/>
      </c>
      <c r="AV346" s="580" t="str">
        <f t="shared" si="36"/>
        <v/>
      </c>
      <c r="AW346" s="582" t="str">
        <f t="shared" si="37"/>
        <v/>
      </c>
      <c r="AX346" s="584" t="str">
        <f t="shared" si="38"/>
        <v/>
      </c>
      <c r="AY346" s="662" t="str">
        <f>IFERROR(VLOOKUP(功能_33[[#This Row],[功能代號]],工作表3!C:C,1,FALSE),"未計SIT測試")</f>
        <v>未計SIT測試</v>
      </c>
      <c r="AZ346" s="584" t="s">
        <v>2803</v>
      </c>
    </row>
    <row r="347" spans="3:52" ht="13.8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195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3144</v>
      </c>
      <c r="AO347" s="292" t="s">
        <v>3145</v>
      </c>
      <c r="AP347" s="292" t="e">
        <f>VLOOKUP(功能_33[[#This Row],[功能代號]],需二審tmp!A:A,1,FALSE)</f>
        <v>#N/A</v>
      </c>
      <c r="AQ347" s="356">
        <v>44526</v>
      </c>
      <c r="AS347" s="574" t="str">
        <f t="shared" si="33"/>
        <v>5-1</v>
      </c>
      <c r="AT347" s="576" t="str">
        <f t="shared" si="34"/>
        <v/>
      </c>
      <c r="AU347" s="578" t="str">
        <f t="shared" si="35"/>
        <v/>
      </c>
      <c r="AV347" s="580" t="str">
        <f t="shared" si="36"/>
        <v/>
      </c>
      <c r="AW347" s="582" t="str">
        <f t="shared" si="37"/>
        <v/>
      </c>
      <c r="AX347" s="584" t="str">
        <f t="shared" si="38"/>
        <v/>
      </c>
      <c r="AY347" s="662" t="str">
        <f>IFERROR(VLOOKUP(功能_33[[#This Row],[功能代號]],工作表3!C:C,1,FALSE),"未計SIT測試")</f>
        <v>未計SIT測試</v>
      </c>
      <c r="AZ347" s="584" t="s">
        <v>2803</v>
      </c>
    </row>
    <row r="348" spans="3:52" ht="13.8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195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3146</v>
      </c>
      <c r="AO348" s="292" t="s">
        <v>3147</v>
      </c>
      <c r="AP348" s="292" t="e">
        <f>VLOOKUP(功能_33[[#This Row],[功能代號]],需二審tmp!A:A,1,FALSE)</f>
        <v>#N/A</v>
      </c>
      <c r="AQ348" s="356">
        <v>44526</v>
      </c>
      <c r="AS348" s="574" t="str">
        <f t="shared" si="33"/>
        <v>5-1</v>
      </c>
      <c r="AT348" s="576" t="str">
        <f t="shared" si="34"/>
        <v/>
      </c>
      <c r="AU348" s="578" t="str">
        <f t="shared" si="35"/>
        <v/>
      </c>
      <c r="AV348" s="580" t="str">
        <f t="shared" si="36"/>
        <v/>
      </c>
      <c r="AW348" s="582" t="str">
        <f t="shared" si="37"/>
        <v/>
      </c>
      <c r="AX348" s="584" t="str">
        <f t="shared" si="38"/>
        <v/>
      </c>
      <c r="AY348" s="662" t="str">
        <f>IFERROR(VLOOKUP(功能_33[[#This Row],[功能代號]],工作表3!C:C,1,FALSE),"未計SIT測試")</f>
        <v>L5906</v>
      </c>
      <c r="AZ348" s="584" t="s">
        <v>2803</v>
      </c>
    </row>
    <row r="349" spans="3:52" ht="13.8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195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3146</v>
      </c>
      <c r="AO349" s="292" t="s">
        <v>3147</v>
      </c>
      <c r="AP349" s="292" t="e">
        <f>VLOOKUP(功能_33[[#This Row],[功能代號]],需二審tmp!A:A,1,FALSE)</f>
        <v>#N/A</v>
      </c>
      <c r="AQ349" s="356">
        <v>44526</v>
      </c>
      <c r="AS349" s="574" t="str">
        <f t="shared" ref="AS349:AS409" si="39">IF(COUNTA(AE349)=1,LEFT(D349,3),"")</f>
        <v>5-1</v>
      </c>
      <c r="AT349" s="576" t="str">
        <f t="shared" ref="AT349:AT409" si="40">IF(AND(COUNTA(N349)=1,COUNTA(O349)=1,COUNTA(AA349)=1,COUNTA(AD349)=1,COUNTA(AE349)=0),LEFT(D349,3),"")</f>
        <v/>
      </c>
      <c r="AU349" s="578" t="str">
        <f t="shared" ref="AU349:AU409" si="41">IF(AND(COUNTA(N349)=1,COUNTA(O349)=1,COUNTA(AA349)=1,COUNTA(AD349)=0,COUNTA(AE349)=0),LEFT(D349,3),"")</f>
        <v/>
      </c>
      <c r="AV349" s="580" t="str">
        <f t="shared" ref="AV349:AV409" si="42">IF(AND(COUNTA(O349)=0,COUNTA(AA349)=1),LEFT(D349,3),"")</f>
        <v/>
      </c>
      <c r="AW349" s="582" t="str">
        <f t="shared" ref="AW349:AW409" si="43">IF(AND(COUNTA(O349)=1,COUNTA(AA349)=0),LEFT(D349,3),"")</f>
        <v/>
      </c>
      <c r="AX349" s="584" t="str">
        <f t="shared" ref="AX349:AX409" si="44">IF(AND(COUNTA(O349)=0,COUNTA(AA349)=0),LEFT(D349,3),"")</f>
        <v/>
      </c>
      <c r="AY349" s="662" t="str">
        <f>IFERROR(VLOOKUP(功能_33[[#This Row],[功能代號]],工作表3!C:C,1,FALSE),"未計SIT測試")</f>
        <v>L5116</v>
      </c>
      <c r="AZ349" s="584" t="s">
        <v>2803</v>
      </c>
    </row>
    <row r="350" spans="3:52" ht="13.8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1006</v>
      </c>
      <c r="AA350" s="299">
        <v>44533</v>
      </c>
      <c r="AB350" s="299" t="s">
        <v>195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2976</v>
      </c>
      <c r="AO350" s="291" t="s">
        <v>2976</v>
      </c>
      <c r="AP350" s="292" t="e">
        <f>VLOOKUP(功能_33[[#This Row],[功能代號]],需二審tmp!A:A,1,FALSE)</f>
        <v>#N/A</v>
      </c>
      <c r="AQ350" s="356">
        <v>44526</v>
      </c>
      <c r="AS350" s="574" t="str">
        <f t="shared" si="39"/>
        <v>5-1</v>
      </c>
      <c r="AT350" s="576" t="str">
        <f t="shared" si="40"/>
        <v/>
      </c>
      <c r="AU350" s="578" t="str">
        <f t="shared" si="41"/>
        <v/>
      </c>
      <c r="AV350" s="580" t="str">
        <f t="shared" si="42"/>
        <v/>
      </c>
      <c r="AW350" s="582" t="str">
        <f t="shared" si="43"/>
        <v/>
      </c>
      <c r="AX350" s="584" t="str">
        <f t="shared" si="44"/>
        <v/>
      </c>
      <c r="AY350" s="662" t="str">
        <f>IFERROR(VLOOKUP(功能_33[[#This Row],[功能代號]],工作表3!C:C,1,FALSE),"未計SIT測試")</f>
        <v>未計SIT測試</v>
      </c>
      <c r="AZ350" s="584" t="s">
        <v>2803</v>
      </c>
    </row>
    <row r="351" spans="3:52" ht="13.8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1006</v>
      </c>
      <c r="AA351" s="299">
        <v>44533</v>
      </c>
      <c r="AB351" s="299" t="s">
        <v>195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2976</v>
      </c>
      <c r="AO351" s="291" t="s">
        <v>2976</v>
      </c>
      <c r="AP351" s="292" t="e">
        <f>VLOOKUP(功能_33[[#This Row],[功能代號]],需二審tmp!A:A,1,FALSE)</f>
        <v>#N/A</v>
      </c>
      <c r="AQ351" s="356">
        <v>44526</v>
      </c>
      <c r="AS351" s="574" t="str">
        <f t="shared" si="39"/>
        <v>5-1</v>
      </c>
      <c r="AT351" s="576" t="str">
        <f t="shared" si="40"/>
        <v/>
      </c>
      <c r="AU351" s="578" t="str">
        <f t="shared" si="41"/>
        <v/>
      </c>
      <c r="AV351" s="580" t="str">
        <f t="shared" si="42"/>
        <v/>
      </c>
      <c r="AW351" s="582" t="str">
        <f t="shared" si="43"/>
        <v/>
      </c>
      <c r="AX351" s="584" t="str">
        <f t="shared" si="44"/>
        <v/>
      </c>
      <c r="AY351" s="662" t="str">
        <f>IFERROR(VLOOKUP(功能_33[[#This Row],[功能代號]],工作表3!C:C,1,FALSE),"未計SIT測試")</f>
        <v>未計SIT測試</v>
      </c>
      <c r="AZ351" s="584" t="s">
        <v>2803</v>
      </c>
    </row>
    <row r="352" spans="3:52" ht="13.8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1"/>
      <c r="L352" s="291"/>
      <c r="M352" s="299">
        <v>44516</v>
      </c>
      <c r="N352" s="299">
        <v>44467</v>
      </c>
      <c r="O352" s="299">
        <v>44472</v>
      </c>
      <c r="P352" s="291" t="s">
        <v>12</v>
      </c>
      <c r="Q352" s="291" t="s">
        <v>172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44472</v>
      </c>
      <c r="AB352" s="299" t="s">
        <v>133</v>
      </c>
      <c r="AC352" s="282">
        <v>44544</v>
      </c>
      <c r="AD352" s="282">
        <v>44544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44472</v>
      </c>
      <c r="AJ352" s="299"/>
      <c r="AK352" s="299"/>
      <c r="AL352" s="292"/>
      <c r="AM352" s="299"/>
      <c r="AN352" s="303" t="s">
        <v>610</v>
      </c>
      <c r="AO352" s="304" t="s">
        <v>611</v>
      </c>
      <c r="AP352" s="292" t="str">
        <f>VLOOKUP(功能_33[[#This Row],[功能代號]],需二審tmp!A:A,1,FALSE)</f>
        <v>L6703</v>
      </c>
      <c r="AQ352" s="356">
        <v>44526</v>
      </c>
      <c r="AS352" s="574" t="str">
        <f t="shared" si="39"/>
        <v>6-7</v>
      </c>
      <c r="AT352" s="576" t="str">
        <f t="shared" si="40"/>
        <v/>
      </c>
      <c r="AU352" s="578" t="str">
        <f t="shared" si="41"/>
        <v/>
      </c>
      <c r="AV352" s="580" t="str">
        <f t="shared" si="42"/>
        <v/>
      </c>
      <c r="AW352" s="582" t="str">
        <f t="shared" si="43"/>
        <v/>
      </c>
      <c r="AX352" s="584" t="str">
        <f t="shared" si="44"/>
        <v/>
      </c>
      <c r="AY352" s="662" t="str">
        <f>IFERROR(VLOOKUP(功能_33[[#This Row],[功能代號]],工作表3!C:C,1,FALSE),"未計SIT測試")</f>
        <v>L6703</v>
      </c>
      <c r="AZ352" s="584" t="s">
        <v>2803</v>
      </c>
    </row>
    <row r="353" spans="3:52" ht="13.8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1"/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567</v>
      </c>
      <c r="V353" s="291"/>
      <c r="X353" s="291"/>
      <c r="Y353" s="291"/>
      <c r="Z353" s="292" t="str">
        <f>VLOOKUP(功能_33[[#This Row],[User]],SKL放款!A:G,7,FALSE)</f>
        <v>放款審查課</v>
      </c>
      <c r="AA353" s="299">
        <v>44472</v>
      </c>
      <c r="AB353" s="299" t="s">
        <v>133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580</v>
      </c>
      <c r="AO353" s="304" t="s">
        <v>581</v>
      </c>
      <c r="AP353" s="292" t="str">
        <f>VLOOKUP(功能_33[[#This Row],[功能代號]],需二審tmp!A:A,1,FALSE)</f>
        <v>L6704</v>
      </c>
      <c r="AQ353" s="356">
        <v>44526</v>
      </c>
      <c r="AS353" s="574" t="str">
        <f t="shared" si="39"/>
        <v>6-7</v>
      </c>
      <c r="AT353" s="576" t="str">
        <f t="shared" si="40"/>
        <v/>
      </c>
      <c r="AU353" s="578" t="str">
        <f t="shared" si="41"/>
        <v/>
      </c>
      <c r="AV353" s="580" t="str">
        <f t="shared" si="42"/>
        <v/>
      </c>
      <c r="AW353" s="582" t="str">
        <f t="shared" si="43"/>
        <v/>
      </c>
      <c r="AX353" s="584" t="str">
        <f t="shared" si="44"/>
        <v/>
      </c>
      <c r="AY353" s="662" t="str">
        <f>IFERROR(VLOOKUP(功能_33[[#This Row],[功能代號]],工作表3!C:C,1,FALSE),"未計SIT測試")</f>
        <v>L6704</v>
      </c>
      <c r="AZ353" s="584" t="s">
        <v>2803</v>
      </c>
    </row>
    <row r="354" spans="3:52" ht="16.2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3168</v>
      </c>
      <c r="S354" s="291">
        <v>1</v>
      </c>
      <c r="T354" s="291" t="s">
        <v>1017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133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61" t="s">
        <v>3171</v>
      </c>
      <c r="AO354" s="641" t="s">
        <v>3172</v>
      </c>
      <c r="AP354" s="292" t="str">
        <f>VLOOKUP(功能_33[[#This Row],[功能代號]],需二審tmp!A:A,1,FALSE)</f>
        <v>L5402</v>
      </c>
      <c r="AS354" s="574" t="str">
        <f t="shared" si="39"/>
        <v>5-2</v>
      </c>
      <c r="AT354" s="576" t="str">
        <f t="shared" si="40"/>
        <v/>
      </c>
      <c r="AU354" s="578" t="str">
        <f t="shared" si="41"/>
        <v/>
      </c>
      <c r="AV354" s="580" t="str">
        <f t="shared" si="42"/>
        <v/>
      </c>
      <c r="AW354" s="582" t="str">
        <f t="shared" si="43"/>
        <v/>
      </c>
      <c r="AX354" s="584" t="str">
        <f t="shared" si="44"/>
        <v/>
      </c>
      <c r="AY354" s="662" t="str">
        <f>IFERROR(VLOOKUP(功能_33[[#This Row],[功能代號]],工作表3!C:C,1,FALSE),"未計SIT測試")</f>
        <v>L5402</v>
      </c>
      <c r="AZ354" s="584" t="s">
        <v>2803</v>
      </c>
    </row>
    <row r="355" spans="3:52" ht="16.2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3168</v>
      </c>
      <c r="S355" s="291">
        <v>1</v>
      </c>
      <c r="T355" s="291" t="s">
        <v>1012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133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61" t="s">
        <v>3171</v>
      </c>
      <c r="AO355" s="642" t="s">
        <v>3172</v>
      </c>
      <c r="AP355" s="292" t="str">
        <f>VLOOKUP(功能_33[[#This Row],[功能代號]],需二審tmp!A:A,1,FALSE)</f>
        <v>L5021</v>
      </c>
      <c r="AQ355" s="356">
        <v>44526</v>
      </c>
      <c r="AS355" s="574" t="str">
        <f t="shared" si="39"/>
        <v>5-2</v>
      </c>
      <c r="AT355" s="576" t="str">
        <f t="shared" si="40"/>
        <v/>
      </c>
      <c r="AU355" s="578" t="str">
        <f t="shared" si="41"/>
        <v/>
      </c>
      <c r="AV355" s="580" t="str">
        <f t="shared" si="42"/>
        <v/>
      </c>
      <c r="AW355" s="582" t="str">
        <f t="shared" si="43"/>
        <v/>
      </c>
      <c r="AX355" s="584" t="str">
        <f t="shared" si="44"/>
        <v/>
      </c>
      <c r="AY355" s="662" t="str">
        <f>IFERROR(VLOOKUP(功能_33[[#This Row],[功能代號]],工作表3!C:C,1,FALSE),"未計SIT測試")</f>
        <v>L5021</v>
      </c>
      <c r="AZ355" s="584" t="s">
        <v>2803</v>
      </c>
    </row>
    <row r="356" spans="3:52" ht="16.2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3168</v>
      </c>
      <c r="S356" s="291">
        <v>1</v>
      </c>
      <c r="T356" s="291" t="s">
        <v>1017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133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61" t="s">
        <v>3171</v>
      </c>
      <c r="AO356" s="643" t="s">
        <v>3172</v>
      </c>
      <c r="AP356" s="292" t="str">
        <f>VLOOKUP(功能_33[[#This Row],[功能代號]],需二審tmp!A:A,1,FALSE)</f>
        <v>L5401</v>
      </c>
      <c r="AQ356" s="356">
        <v>44526</v>
      </c>
      <c r="AS356" s="574" t="str">
        <f t="shared" si="39"/>
        <v>5-2</v>
      </c>
      <c r="AT356" s="576" t="str">
        <f t="shared" si="40"/>
        <v/>
      </c>
      <c r="AU356" s="578" t="str">
        <f t="shared" si="41"/>
        <v/>
      </c>
      <c r="AV356" s="580" t="str">
        <f t="shared" si="42"/>
        <v/>
      </c>
      <c r="AW356" s="582" t="str">
        <f t="shared" si="43"/>
        <v/>
      </c>
      <c r="AX356" s="584" t="str">
        <f t="shared" si="44"/>
        <v/>
      </c>
      <c r="AY356" s="662" t="str">
        <f>IFERROR(VLOOKUP(功能_33[[#This Row],[功能代號]],工作表3!C:C,1,FALSE),"未計SIT測試")</f>
        <v>L5401</v>
      </c>
      <c r="AZ356" s="584" t="s">
        <v>2803</v>
      </c>
    </row>
    <row r="357" spans="3:52" ht="16.2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1012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61" t="s">
        <v>3171</v>
      </c>
      <c r="AO357" s="644" t="s">
        <v>3172</v>
      </c>
      <c r="AP357" s="292" t="str">
        <f>VLOOKUP(功能_33[[#This Row],[功能代號]],需二審tmp!A:A,1,FALSE)</f>
        <v>L5023</v>
      </c>
      <c r="AQ357" s="356">
        <v>44526</v>
      </c>
      <c r="AS357" s="574" t="str">
        <f t="shared" si="39"/>
        <v>5-2</v>
      </c>
      <c r="AT357" s="576" t="str">
        <f t="shared" si="40"/>
        <v/>
      </c>
      <c r="AU357" s="578" t="str">
        <f t="shared" si="41"/>
        <v/>
      </c>
      <c r="AV357" s="580" t="str">
        <f t="shared" si="42"/>
        <v/>
      </c>
      <c r="AW357" s="582" t="str">
        <f t="shared" si="43"/>
        <v/>
      </c>
      <c r="AX357" s="584" t="str">
        <f t="shared" si="44"/>
        <v/>
      </c>
      <c r="AY357" s="662" t="str">
        <f>IFERROR(VLOOKUP(功能_33[[#This Row],[功能代號]],工作表3!C:C,1,FALSE),"未計SIT測試")</f>
        <v>L5023</v>
      </c>
      <c r="AZ357" s="584" t="s">
        <v>2803</v>
      </c>
    </row>
    <row r="358" spans="3:52" ht="16.2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1017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61" t="s">
        <v>3171</v>
      </c>
      <c r="AO358" s="645" t="s">
        <v>3172</v>
      </c>
      <c r="AP358" s="292" t="str">
        <f>VLOOKUP(功能_33[[#This Row],[功能代號]],需二審tmp!A:A,1,FALSE)</f>
        <v>L5406</v>
      </c>
      <c r="AQ358" s="356">
        <v>44526</v>
      </c>
      <c r="AS358" s="574" t="str">
        <f t="shared" si="39"/>
        <v>5-2</v>
      </c>
      <c r="AT358" s="576" t="str">
        <f t="shared" si="40"/>
        <v/>
      </c>
      <c r="AU358" s="578" t="str">
        <f t="shared" si="41"/>
        <v/>
      </c>
      <c r="AV358" s="580" t="str">
        <f t="shared" si="42"/>
        <v/>
      </c>
      <c r="AW358" s="582" t="str">
        <f t="shared" si="43"/>
        <v/>
      </c>
      <c r="AX358" s="584" t="str">
        <f t="shared" si="44"/>
        <v/>
      </c>
      <c r="AY358" s="662" t="str">
        <f>IFERROR(VLOOKUP(功能_33[[#This Row],[功能代號]],工作表3!C:C,1,FALSE),"未計SIT測試")</f>
        <v>L5406</v>
      </c>
      <c r="AZ358" s="584" t="s">
        <v>2803</v>
      </c>
    </row>
    <row r="359" spans="3:52" ht="16.2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3168</v>
      </c>
      <c r="S359" s="291">
        <v>1</v>
      </c>
      <c r="T359" s="291" t="s">
        <v>1012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195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61" t="s">
        <v>3171</v>
      </c>
      <c r="AO359" s="646" t="s">
        <v>3172</v>
      </c>
      <c r="AP359" s="292" t="e">
        <f>VLOOKUP(功能_33[[#This Row],[功能代號]],需二審tmp!A:A,1,FALSE)</f>
        <v>#N/A</v>
      </c>
      <c r="AQ359" s="356">
        <v>44526</v>
      </c>
      <c r="AS359" s="574" t="str">
        <f t="shared" si="39"/>
        <v>5-2</v>
      </c>
      <c r="AT359" s="576" t="str">
        <f t="shared" si="40"/>
        <v/>
      </c>
      <c r="AU359" s="578" t="str">
        <f t="shared" si="41"/>
        <v/>
      </c>
      <c r="AV359" s="580" t="str">
        <f t="shared" si="42"/>
        <v/>
      </c>
      <c r="AW359" s="582" t="str">
        <f t="shared" si="43"/>
        <v/>
      </c>
      <c r="AX359" s="584" t="str">
        <f t="shared" si="44"/>
        <v/>
      </c>
      <c r="AY359" s="662" t="str">
        <f>IFERROR(VLOOKUP(功能_33[[#This Row],[功能代號]],工作表3!C:C,1,FALSE),"未計SIT測試")</f>
        <v>L5024</v>
      </c>
      <c r="AZ359" s="584" t="s">
        <v>2803</v>
      </c>
    </row>
    <row r="360" spans="3:52" ht="16.2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3168</v>
      </c>
      <c r="S360" s="291">
        <v>1</v>
      </c>
      <c r="T360" s="291" t="s">
        <v>1017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133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61" t="s">
        <v>3171</v>
      </c>
      <c r="AO360" s="647" t="s">
        <v>3172</v>
      </c>
      <c r="AP360" s="292" t="str">
        <f>VLOOKUP(功能_33[[#This Row],[功能代號]],需二審tmp!A:A,1,FALSE)</f>
        <v>L5405</v>
      </c>
      <c r="AQ360" s="356">
        <v>44526</v>
      </c>
      <c r="AS360" s="574" t="str">
        <f t="shared" si="39"/>
        <v>5-2</v>
      </c>
      <c r="AT360" s="576" t="str">
        <f t="shared" si="40"/>
        <v/>
      </c>
      <c r="AU360" s="578" t="str">
        <f t="shared" si="41"/>
        <v/>
      </c>
      <c r="AV360" s="580" t="str">
        <f t="shared" si="42"/>
        <v/>
      </c>
      <c r="AW360" s="582" t="str">
        <f t="shared" si="43"/>
        <v/>
      </c>
      <c r="AX360" s="584" t="str">
        <f t="shared" si="44"/>
        <v/>
      </c>
      <c r="AY360" s="662" t="str">
        <f>IFERROR(VLOOKUP(功能_33[[#This Row],[功能代號]],工作表3!C:C,1,FALSE),"未計SIT測試")</f>
        <v>L5405</v>
      </c>
      <c r="AZ360" s="584" t="s">
        <v>2803</v>
      </c>
    </row>
    <row r="361" spans="3:52" ht="16.2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3168</v>
      </c>
      <c r="S361" s="291">
        <v>1</v>
      </c>
      <c r="T361" s="291" t="s">
        <v>1012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133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61" t="s">
        <v>3171</v>
      </c>
      <c r="AO361" s="649" t="s">
        <v>3172</v>
      </c>
      <c r="AP361" s="292" t="str">
        <f>VLOOKUP(功能_33[[#This Row],[功能代號]],需二審tmp!A:A,1,FALSE)</f>
        <v>L5022</v>
      </c>
      <c r="AQ361" s="356">
        <v>44526</v>
      </c>
      <c r="AS361" s="574" t="str">
        <f t="shared" si="39"/>
        <v>5-2</v>
      </c>
      <c r="AT361" s="576" t="str">
        <f t="shared" si="40"/>
        <v/>
      </c>
      <c r="AU361" s="578" t="str">
        <f t="shared" si="41"/>
        <v/>
      </c>
      <c r="AV361" s="580" t="str">
        <f t="shared" si="42"/>
        <v/>
      </c>
      <c r="AW361" s="582" t="str">
        <f t="shared" si="43"/>
        <v/>
      </c>
      <c r="AX361" s="584" t="str">
        <f t="shared" si="44"/>
        <v/>
      </c>
      <c r="AY361" s="662" t="str">
        <f>IFERROR(VLOOKUP(功能_33[[#This Row],[功能代號]],工作表3!C:C,1,FALSE),"未計SIT測試")</f>
        <v>L5022</v>
      </c>
      <c r="AZ361" s="584" t="s">
        <v>2803</v>
      </c>
    </row>
    <row r="362" spans="3:52" ht="13.8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3168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195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2976</v>
      </c>
      <c r="AP362" s="292" t="e">
        <f>VLOOKUP(功能_33[[#This Row],[功能代號]],需二審tmp!A:A,1,FALSE)</f>
        <v>#N/A</v>
      </c>
      <c r="AQ362" s="356">
        <v>44526</v>
      </c>
      <c r="AS362" s="574" t="str">
        <f t="shared" si="39"/>
        <v>5-2</v>
      </c>
      <c r="AT362" s="576" t="str">
        <f t="shared" si="40"/>
        <v/>
      </c>
      <c r="AU362" s="578" t="str">
        <f t="shared" si="41"/>
        <v/>
      </c>
      <c r="AV362" s="580" t="str">
        <f t="shared" si="42"/>
        <v/>
      </c>
      <c r="AW362" s="582" t="str">
        <f t="shared" si="43"/>
        <v/>
      </c>
      <c r="AX362" s="584" t="str">
        <f t="shared" si="44"/>
        <v/>
      </c>
      <c r="AY362" s="662" t="str">
        <f>IFERROR(VLOOKUP(功能_33[[#This Row],[功能代號]],工作表3!C:C,1,FALSE),"未計SIT測試")</f>
        <v>L5914</v>
      </c>
      <c r="AZ362" s="584" t="s">
        <v>2803</v>
      </c>
    </row>
    <row r="363" spans="3:52" ht="16.2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3168</v>
      </c>
      <c r="S363" s="291">
        <v>1</v>
      </c>
      <c r="T363" s="291" t="s">
        <v>1017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133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61" t="s">
        <v>3171</v>
      </c>
      <c r="AO363" s="649" t="s">
        <v>3172</v>
      </c>
      <c r="AP363" s="292" t="str">
        <f>VLOOKUP(功能_33[[#This Row],[功能代號]],需二審tmp!A:A,1,FALSE)</f>
        <v>L5407</v>
      </c>
      <c r="AQ363" s="356">
        <v>44526</v>
      </c>
      <c r="AS363" s="574" t="str">
        <f t="shared" si="39"/>
        <v>5-2</v>
      </c>
      <c r="AT363" s="576" t="str">
        <f t="shared" si="40"/>
        <v/>
      </c>
      <c r="AU363" s="578" t="str">
        <f t="shared" si="41"/>
        <v/>
      </c>
      <c r="AV363" s="580" t="str">
        <f t="shared" si="42"/>
        <v/>
      </c>
      <c r="AW363" s="582" t="str">
        <f t="shared" si="43"/>
        <v/>
      </c>
      <c r="AX363" s="584" t="str">
        <f t="shared" si="44"/>
        <v/>
      </c>
      <c r="AY363" s="662" t="str">
        <f>IFERROR(VLOOKUP(功能_33[[#This Row],[功能代號]],工作表3!C:C,1,FALSE),"未計SIT測試")</f>
        <v>L5407</v>
      </c>
      <c r="AZ363" s="584" t="s">
        <v>2803</v>
      </c>
    </row>
    <row r="364" spans="3:52" ht="13.8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1"/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567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133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580</v>
      </c>
      <c r="AO364" s="304" t="s">
        <v>581</v>
      </c>
      <c r="AP364" s="292" t="str">
        <f>VLOOKUP(功能_33[[#This Row],[功能代號]],需二審tmp!A:A,1,FALSE)</f>
        <v>L6705</v>
      </c>
      <c r="AQ364" s="356">
        <v>44526</v>
      </c>
      <c r="AS364" s="574" t="str">
        <f t="shared" si="39"/>
        <v>6-7</v>
      </c>
      <c r="AT364" s="576" t="str">
        <f t="shared" si="40"/>
        <v/>
      </c>
      <c r="AU364" s="578" t="str">
        <f t="shared" si="41"/>
        <v/>
      </c>
      <c r="AV364" s="580" t="str">
        <f t="shared" si="42"/>
        <v/>
      </c>
      <c r="AW364" s="582" t="str">
        <f t="shared" si="43"/>
        <v/>
      </c>
      <c r="AX364" s="584" t="str">
        <f t="shared" si="44"/>
        <v/>
      </c>
      <c r="AY364" s="662" t="str">
        <f>IFERROR(VLOOKUP(功能_33[[#This Row],[功能代號]],工作表3!C:C,1,FALSE),"未計SIT測試")</f>
        <v>L6705</v>
      </c>
      <c r="AZ364" s="584" t="s">
        <v>2803</v>
      </c>
    </row>
    <row r="365" spans="3:52" ht="13.8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3168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133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2976</v>
      </c>
      <c r="AP365" s="292" t="str">
        <f>VLOOKUP(功能_33[[#This Row],[功能代號]],需二審tmp!A:A,1,FALSE)</f>
        <v>L6994</v>
      </c>
      <c r="AQ365" s="356">
        <v>44526</v>
      </c>
      <c r="AS365" s="574" t="str">
        <f t="shared" si="39"/>
        <v>6-7</v>
      </c>
      <c r="AT365" s="576" t="str">
        <f t="shared" si="40"/>
        <v/>
      </c>
      <c r="AU365" s="578" t="str">
        <f t="shared" si="41"/>
        <v/>
      </c>
      <c r="AV365" s="580" t="str">
        <f t="shared" si="42"/>
        <v/>
      </c>
      <c r="AW365" s="582" t="str">
        <f t="shared" si="43"/>
        <v/>
      </c>
      <c r="AX365" s="584" t="str">
        <f t="shared" si="44"/>
        <v/>
      </c>
      <c r="AY365" s="662" t="str">
        <f>IFERROR(VLOOKUP(功能_33[[#This Row],[功能代號]],工作表3!C:C,1,FALSE),"未計SIT測試")</f>
        <v>L6994</v>
      </c>
      <c r="AZ365" s="584" t="s">
        <v>1040</v>
      </c>
    </row>
    <row r="366" spans="3:52" ht="13.8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1"/>
      <c r="L366" s="291"/>
      <c r="M366" s="299">
        <v>44515</v>
      </c>
      <c r="N366" s="299">
        <v>44466</v>
      </c>
      <c r="O366" s="299">
        <v>44466</v>
      </c>
      <c r="P366" s="291" t="s">
        <v>12</v>
      </c>
      <c r="Q366" s="291" t="s">
        <v>11</v>
      </c>
      <c r="V366" s="291"/>
      <c r="X366" s="291"/>
      <c r="Y366" s="291"/>
      <c r="Z366" s="292" t="str">
        <f>VLOOKUP(功能_33[[#This Row],[User]],SKL放款!A:G,7,FALSE)</f>
        <v>放款服務課</v>
      </c>
      <c r="AA366" s="299">
        <v>44533</v>
      </c>
      <c r="AB366" s="299" t="s">
        <v>195</v>
      </c>
      <c r="AC366" s="299">
        <v>44529</v>
      </c>
      <c r="AD366" s="299">
        <v>44529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44466</v>
      </c>
      <c r="AJ366" s="299"/>
      <c r="AK366" s="299"/>
      <c r="AL366" s="292"/>
      <c r="AM366" s="299"/>
      <c r="AN366" s="303" t="s">
        <v>558</v>
      </c>
      <c r="AO366" s="304" t="s">
        <v>559</v>
      </c>
      <c r="AP366" s="292" t="e">
        <f>VLOOKUP(功能_33[[#This Row],[功能代號]],需二審tmp!A:A,1,FALSE)</f>
        <v>#N/A</v>
      </c>
      <c r="AQ366" s="356">
        <v>44526</v>
      </c>
      <c r="AS366" s="574" t="str">
        <f t="shared" si="39"/>
        <v>6-7</v>
      </c>
      <c r="AT366" s="576" t="str">
        <f t="shared" si="40"/>
        <v/>
      </c>
      <c r="AU366" s="578" t="str">
        <f t="shared" si="41"/>
        <v/>
      </c>
      <c r="AV366" s="580" t="str">
        <f t="shared" si="42"/>
        <v/>
      </c>
      <c r="AW366" s="582" t="str">
        <f t="shared" si="43"/>
        <v/>
      </c>
      <c r="AX366" s="584" t="str">
        <f t="shared" si="44"/>
        <v/>
      </c>
      <c r="AY366" s="662" t="str">
        <f>IFERROR(VLOOKUP(功能_33[[#This Row],[功能代號]],工作表3!C:C,1,FALSE),"未計SIT測試")</f>
        <v>L6707</v>
      </c>
      <c r="AZ366" s="584" t="s">
        <v>2803</v>
      </c>
    </row>
    <row r="367" spans="3:52" ht="13.8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3168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133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2976</v>
      </c>
      <c r="AP367" s="292" t="str">
        <f>VLOOKUP(功能_33[[#This Row],[功能代號]],需二審tmp!A:A,1,FALSE)</f>
        <v>L6757</v>
      </c>
      <c r="AQ367" s="356">
        <v>44536</v>
      </c>
      <c r="AS367" s="574" t="str">
        <f t="shared" si="39"/>
        <v>6-7</v>
      </c>
      <c r="AT367" s="576" t="str">
        <f t="shared" si="40"/>
        <v/>
      </c>
      <c r="AU367" s="578" t="str">
        <f t="shared" si="41"/>
        <v/>
      </c>
      <c r="AV367" s="580" t="str">
        <f t="shared" si="42"/>
        <v/>
      </c>
      <c r="AW367" s="582" t="str">
        <f t="shared" si="43"/>
        <v/>
      </c>
      <c r="AX367" s="584" t="str">
        <f t="shared" si="44"/>
        <v/>
      </c>
      <c r="AY367" s="662" t="str">
        <f>IFERROR(VLOOKUP(功能_33[[#This Row],[功能代號]],工作表3!C:C,1,FALSE),"未計SIT測試")</f>
        <v>L6757</v>
      </c>
      <c r="AZ367" s="584" t="s">
        <v>1044</v>
      </c>
    </row>
    <row r="368" spans="3:52" ht="13.8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1"/>
      <c r="L368" s="291"/>
      <c r="M368" s="299">
        <v>44515</v>
      </c>
      <c r="N368" s="299">
        <v>44466</v>
      </c>
      <c r="O368" s="299">
        <v>44466</v>
      </c>
      <c r="P368" s="291" t="s">
        <v>7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195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291" t="s">
        <v>190</v>
      </c>
      <c r="AP368" s="292" t="e">
        <f>VLOOKUP(功能_33[[#This Row],[功能代號]],需二審tmp!A:A,1,FALSE)</f>
        <v>#N/A</v>
      </c>
      <c r="AQ368" s="356">
        <v>44526</v>
      </c>
      <c r="AS368" s="574" t="str">
        <f t="shared" si="39"/>
        <v>6-7</v>
      </c>
      <c r="AT368" s="576" t="str">
        <f t="shared" si="40"/>
        <v/>
      </c>
      <c r="AU368" s="578" t="str">
        <f t="shared" si="41"/>
        <v/>
      </c>
      <c r="AV368" s="580" t="str">
        <f t="shared" si="42"/>
        <v/>
      </c>
      <c r="AW368" s="582" t="str">
        <f t="shared" si="43"/>
        <v/>
      </c>
      <c r="AX368" s="584" t="str">
        <f t="shared" si="44"/>
        <v/>
      </c>
      <c r="AY368" s="662" t="str">
        <f>IFERROR(VLOOKUP(功能_33[[#This Row],[功能代號]],工作表3!C:C,1,FALSE),"未計SIT測試")</f>
        <v>L6708</v>
      </c>
      <c r="AZ368" s="584" t="s">
        <v>2803</v>
      </c>
    </row>
    <row r="369" spans="3:52" ht="13.8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1"/>
      <c r="L369" s="291"/>
      <c r="M369" s="299">
        <v>44516</v>
      </c>
      <c r="N369" s="299">
        <v>44467</v>
      </c>
      <c r="O369" s="299">
        <v>44467</v>
      </c>
      <c r="P369" s="291" t="s">
        <v>12</v>
      </c>
      <c r="Q369" s="291" t="s">
        <v>172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195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44467</v>
      </c>
      <c r="AJ369" s="299"/>
      <c r="AK369" s="299"/>
      <c r="AL369" s="292"/>
      <c r="AM369" s="299"/>
      <c r="AN369" s="303" t="s">
        <v>616</v>
      </c>
      <c r="AO369" s="304" t="s">
        <v>617</v>
      </c>
      <c r="AP369" s="292" t="e">
        <f>VLOOKUP(功能_33[[#This Row],[功能代號]],需二審tmp!A:A,1,FALSE)</f>
        <v>#N/A</v>
      </c>
      <c r="AQ369" s="356">
        <v>44526</v>
      </c>
      <c r="AS369" s="574" t="str">
        <f t="shared" si="39"/>
        <v>6-7</v>
      </c>
      <c r="AT369" s="576" t="str">
        <f t="shared" si="40"/>
        <v/>
      </c>
      <c r="AU369" s="578" t="str">
        <f t="shared" si="41"/>
        <v/>
      </c>
      <c r="AV369" s="580" t="str">
        <f t="shared" si="42"/>
        <v/>
      </c>
      <c r="AW369" s="582" t="str">
        <f t="shared" si="43"/>
        <v/>
      </c>
      <c r="AX369" s="584" t="str">
        <f t="shared" si="44"/>
        <v/>
      </c>
      <c r="AY369" s="662" t="str">
        <f>IFERROR(VLOOKUP(功能_33[[#This Row],[功能代號]],工作表3!C:C,1,FALSE),"未計SIT測試")</f>
        <v>L6709</v>
      </c>
      <c r="AZ369" s="584" t="s">
        <v>2803</v>
      </c>
    </row>
    <row r="370" spans="3:52" ht="13.8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3168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195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2976</v>
      </c>
      <c r="AP370" s="292" t="e">
        <f>VLOOKUP(功能_33[[#This Row],[功能代號]],需二審tmp!A:A,1,FALSE)</f>
        <v>#N/A</v>
      </c>
      <c r="AQ370" s="356">
        <v>44526</v>
      </c>
      <c r="AS370" s="574" t="str">
        <f t="shared" si="39"/>
        <v>6-7</v>
      </c>
      <c r="AT370" s="576" t="str">
        <f t="shared" si="40"/>
        <v/>
      </c>
      <c r="AU370" s="578" t="str">
        <f t="shared" si="41"/>
        <v/>
      </c>
      <c r="AV370" s="580" t="str">
        <f t="shared" si="42"/>
        <v/>
      </c>
      <c r="AW370" s="582" t="str">
        <f t="shared" si="43"/>
        <v/>
      </c>
      <c r="AX370" s="584" t="str">
        <f t="shared" si="44"/>
        <v/>
      </c>
      <c r="AY370" s="662" t="str">
        <f>IFERROR(VLOOKUP(功能_33[[#This Row],[功能代號]],工作表3!C:C,1,FALSE),"未計SIT測試")</f>
        <v>L6087</v>
      </c>
      <c r="AZ370" s="584" t="s">
        <v>2803</v>
      </c>
    </row>
    <row r="371" spans="3:52" ht="13.8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3168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133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2976</v>
      </c>
      <c r="AP371" s="292" t="str">
        <f>VLOOKUP(功能_33[[#This Row],[功能代號]],需二審tmp!A:A,1,FALSE)</f>
        <v>L6787</v>
      </c>
      <c r="AQ371" s="356">
        <v>44536</v>
      </c>
      <c r="AS371" s="574" t="str">
        <f t="shared" si="39"/>
        <v>6-7</v>
      </c>
      <c r="AT371" s="576" t="str">
        <f t="shared" si="40"/>
        <v/>
      </c>
      <c r="AU371" s="578" t="str">
        <f t="shared" si="41"/>
        <v/>
      </c>
      <c r="AV371" s="580" t="str">
        <f t="shared" si="42"/>
        <v/>
      </c>
      <c r="AW371" s="582" t="str">
        <f t="shared" si="43"/>
        <v/>
      </c>
      <c r="AX371" s="584" t="str">
        <f t="shared" si="44"/>
        <v/>
      </c>
      <c r="AY371" s="662" t="str">
        <f>IFERROR(VLOOKUP(功能_33[[#This Row],[功能代號]],工作表3!C:C,1,FALSE),"未計SIT測試")</f>
        <v>L6787</v>
      </c>
      <c r="AZ371" s="584" t="s">
        <v>2803</v>
      </c>
    </row>
    <row r="372" spans="3:52" ht="13.8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1"/>
      <c r="L372" s="291"/>
      <c r="M372" s="299">
        <v>44397</v>
      </c>
      <c r="N372" s="299">
        <v>44397</v>
      </c>
      <c r="O372" s="299">
        <v>44537</v>
      </c>
      <c r="P372" s="291" t="s">
        <v>12</v>
      </c>
      <c r="Q372" s="291" t="s">
        <v>172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44537</v>
      </c>
      <c r="AB372" s="299" t="s">
        <v>133</v>
      </c>
      <c r="AC372" s="282">
        <v>44544</v>
      </c>
      <c r="AD372" s="282">
        <v>44544</v>
      </c>
      <c r="AE372" s="299">
        <v>44544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44537</v>
      </c>
      <c r="AJ372" s="299"/>
      <c r="AK372" s="299"/>
      <c r="AL372" s="292"/>
      <c r="AM372" s="299">
        <v>44397</v>
      </c>
      <c r="AN372" s="291" t="s">
        <v>190</v>
      </c>
      <c r="AP372" s="292" t="str">
        <f>VLOOKUP(功能_33[[#This Row],[功能代號]],需二審tmp!A:A,1,FALSE)</f>
        <v>L6501</v>
      </c>
      <c r="AQ372" s="356">
        <v>44526</v>
      </c>
      <c r="AS372" s="574" t="str">
        <f t="shared" si="39"/>
        <v>6-5</v>
      </c>
      <c r="AT372" s="576" t="str">
        <f t="shared" si="40"/>
        <v/>
      </c>
      <c r="AU372" s="578" t="str">
        <f t="shared" si="41"/>
        <v/>
      </c>
      <c r="AV372" s="580" t="str">
        <f t="shared" si="42"/>
        <v/>
      </c>
      <c r="AW372" s="582" t="str">
        <f t="shared" si="43"/>
        <v/>
      </c>
      <c r="AX372" s="584" t="str">
        <f t="shared" si="44"/>
        <v/>
      </c>
      <c r="AY372" s="662" t="str">
        <f>IFERROR(VLOOKUP(功能_33[[#This Row],[功能代號]],工作表3!C:C,1,FALSE),"未計SIT測試")</f>
        <v>L6501</v>
      </c>
      <c r="AZ372" s="584" t="s">
        <v>1054</v>
      </c>
    </row>
    <row r="373" spans="3:52" ht="13.8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3168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195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2976</v>
      </c>
      <c r="AP373" s="292" t="e">
        <f>VLOOKUP(功能_33[[#This Row],[功能代號]],需二審tmp!A:A,1,FALSE)</f>
        <v>#N/A</v>
      </c>
      <c r="AQ373" s="356">
        <v>44526</v>
      </c>
      <c r="AS373" s="574" t="str">
        <f t="shared" si="39"/>
        <v>6-5</v>
      </c>
      <c r="AT373" s="576" t="str">
        <f t="shared" si="40"/>
        <v/>
      </c>
      <c r="AU373" s="578" t="str">
        <f t="shared" si="41"/>
        <v/>
      </c>
      <c r="AV373" s="580" t="str">
        <f t="shared" si="42"/>
        <v/>
      </c>
      <c r="AW373" s="582" t="str">
        <f t="shared" si="43"/>
        <v/>
      </c>
      <c r="AX373" s="584" t="str">
        <f t="shared" si="44"/>
        <v/>
      </c>
      <c r="AY373" s="662" t="str">
        <f>IFERROR(VLOOKUP(功能_33[[#This Row],[功能代號]],工作表3!C:C,1,FALSE),"未計SIT測試")</f>
        <v>L650A</v>
      </c>
      <c r="AZ373" s="584" t="s">
        <v>2803</v>
      </c>
    </row>
    <row r="374" spans="3:52" ht="13.8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3168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195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2976</v>
      </c>
      <c r="AP374" s="292" t="e">
        <f>VLOOKUP(功能_33[[#This Row],[功能代號]],需二審tmp!A:A,1,FALSE)</f>
        <v>#N/A</v>
      </c>
      <c r="AQ374" s="356">
        <v>44526</v>
      </c>
      <c r="AS374" s="574" t="str">
        <f t="shared" si="39"/>
        <v>6-5</v>
      </c>
      <c r="AT374" s="576" t="str">
        <f t="shared" si="40"/>
        <v/>
      </c>
      <c r="AU374" s="578" t="str">
        <f t="shared" si="41"/>
        <v/>
      </c>
      <c r="AV374" s="580" t="str">
        <f t="shared" si="42"/>
        <v/>
      </c>
      <c r="AW374" s="582" t="str">
        <f t="shared" si="43"/>
        <v/>
      </c>
      <c r="AX374" s="584" t="str">
        <f t="shared" si="44"/>
        <v/>
      </c>
      <c r="AY374" s="662" t="str">
        <f>IFERROR(VLOOKUP(功能_33[[#This Row],[功能代號]],工作表3!C:C,1,FALSE),"未計SIT測試")</f>
        <v>L650B</v>
      </c>
      <c r="AZ374" s="584" t="s">
        <v>2803</v>
      </c>
    </row>
    <row r="375" spans="3:52" ht="13.8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3168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195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2976</v>
      </c>
      <c r="AP375" s="292" t="e">
        <f>VLOOKUP(功能_33[[#This Row],[功能代號]],需二審tmp!A:A,1,FALSE)</f>
        <v>#N/A</v>
      </c>
      <c r="AQ375" s="356">
        <v>44526</v>
      </c>
      <c r="AS375" s="574" t="str">
        <f t="shared" si="39"/>
        <v>6-5</v>
      </c>
      <c r="AT375" s="576" t="str">
        <f t="shared" si="40"/>
        <v/>
      </c>
      <c r="AU375" s="578" t="str">
        <f t="shared" si="41"/>
        <v/>
      </c>
      <c r="AV375" s="580" t="str">
        <f t="shared" si="42"/>
        <v/>
      </c>
      <c r="AW375" s="582" t="str">
        <f t="shared" si="43"/>
        <v/>
      </c>
      <c r="AX375" s="584" t="str">
        <f t="shared" si="44"/>
        <v/>
      </c>
      <c r="AY375" s="662" t="str">
        <f>IFERROR(VLOOKUP(功能_33[[#This Row],[功能代號]],工作表3!C:C,1,FALSE),"未計SIT測試")</f>
        <v>L650C</v>
      </c>
      <c r="AZ375" s="584" t="s">
        <v>2803</v>
      </c>
    </row>
    <row r="376" spans="3:52" ht="13.8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3168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195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2976</v>
      </c>
      <c r="AP376" s="292" t="e">
        <f>VLOOKUP(功能_33[[#This Row],[功能代號]],需二審tmp!A:A,1,FALSE)</f>
        <v>#N/A</v>
      </c>
      <c r="AQ376" s="356">
        <v>44526</v>
      </c>
      <c r="AS376" s="574" t="str">
        <f t="shared" si="39"/>
        <v>6-5</v>
      </c>
      <c r="AT376" s="576" t="str">
        <f t="shared" si="40"/>
        <v/>
      </c>
      <c r="AU376" s="578" t="str">
        <f t="shared" si="41"/>
        <v/>
      </c>
      <c r="AV376" s="580" t="str">
        <f t="shared" si="42"/>
        <v/>
      </c>
      <c r="AW376" s="582" t="str">
        <f t="shared" si="43"/>
        <v/>
      </c>
      <c r="AX376" s="584" t="str">
        <f t="shared" si="44"/>
        <v/>
      </c>
      <c r="AY376" s="662" t="str">
        <f>IFERROR(VLOOKUP(功能_33[[#This Row],[功能代號]],工作表3!C:C,1,FALSE),"未計SIT測試")</f>
        <v>L650D</v>
      </c>
      <c r="AZ376" s="584" t="s">
        <v>2803</v>
      </c>
    </row>
    <row r="377" spans="3:52" ht="13.8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2976</v>
      </c>
      <c r="AP377" s="292" t="str">
        <f>VLOOKUP(功能_33[[#This Row],[功能代號]],需二審tmp!A:A,1,FALSE)</f>
        <v>L5051</v>
      </c>
      <c r="AS377" s="574" t="str">
        <f t="shared" si="39"/>
        <v>5-3</v>
      </c>
      <c r="AT377" s="576" t="str">
        <f t="shared" si="40"/>
        <v/>
      </c>
      <c r="AU377" s="578" t="str">
        <f t="shared" si="41"/>
        <v/>
      </c>
      <c r="AV377" s="580" t="str">
        <f t="shared" si="42"/>
        <v/>
      </c>
      <c r="AW377" s="582" t="str">
        <f t="shared" si="43"/>
        <v/>
      </c>
      <c r="AX377" s="584" t="str">
        <f t="shared" si="44"/>
        <v/>
      </c>
      <c r="AY377" s="662" t="str">
        <f>IFERROR(VLOOKUP(功能_33[[#This Row],[功能代號]],工作表3!C:C,1,FALSE),"未計SIT測試")</f>
        <v>未計SIT測試</v>
      </c>
      <c r="AZ377" s="584" t="s">
        <v>2803</v>
      </c>
    </row>
    <row r="378" spans="3:52" ht="13.8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3178</v>
      </c>
      <c r="AO378" s="292" t="s">
        <v>3110</v>
      </c>
      <c r="AP378" s="292" t="e">
        <f>VLOOKUP(功能_33[[#This Row],[功能代號]],需二審tmp!A:A,1,FALSE)</f>
        <v>#N/A</v>
      </c>
      <c r="AS378" s="574" t="str">
        <f t="shared" si="39"/>
        <v>5-3</v>
      </c>
      <c r="AT378" s="576" t="str">
        <f t="shared" si="40"/>
        <v/>
      </c>
      <c r="AU378" s="578" t="str">
        <f t="shared" si="41"/>
        <v/>
      </c>
      <c r="AV378" s="580" t="str">
        <f t="shared" si="42"/>
        <v/>
      </c>
      <c r="AW378" s="582" t="str">
        <f t="shared" si="43"/>
        <v/>
      </c>
      <c r="AX378" s="584" t="str">
        <f t="shared" si="44"/>
        <v/>
      </c>
      <c r="AY378" s="662" t="str">
        <f>IFERROR(VLOOKUP(功能_33[[#This Row],[功能代號]],工作表3!C:C,1,FALSE),"未計SIT測試")</f>
        <v>未計SIT測試</v>
      </c>
      <c r="AZ378" s="584" t="s">
        <v>2803</v>
      </c>
    </row>
    <row r="379" spans="3:52" ht="13.8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195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3174</v>
      </c>
      <c r="AO379" s="292" t="s">
        <v>3175</v>
      </c>
      <c r="AP379" s="292" t="e">
        <f>VLOOKUP(功能_33[[#This Row],[功能代號]],需二審tmp!A:A,1,FALSE)</f>
        <v>#N/A</v>
      </c>
      <c r="AS379" s="574" t="str">
        <f t="shared" si="39"/>
        <v>5-3</v>
      </c>
      <c r="AT379" s="576" t="str">
        <f t="shared" si="40"/>
        <v/>
      </c>
      <c r="AU379" s="578" t="str">
        <f t="shared" si="41"/>
        <v/>
      </c>
      <c r="AV379" s="580" t="str">
        <f t="shared" si="42"/>
        <v/>
      </c>
      <c r="AW379" s="582" t="str">
        <f t="shared" si="43"/>
        <v/>
      </c>
      <c r="AX379" s="584" t="str">
        <f t="shared" si="44"/>
        <v/>
      </c>
      <c r="AY379" s="662" t="str">
        <f>IFERROR(VLOOKUP(功能_33[[#This Row],[功能代號]],工作表3!C:C,1,FALSE),"未計SIT測試")</f>
        <v>未計SIT測試</v>
      </c>
      <c r="AZ379" s="584" t="s">
        <v>2803</v>
      </c>
    </row>
    <row r="380" spans="3:52" ht="13.8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2976</v>
      </c>
      <c r="AP380" s="292" t="str">
        <f>VLOOKUP(功能_33[[#This Row],[功能代號]],需二審tmp!A:A,1,FALSE)</f>
        <v>L5052</v>
      </c>
      <c r="AS380" s="574" t="str">
        <f t="shared" si="39"/>
        <v>5-3</v>
      </c>
      <c r="AT380" s="576" t="str">
        <f t="shared" si="40"/>
        <v/>
      </c>
      <c r="AU380" s="578" t="str">
        <f t="shared" si="41"/>
        <v/>
      </c>
      <c r="AV380" s="580" t="str">
        <f t="shared" si="42"/>
        <v/>
      </c>
      <c r="AW380" s="582" t="str">
        <f t="shared" si="43"/>
        <v/>
      </c>
      <c r="AX380" s="584" t="str">
        <f t="shared" si="44"/>
        <v/>
      </c>
      <c r="AY380" s="662" t="str">
        <f>IFERROR(VLOOKUP(功能_33[[#This Row],[功能代號]],工作表3!C:C,1,FALSE),"未計SIT測試")</f>
        <v>L5052</v>
      </c>
      <c r="AZ380" s="584" t="s">
        <v>2803</v>
      </c>
    </row>
    <row r="381" spans="3:52" ht="13.8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3224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3176</v>
      </c>
      <c r="AO381" s="270" t="s">
        <v>1076</v>
      </c>
      <c r="AP381" s="292" t="e">
        <f>VLOOKUP(功能_33[[#This Row],[功能代號]],需二審tmp!A:A,1,FALSE)</f>
        <v>#N/A</v>
      </c>
      <c r="AS381" s="574" t="str">
        <f t="shared" si="39"/>
        <v>5-3</v>
      </c>
      <c r="AT381" s="576" t="str">
        <f t="shared" si="40"/>
        <v/>
      </c>
      <c r="AU381" s="578" t="str">
        <f t="shared" si="41"/>
        <v/>
      </c>
      <c r="AV381" s="580" t="str">
        <f t="shared" si="42"/>
        <v/>
      </c>
      <c r="AW381" s="582" t="str">
        <f t="shared" si="43"/>
        <v/>
      </c>
      <c r="AX381" s="584" t="str">
        <f t="shared" si="44"/>
        <v/>
      </c>
      <c r="AY381" s="662" t="str">
        <f>IFERROR(VLOOKUP(功能_33[[#This Row],[功能代號]],工作表3!C:C,1,FALSE),"未計SIT測試")</f>
        <v>L5502</v>
      </c>
      <c r="AZ381" s="584" t="s">
        <v>2803</v>
      </c>
    </row>
    <row r="382" spans="3:52" ht="13.8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195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2976</v>
      </c>
      <c r="AO382" s="270"/>
      <c r="AP382" s="292" t="e">
        <f>VLOOKUP(功能_33[[#This Row],[功能代號]],需二審tmp!A:A,1,FALSE)</f>
        <v>#N/A</v>
      </c>
      <c r="AS382" s="574" t="str">
        <f t="shared" si="39"/>
        <v>5-3</v>
      </c>
      <c r="AT382" s="576" t="str">
        <f t="shared" si="40"/>
        <v/>
      </c>
      <c r="AU382" s="578" t="str">
        <f t="shared" si="41"/>
        <v/>
      </c>
      <c r="AV382" s="580" t="str">
        <f t="shared" si="42"/>
        <v/>
      </c>
      <c r="AW382" s="582" t="str">
        <f t="shared" si="43"/>
        <v/>
      </c>
      <c r="AX382" s="584" t="str">
        <f t="shared" si="44"/>
        <v/>
      </c>
      <c r="AY382" s="662" t="str">
        <f>IFERROR(VLOOKUP(功能_33[[#This Row],[功能代號]],工作表3!C:C,1,FALSE),"未計SIT測試")</f>
        <v>未計SIT測試</v>
      </c>
      <c r="AZ382" s="584" t="s">
        <v>2803</v>
      </c>
    </row>
    <row r="383" spans="3:52" ht="13.8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195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3177</v>
      </c>
      <c r="AO383" s="270" t="s">
        <v>1080</v>
      </c>
      <c r="AP383" s="292" t="e">
        <f>VLOOKUP(功能_33[[#This Row],[功能代號]],需二審tmp!A:A,1,FALSE)</f>
        <v>#N/A</v>
      </c>
      <c r="AS383" s="574" t="str">
        <f t="shared" si="39"/>
        <v>5-3</v>
      </c>
      <c r="AT383" s="576" t="str">
        <f t="shared" si="40"/>
        <v/>
      </c>
      <c r="AU383" s="578" t="str">
        <f t="shared" si="41"/>
        <v/>
      </c>
      <c r="AV383" s="580" t="str">
        <f t="shared" si="42"/>
        <v/>
      </c>
      <c r="AW383" s="582" t="str">
        <f t="shared" si="43"/>
        <v/>
      </c>
      <c r="AX383" s="584" t="str">
        <f t="shared" si="44"/>
        <v/>
      </c>
      <c r="AY383" s="662" t="str">
        <f>IFERROR(VLOOKUP(功能_33[[#This Row],[功能代號]],工作表3!C:C,1,FALSE),"未計SIT測試")</f>
        <v>未計SIT測試</v>
      </c>
      <c r="AZ383" s="584" t="s">
        <v>2803</v>
      </c>
    </row>
    <row r="384" spans="3:52" ht="13.8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3168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133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2976</v>
      </c>
      <c r="AP384" s="292" t="str">
        <f>VLOOKUP(功能_33[[#This Row],[功能代號]],需二審tmp!A:A,1,FALSE)</f>
        <v>L5500</v>
      </c>
      <c r="AS384" s="574" t="str">
        <f t="shared" si="39"/>
        <v>5-3</v>
      </c>
      <c r="AT384" s="576" t="str">
        <f t="shared" si="40"/>
        <v/>
      </c>
      <c r="AU384" s="578" t="str">
        <f t="shared" si="41"/>
        <v/>
      </c>
      <c r="AV384" s="580" t="str">
        <f t="shared" si="42"/>
        <v/>
      </c>
      <c r="AW384" s="582" t="str">
        <f t="shared" si="43"/>
        <v/>
      </c>
      <c r="AX384" s="584" t="str">
        <f t="shared" si="44"/>
        <v/>
      </c>
      <c r="AY384" s="662" t="str">
        <f>IFERROR(VLOOKUP(功能_33[[#This Row],[功能代號]],工作表3!C:C,1,FALSE),"未計SIT測試")</f>
        <v>未計SIT測試</v>
      </c>
      <c r="AZ384" s="584" t="s">
        <v>2803</v>
      </c>
    </row>
    <row r="385" spans="3:52" ht="13.8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3168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195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2976</v>
      </c>
      <c r="AP385" s="292" t="e">
        <f>VLOOKUP(功能_33[[#This Row],[功能代號]],需二審tmp!A:A,1,FALSE)</f>
        <v>#N/A</v>
      </c>
      <c r="AS385" s="574" t="str">
        <f t="shared" si="39"/>
        <v>5-3</v>
      </c>
      <c r="AT385" s="576" t="str">
        <f t="shared" si="40"/>
        <v/>
      </c>
      <c r="AU385" s="578" t="str">
        <f t="shared" si="41"/>
        <v/>
      </c>
      <c r="AV385" s="580" t="str">
        <f t="shared" si="42"/>
        <v/>
      </c>
      <c r="AW385" s="582" t="str">
        <f t="shared" si="43"/>
        <v/>
      </c>
      <c r="AX385" s="584" t="str">
        <f t="shared" si="44"/>
        <v/>
      </c>
      <c r="AY385" s="662" t="str">
        <f>IFERROR(VLOOKUP(功能_33[[#This Row],[功能代號]],工作表3!C:C,1,FALSE),"未計SIT測試")</f>
        <v>未計SIT測試</v>
      </c>
      <c r="AZ385" s="584" t="s">
        <v>2803</v>
      </c>
    </row>
    <row r="386" spans="3:52" ht="13.8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133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2976</v>
      </c>
      <c r="AP386" s="292" t="e">
        <f>VLOOKUP(功能_33[[#This Row],[功能代號]],需二審tmp!A:A,1,FALSE)</f>
        <v>#N/A</v>
      </c>
      <c r="AS386" s="574" t="str">
        <f t="shared" si="39"/>
        <v>5-3</v>
      </c>
      <c r="AT386" s="576" t="str">
        <f t="shared" si="40"/>
        <v/>
      </c>
      <c r="AU386" s="578" t="str">
        <f t="shared" si="41"/>
        <v/>
      </c>
      <c r="AV386" s="580" t="str">
        <f t="shared" si="42"/>
        <v/>
      </c>
      <c r="AW386" s="582" t="str">
        <f t="shared" si="43"/>
        <v/>
      </c>
      <c r="AX386" s="584" t="str">
        <f t="shared" si="44"/>
        <v/>
      </c>
      <c r="AY386" s="662" t="str">
        <f>IFERROR(VLOOKUP(功能_33[[#This Row],[功能代號]],工作表3!C:C,1,FALSE),"未計SIT測試")</f>
        <v>未計SIT測試</v>
      </c>
      <c r="AZ386" s="584" t="s">
        <v>2803</v>
      </c>
    </row>
    <row r="387" spans="3:52" ht="13.8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133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2976</v>
      </c>
      <c r="AP387" s="292" t="e">
        <f>VLOOKUP(功能_33[[#This Row],[功能代號]],需二審tmp!A:A,1,FALSE)</f>
        <v>#N/A</v>
      </c>
      <c r="AS387" s="574" t="str">
        <f t="shared" si="39"/>
        <v>5-3</v>
      </c>
      <c r="AT387" s="576" t="str">
        <f t="shared" si="40"/>
        <v/>
      </c>
      <c r="AU387" s="578" t="str">
        <f t="shared" si="41"/>
        <v/>
      </c>
      <c r="AV387" s="580" t="str">
        <f t="shared" si="42"/>
        <v/>
      </c>
      <c r="AW387" s="582" t="str">
        <f t="shared" si="43"/>
        <v/>
      </c>
      <c r="AX387" s="584" t="str">
        <f t="shared" si="44"/>
        <v/>
      </c>
      <c r="AY387" s="662" t="str">
        <f>IFERROR(VLOOKUP(功能_33[[#This Row],[功能代號]],工作表3!C:C,1,FALSE),"未計SIT測試")</f>
        <v>未計SIT測試</v>
      </c>
      <c r="AZ387" s="584" t="s">
        <v>2803</v>
      </c>
    </row>
    <row r="388" spans="3:52" ht="13.8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133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2976</v>
      </c>
      <c r="AP388" s="292" t="e">
        <f>VLOOKUP(功能_33[[#This Row],[功能代號]],需二審tmp!A:A,1,FALSE)</f>
        <v>#N/A</v>
      </c>
      <c r="AS388" s="574" t="str">
        <f t="shared" si="39"/>
        <v>5-3</v>
      </c>
      <c r="AT388" s="576" t="str">
        <f t="shared" si="40"/>
        <v/>
      </c>
      <c r="AU388" s="578" t="str">
        <f t="shared" si="41"/>
        <v/>
      </c>
      <c r="AV388" s="580" t="str">
        <f t="shared" si="42"/>
        <v/>
      </c>
      <c r="AW388" s="582" t="str">
        <f t="shared" si="43"/>
        <v/>
      </c>
      <c r="AX388" s="584" t="str">
        <f t="shared" si="44"/>
        <v/>
      </c>
      <c r="AY388" s="662" t="str">
        <f>IFERROR(VLOOKUP(功能_33[[#This Row],[功能代號]],工作表3!C:C,1,FALSE),"未計SIT測試")</f>
        <v>未計SIT測試</v>
      </c>
      <c r="AZ388" s="584" t="s">
        <v>2803</v>
      </c>
    </row>
    <row r="389" spans="3:52" ht="13.8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3168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195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2976</v>
      </c>
      <c r="AP389" s="292" t="e">
        <f>VLOOKUP(功能_33[[#This Row],[功能代號]],需二審tmp!A:A,1,FALSE)</f>
        <v>#N/A</v>
      </c>
      <c r="AS389" s="574" t="str">
        <f t="shared" si="39"/>
        <v>5-3</v>
      </c>
      <c r="AT389" s="576" t="str">
        <f t="shared" si="40"/>
        <v/>
      </c>
      <c r="AU389" s="578" t="str">
        <f t="shared" si="41"/>
        <v/>
      </c>
      <c r="AV389" s="580" t="str">
        <f t="shared" si="42"/>
        <v/>
      </c>
      <c r="AW389" s="582" t="str">
        <f t="shared" si="43"/>
        <v/>
      </c>
      <c r="AX389" s="584" t="str">
        <f t="shared" si="44"/>
        <v/>
      </c>
      <c r="AY389" s="662" t="str">
        <f>IFERROR(VLOOKUP(功能_33[[#This Row],[功能代號]],工作表3!C:C,1,FALSE),"未計SIT測試")</f>
        <v>未計SIT測試</v>
      </c>
      <c r="AZ389" s="584" t="s">
        <v>2803</v>
      </c>
    </row>
    <row r="390" spans="3:52" ht="13.8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3168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195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2976</v>
      </c>
      <c r="AP390" s="292" t="e">
        <f>VLOOKUP(功能_33[[#This Row],[功能代號]],需二審tmp!A:A,1,FALSE)</f>
        <v>#N/A</v>
      </c>
      <c r="AS390" s="574" t="str">
        <f t="shared" si="39"/>
        <v>5-3</v>
      </c>
      <c r="AT390" s="576" t="str">
        <f t="shared" si="40"/>
        <v/>
      </c>
      <c r="AU390" s="578" t="str">
        <f t="shared" si="41"/>
        <v/>
      </c>
      <c r="AV390" s="580" t="str">
        <f t="shared" si="42"/>
        <v/>
      </c>
      <c r="AW390" s="582" t="str">
        <f t="shared" si="43"/>
        <v/>
      </c>
      <c r="AX390" s="584" t="str">
        <f t="shared" si="44"/>
        <v/>
      </c>
      <c r="AY390" s="662" t="str">
        <f>IFERROR(VLOOKUP(功能_33[[#This Row],[功能代號]],工作表3!C:C,1,FALSE),"未計SIT測試")</f>
        <v>未計SIT測試</v>
      </c>
      <c r="AZ390" s="584" t="s">
        <v>2803</v>
      </c>
    </row>
    <row r="391" spans="3:52" ht="13.8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3168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195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2976</v>
      </c>
      <c r="AP391" s="292" t="e">
        <f>VLOOKUP(功能_33[[#This Row],[功能代號]],需二審tmp!A:A,1,FALSE)</f>
        <v>#N/A</v>
      </c>
      <c r="AS391" s="574" t="str">
        <f t="shared" si="39"/>
        <v>5-3</v>
      </c>
      <c r="AT391" s="576" t="str">
        <f t="shared" si="40"/>
        <v/>
      </c>
      <c r="AU391" s="578" t="str">
        <f t="shared" si="41"/>
        <v/>
      </c>
      <c r="AV391" s="580" t="str">
        <f t="shared" si="42"/>
        <v/>
      </c>
      <c r="AW391" s="582" t="str">
        <f t="shared" si="43"/>
        <v/>
      </c>
      <c r="AX391" s="584" t="str">
        <f t="shared" si="44"/>
        <v/>
      </c>
      <c r="AY391" s="662" t="str">
        <f>IFERROR(VLOOKUP(功能_33[[#This Row],[功能代號]],工作表3!C:C,1,FALSE),"未計SIT測試")</f>
        <v>未計SIT測試</v>
      </c>
      <c r="AZ391" s="584" t="s">
        <v>2803</v>
      </c>
    </row>
    <row r="392" spans="3:52" ht="16.2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3168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2733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61" t="s">
        <v>3171</v>
      </c>
      <c r="AO392" s="649" t="s">
        <v>3172</v>
      </c>
      <c r="AP392" s="292" t="e">
        <f>VLOOKUP(功能_33[[#This Row],[功能代號]],需二審tmp!A:A,1,FALSE)</f>
        <v>#N/A</v>
      </c>
      <c r="AQ392" s="356">
        <v>44533</v>
      </c>
      <c r="AS392" s="574" t="str">
        <f t="shared" si="39"/>
        <v>5-2</v>
      </c>
      <c r="AT392" s="576" t="str">
        <f t="shared" si="40"/>
        <v/>
      </c>
      <c r="AU392" s="578" t="str">
        <f t="shared" si="41"/>
        <v/>
      </c>
      <c r="AV392" s="580" t="str">
        <f t="shared" si="42"/>
        <v/>
      </c>
      <c r="AW392" s="582" t="str">
        <f t="shared" si="43"/>
        <v/>
      </c>
      <c r="AX392" s="584" t="str">
        <f t="shared" si="44"/>
        <v/>
      </c>
      <c r="AY392" s="662" t="str">
        <f>IFERROR(VLOOKUP(功能_33[[#This Row],[功能代號]],工作表3!C:C,1,FALSE),"未計SIT測試")</f>
        <v>L5910</v>
      </c>
      <c r="AZ392" s="584" t="s">
        <v>2803</v>
      </c>
    </row>
    <row r="393" spans="3:52" ht="16.2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3168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2733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61" t="s">
        <v>3171</v>
      </c>
      <c r="AO393" s="648" t="s">
        <v>3172</v>
      </c>
      <c r="AP393" s="292" t="e">
        <f>VLOOKUP(功能_33[[#This Row],[功能代號]],需二審tmp!A:A,1,FALSE)</f>
        <v>#N/A</v>
      </c>
      <c r="AQ393" s="356">
        <v>44533</v>
      </c>
      <c r="AS393" s="574" t="str">
        <f t="shared" si="39"/>
        <v>5-2</v>
      </c>
      <c r="AT393" s="576" t="str">
        <f t="shared" si="40"/>
        <v/>
      </c>
      <c r="AU393" s="578" t="str">
        <f t="shared" si="41"/>
        <v/>
      </c>
      <c r="AV393" s="580" t="str">
        <f t="shared" si="42"/>
        <v/>
      </c>
      <c r="AW393" s="582" t="str">
        <f t="shared" si="43"/>
        <v/>
      </c>
      <c r="AX393" s="584" t="str">
        <f t="shared" si="44"/>
        <v/>
      </c>
      <c r="AY393" s="662" t="str">
        <f>IFERROR(VLOOKUP(功能_33[[#This Row],[功能代號]],工作表3!C:C,1,FALSE),"未計SIT測試")</f>
        <v>L5912</v>
      </c>
      <c r="AZ393" s="584" t="s">
        <v>2803</v>
      </c>
    </row>
    <row r="394" spans="3:52" ht="13.8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1"/>
      <c r="L394" s="291"/>
      <c r="M394" s="299">
        <v>44529</v>
      </c>
      <c r="N394" s="299">
        <v>44529</v>
      </c>
      <c r="O394" s="299">
        <v>44533</v>
      </c>
      <c r="P394" s="291" t="s">
        <v>12</v>
      </c>
      <c r="Q394" s="291" t="s">
        <v>11</v>
      </c>
      <c r="V394" s="291"/>
      <c r="X394" s="291"/>
      <c r="Y394" s="291"/>
      <c r="Z394" s="292" t="str">
        <f>VLOOKUP(功能_33[[#This Row],[User]],SKL放款!A:G,7,FALSE)</f>
        <v>放款服務課</v>
      </c>
      <c r="AA394" s="299">
        <v>44533</v>
      </c>
      <c r="AB394" s="299" t="s">
        <v>133</v>
      </c>
      <c r="AC394" s="299" t="s">
        <v>2958</v>
      </c>
      <c r="AD394" s="299">
        <v>44544</v>
      </c>
      <c r="AE394" s="299">
        <v>44544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44533</v>
      </c>
      <c r="AJ394" s="299"/>
      <c r="AK394" s="299"/>
      <c r="AL394" s="292"/>
      <c r="AM394" s="299">
        <v>44491</v>
      </c>
      <c r="AN394" s="291" t="s">
        <v>190</v>
      </c>
      <c r="AP394" s="292" t="str">
        <f>VLOOKUP(功能_33[[#This Row],[功能代號]],需二審tmp!A:A,1,FALSE)</f>
        <v>L6042</v>
      </c>
      <c r="AS394" s="574" t="str">
        <f t="shared" si="39"/>
        <v>6-4</v>
      </c>
      <c r="AT394" s="576" t="str">
        <f t="shared" si="40"/>
        <v/>
      </c>
      <c r="AU394" s="578" t="str">
        <f t="shared" si="41"/>
        <v/>
      </c>
      <c r="AV394" s="580" t="str">
        <f t="shared" si="42"/>
        <v/>
      </c>
      <c r="AW394" s="582" t="str">
        <f t="shared" si="43"/>
        <v/>
      </c>
      <c r="AX394" s="584" t="str">
        <f t="shared" si="44"/>
        <v/>
      </c>
      <c r="AY394" s="662" t="str">
        <f>IFERROR(VLOOKUP(功能_33[[#This Row],[功能代號]],工作表3!C:C,1,FALSE),"未計SIT測試")</f>
        <v>L6042</v>
      </c>
      <c r="AZ394" s="584" t="s">
        <v>2803</v>
      </c>
    </row>
    <row r="395" spans="3:52" ht="13.8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1"/>
      <c r="L395" s="291"/>
      <c r="M395" s="299">
        <v>44529</v>
      </c>
      <c r="N395" s="299">
        <v>44529</v>
      </c>
      <c r="O395" s="299">
        <v>44533</v>
      </c>
      <c r="P395" s="291" t="s">
        <v>12</v>
      </c>
      <c r="Q395" s="291" t="s">
        <v>11</v>
      </c>
      <c r="V395" s="291"/>
      <c r="X395" s="291"/>
      <c r="Y395" s="291"/>
      <c r="Z395" s="292" t="str">
        <f>VLOOKUP(功能_33[[#This Row],[User]],SKL放款!A:G,7,FALSE)</f>
        <v>放款服務課</v>
      </c>
      <c r="AA395" s="299">
        <v>44533</v>
      </c>
      <c r="AB395" s="299" t="s">
        <v>133</v>
      </c>
      <c r="AC395" s="299" t="s">
        <v>2958</v>
      </c>
      <c r="AD395" s="299">
        <v>44544</v>
      </c>
      <c r="AE395" s="299">
        <v>44544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44533</v>
      </c>
      <c r="AJ395" s="299"/>
      <c r="AK395" s="299"/>
      <c r="AL395" s="292"/>
      <c r="AM395" s="299"/>
      <c r="AN395" s="291" t="s">
        <v>190</v>
      </c>
      <c r="AP395" s="292" t="str">
        <f>VLOOKUP(功能_33[[#This Row],[功能代號]],需二審tmp!A:A,1,FALSE)</f>
        <v>L6402</v>
      </c>
      <c r="AS395" s="574" t="str">
        <f t="shared" si="39"/>
        <v>6-4</v>
      </c>
      <c r="AT395" s="576" t="str">
        <f t="shared" si="40"/>
        <v/>
      </c>
      <c r="AU395" s="578" t="str">
        <f t="shared" si="41"/>
        <v/>
      </c>
      <c r="AV395" s="580" t="str">
        <f t="shared" si="42"/>
        <v/>
      </c>
      <c r="AW395" s="582" t="str">
        <f t="shared" si="43"/>
        <v/>
      </c>
      <c r="AX395" s="584" t="str">
        <f t="shared" si="44"/>
        <v/>
      </c>
      <c r="AY395" s="662" t="str">
        <f>IFERROR(VLOOKUP(功能_33[[#This Row],[功能代號]],工作表3!C:C,1,FALSE),"未計SIT測試")</f>
        <v>L6402</v>
      </c>
      <c r="AZ395" s="584" t="s">
        <v>2803</v>
      </c>
    </row>
    <row r="396" spans="3:52" ht="13.8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1"/>
      <c r="L396" s="291"/>
      <c r="M396" s="299">
        <v>44529</v>
      </c>
      <c r="N396" s="299">
        <v>44529</v>
      </c>
      <c r="O396" s="299">
        <v>44533</v>
      </c>
      <c r="P396" s="291" t="s">
        <v>12</v>
      </c>
      <c r="Q396" s="291" t="s">
        <v>11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44533</v>
      </c>
      <c r="AB396" s="299" t="s">
        <v>2926</v>
      </c>
      <c r="AC396" s="299" t="s">
        <v>2958</v>
      </c>
      <c r="AD396" s="299">
        <v>44544</v>
      </c>
      <c r="AE396" s="299">
        <v>44544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44533</v>
      </c>
      <c r="AJ396" s="299"/>
      <c r="AK396" s="299"/>
      <c r="AL396" s="292"/>
      <c r="AM396" s="299"/>
      <c r="AN396" s="291" t="s">
        <v>190</v>
      </c>
      <c r="AP396" s="292" t="e">
        <f>VLOOKUP(功能_33[[#This Row],[功能代號]],需二審tmp!A:A,1,FALSE)</f>
        <v>#N/A</v>
      </c>
      <c r="AS396" s="574" t="str">
        <f t="shared" si="39"/>
        <v>6-4</v>
      </c>
      <c r="AT396" s="576" t="str">
        <f t="shared" si="40"/>
        <v/>
      </c>
      <c r="AU396" s="578" t="str">
        <f t="shared" si="41"/>
        <v/>
      </c>
      <c r="AV396" s="580" t="str">
        <f t="shared" si="42"/>
        <v/>
      </c>
      <c r="AW396" s="582" t="str">
        <f t="shared" si="43"/>
        <v/>
      </c>
      <c r="AX396" s="584" t="str">
        <f t="shared" si="44"/>
        <v/>
      </c>
      <c r="AY396" s="662" t="str">
        <f>IFERROR(VLOOKUP(功能_33[[#This Row],[功能代號]],工作表3!C:C,1,FALSE),"未計SIT測試")</f>
        <v>L6043</v>
      </c>
      <c r="AZ396" s="584" t="s">
        <v>2803</v>
      </c>
    </row>
    <row r="397" spans="3:52" ht="13.8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1"/>
      <c r="L397" s="291"/>
      <c r="M397" s="299">
        <v>44529</v>
      </c>
      <c r="N397" s="299">
        <v>44529</v>
      </c>
      <c r="O397" s="299">
        <v>44533</v>
      </c>
      <c r="P397" s="291" t="s">
        <v>12</v>
      </c>
      <c r="Q397" s="291" t="s">
        <v>11</v>
      </c>
      <c r="V397" s="291"/>
      <c r="X397" s="291"/>
      <c r="Y397" s="291"/>
      <c r="Z397" s="292" t="str">
        <f>VLOOKUP(功能_33[[#This Row],[User]],SKL放款!A:G,7,FALSE)</f>
        <v>放款服務課</v>
      </c>
      <c r="AA397" s="299">
        <v>44533</v>
      </c>
      <c r="AB397" s="299" t="s">
        <v>2926</v>
      </c>
      <c r="AC397" s="299" t="s">
        <v>2958</v>
      </c>
      <c r="AD397" s="299">
        <v>44544</v>
      </c>
      <c r="AE397" s="299">
        <v>44544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44533</v>
      </c>
      <c r="AJ397" s="299"/>
      <c r="AK397" s="299"/>
      <c r="AL397" s="292"/>
      <c r="AM397" s="299"/>
      <c r="AN397" s="291" t="s">
        <v>190</v>
      </c>
      <c r="AP397" s="292" t="e">
        <f>VLOOKUP(功能_33[[#This Row],[功能代號]],需二審tmp!A:A,1,FALSE)</f>
        <v>#N/A</v>
      </c>
      <c r="AS397" s="574" t="str">
        <f t="shared" si="39"/>
        <v>6-4</v>
      </c>
      <c r="AT397" s="576" t="str">
        <f t="shared" si="40"/>
        <v/>
      </c>
      <c r="AU397" s="578" t="str">
        <f t="shared" si="41"/>
        <v/>
      </c>
      <c r="AV397" s="580" t="str">
        <f t="shared" si="42"/>
        <v/>
      </c>
      <c r="AW397" s="582" t="str">
        <f t="shared" si="43"/>
        <v/>
      </c>
      <c r="AX397" s="584" t="str">
        <f t="shared" si="44"/>
        <v/>
      </c>
      <c r="AY397" s="662" t="str">
        <f>IFERROR(VLOOKUP(功能_33[[#This Row],[功能代號]],工作表3!C:C,1,FALSE),"未計SIT測試")</f>
        <v>L6403</v>
      </c>
      <c r="AZ397" s="584" t="s">
        <v>2803</v>
      </c>
    </row>
    <row r="398" spans="3:52" ht="13.8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1"/>
      <c r="L398" s="291"/>
      <c r="M398" s="299">
        <v>44397</v>
      </c>
      <c r="N398" s="299">
        <v>44397</v>
      </c>
      <c r="O398" s="299">
        <v>44402</v>
      </c>
      <c r="P398" s="291" t="s">
        <v>8</v>
      </c>
      <c r="Q398" s="270" t="s">
        <v>3168</v>
      </c>
      <c r="V398" s="291"/>
      <c r="X398" s="291"/>
      <c r="Y398" s="291"/>
      <c r="Z398" s="292" t="e">
        <f>VLOOKUP(功能_33[[#This Row],[User]],SKL放款!A:G,7,FALSE)</f>
        <v>#N/A</v>
      </c>
      <c r="AA398" s="299">
        <v>44402</v>
      </c>
      <c r="AB398" s="299" t="s">
        <v>133</v>
      </c>
      <c r="AC398" s="282">
        <v>44550</v>
      </c>
      <c r="AD398" s="299">
        <v>44550</v>
      </c>
      <c r="AE398" s="299">
        <v>44550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44402</v>
      </c>
      <c r="AJ398" s="299"/>
      <c r="AK398" s="299"/>
      <c r="AL398" s="292"/>
      <c r="AM398" s="299">
        <v>44397</v>
      </c>
      <c r="AN398" s="291" t="s">
        <v>190</v>
      </c>
      <c r="AP398" s="292" t="str">
        <f>VLOOKUP(功能_33[[#This Row],[功能代號]],需二審tmp!A:A,1,FALSE)</f>
        <v>L6751</v>
      </c>
      <c r="AQ398" s="356">
        <v>44526</v>
      </c>
      <c r="AS398" s="574" t="str">
        <f t="shared" si="39"/>
        <v>6-7</v>
      </c>
      <c r="AT398" s="576" t="str">
        <f t="shared" si="40"/>
        <v/>
      </c>
      <c r="AU398" s="578" t="str">
        <f t="shared" si="41"/>
        <v/>
      </c>
      <c r="AV398" s="580" t="str">
        <f t="shared" si="42"/>
        <v/>
      </c>
      <c r="AW398" s="582" t="str">
        <f t="shared" si="43"/>
        <v/>
      </c>
      <c r="AX398" s="584" t="str">
        <f t="shared" si="44"/>
        <v/>
      </c>
      <c r="AY398" s="662" t="str">
        <f>IFERROR(VLOOKUP(功能_33[[#This Row],[功能代號]],工作表3!C:C,1,FALSE),"未計SIT測試")</f>
        <v>L6751</v>
      </c>
      <c r="AZ398" s="584" t="s">
        <v>1048</v>
      </c>
    </row>
    <row r="399" spans="3:52" ht="13.8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1"/>
      <c r="L399" s="291"/>
      <c r="M399" s="299">
        <v>44396</v>
      </c>
      <c r="N399" s="299">
        <v>44396</v>
      </c>
      <c r="O399" s="299">
        <v>44402</v>
      </c>
      <c r="P399" s="291" t="s">
        <v>12</v>
      </c>
      <c r="Q399" s="270" t="s">
        <v>3168</v>
      </c>
      <c r="S399" s="291">
        <v>1</v>
      </c>
      <c r="T399" s="291" t="s">
        <v>1017</v>
      </c>
      <c r="V399" s="291"/>
      <c r="X399" s="291"/>
      <c r="Y399" s="291"/>
      <c r="Z399" s="292" t="e">
        <f>VLOOKUP(功能_33[[#This Row],[User]],SKL放款!A:G,7,FALSE)</f>
        <v>#N/A</v>
      </c>
      <c r="AA399" s="299">
        <v>44402</v>
      </c>
      <c r="AB399" s="299" t="s">
        <v>133</v>
      </c>
      <c r="AC399" s="282">
        <v>44550</v>
      </c>
      <c r="AD399" s="299">
        <v>44550</v>
      </c>
      <c r="AE399" s="299">
        <v>44550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44402</v>
      </c>
      <c r="AJ399" s="299"/>
      <c r="AK399" s="299"/>
      <c r="AL399" s="292"/>
      <c r="AM399" s="299">
        <v>44396</v>
      </c>
      <c r="AN399" s="303" t="s">
        <v>1013</v>
      </c>
      <c r="AO399" s="304" t="s">
        <v>1014</v>
      </c>
      <c r="AP399" s="292" t="str">
        <f>VLOOKUP(功能_33[[#This Row],[功能代號]],需二審tmp!A:A,1,FALSE)</f>
        <v>L6752</v>
      </c>
      <c r="AQ399" s="356">
        <v>44526</v>
      </c>
      <c r="AS399" s="574" t="str">
        <f t="shared" si="39"/>
        <v>6-7</v>
      </c>
      <c r="AT399" s="576" t="str">
        <f t="shared" si="40"/>
        <v/>
      </c>
      <c r="AU399" s="578" t="str">
        <f t="shared" si="41"/>
        <v/>
      </c>
      <c r="AV399" s="580" t="str">
        <f t="shared" si="42"/>
        <v/>
      </c>
      <c r="AW399" s="582" t="str">
        <f t="shared" si="43"/>
        <v/>
      </c>
      <c r="AX399" s="584" t="str">
        <f t="shared" si="44"/>
        <v/>
      </c>
      <c r="AY399" s="662" t="str">
        <f>IFERROR(VLOOKUP(功能_33[[#This Row],[功能代號]],工作表3!C:C,1,FALSE),"未計SIT測試")</f>
        <v>L6752</v>
      </c>
      <c r="AZ399" s="584" t="s">
        <v>1015</v>
      </c>
    </row>
    <row r="400" spans="3:52" ht="13.8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1"/>
      <c r="L400" s="291"/>
      <c r="M400" s="299">
        <v>44529</v>
      </c>
      <c r="N400" s="299">
        <v>44529</v>
      </c>
      <c r="O400" s="299">
        <v>44533</v>
      </c>
      <c r="P400" s="291" t="s">
        <v>12</v>
      </c>
      <c r="Q400" s="291" t="s">
        <v>11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133</v>
      </c>
      <c r="AC400" s="299" t="s">
        <v>2958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291" t="s">
        <v>190</v>
      </c>
      <c r="AP400" s="292" t="str">
        <f>VLOOKUP(功能_33[[#This Row],[功能代號]],需二審tmp!A:A,1,FALSE)</f>
        <v>L6041</v>
      </c>
      <c r="AS400" s="574" t="str">
        <f t="shared" si="39"/>
        <v>6-4</v>
      </c>
      <c r="AT400" s="576" t="str">
        <f t="shared" si="40"/>
        <v/>
      </c>
      <c r="AU400" s="578" t="str">
        <f t="shared" si="41"/>
        <v/>
      </c>
      <c r="AV400" s="580" t="str">
        <f t="shared" si="42"/>
        <v/>
      </c>
      <c r="AW400" s="582" t="str">
        <f t="shared" si="43"/>
        <v/>
      </c>
      <c r="AX400" s="584" t="str">
        <f t="shared" si="44"/>
        <v/>
      </c>
      <c r="AY400" s="662" t="str">
        <f>IFERROR(VLOOKUP(功能_33[[#This Row],[功能代號]],工作表3!C:C,1,FALSE),"未計SIT測試")</f>
        <v>L6041</v>
      </c>
      <c r="AZ400" s="584" t="s">
        <v>2803</v>
      </c>
    </row>
    <row r="401" spans="1:52" ht="13.8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1"/>
      <c r="L401" s="291"/>
      <c r="M401" s="299">
        <v>44529</v>
      </c>
      <c r="N401" s="299">
        <v>44520</v>
      </c>
      <c r="O401" s="299">
        <v>44533</v>
      </c>
      <c r="P401" s="291" t="s">
        <v>12</v>
      </c>
      <c r="Q401" s="291" t="s">
        <v>172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133</v>
      </c>
      <c r="AC401" s="299" t="s">
        <v>2958</v>
      </c>
      <c r="AD401" s="299">
        <v>44544</v>
      </c>
      <c r="AE401" s="299" t="s">
        <v>3243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190</v>
      </c>
      <c r="AP401" s="292" t="str">
        <f>VLOOKUP(功能_33[[#This Row],[功能代號]],需二審tmp!A:A,1,FALSE)</f>
        <v>L6401</v>
      </c>
      <c r="AS401" s="574" t="str">
        <f t="shared" si="39"/>
        <v>6-4</v>
      </c>
      <c r="AT401" s="576" t="str">
        <f t="shared" si="40"/>
        <v/>
      </c>
      <c r="AU401" s="578" t="str">
        <f t="shared" si="41"/>
        <v/>
      </c>
      <c r="AV401" s="580" t="str">
        <f t="shared" si="42"/>
        <v/>
      </c>
      <c r="AW401" s="582" t="str">
        <f t="shared" si="43"/>
        <v/>
      </c>
      <c r="AX401" s="584" t="str">
        <f t="shared" si="44"/>
        <v/>
      </c>
      <c r="AY401" s="662" t="str">
        <f>IFERROR(VLOOKUP(功能_33[[#This Row],[功能代號]],工作表3!C:C,1,FALSE),"未計SIT測試")</f>
        <v>L6401</v>
      </c>
      <c r="AZ401" s="584" t="s">
        <v>2803</v>
      </c>
    </row>
    <row r="402" spans="1:52" ht="13.8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1"/>
      <c r="L402" s="291"/>
      <c r="M402" s="299">
        <v>44529</v>
      </c>
      <c r="N402" s="299">
        <v>44520</v>
      </c>
      <c r="O402" s="299">
        <v>44533</v>
      </c>
      <c r="P402" s="291" t="s">
        <v>12</v>
      </c>
      <c r="Q402" s="291" t="s">
        <v>172</v>
      </c>
      <c r="V402" s="291"/>
      <c r="X402" s="291"/>
      <c r="Y402" s="291"/>
      <c r="Z402" s="423" t="str">
        <f>VLOOKUP(功能_33[[#This Row],[User]],SKL放款!A:G,7,FALSE)</f>
        <v>放款服務課</v>
      </c>
      <c r="AA402" s="299">
        <v>44533</v>
      </c>
      <c r="AB402" s="299" t="s">
        <v>2791</v>
      </c>
      <c r="AC402" s="299" t="s">
        <v>2958</v>
      </c>
      <c r="AD402" s="299">
        <v>44544</v>
      </c>
      <c r="AE402" s="299">
        <v>44550</v>
      </c>
      <c r="AF402" s="283"/>
      <c r="AG402" s="283"/>
      <c r="AH402" s="283"/>
      <c r="AI402" s="283">
        <f>IFERROR(IF(VLOOKUP(功能_33[[#This Row],[功能代號]],E:S,11,FALSE)=0,"",VLOOKUP(功能_33[[#This Row],[功能代號]],E:S,11,FALSE)),"")</f>
        <v>44533</v>
      </c>
      <c r="AJ402" s="283"/>
      <c r="AK402" s="283"/>
      <c r="AL402" s="423"/>
      <c r="AN402" s="291" t="s">
        <v>190</v>
      </c>
      <c r="AO402" s="423" t="e">
        <f>VLOOKUP(功能_33[[#This Row],[功能代號]],'[4]20211001'!$A:$J,9,FALSE)</f>
        <v>#N/A</v>
      </c>
      <c r="AP402" s="423" t="e">
        <f>VLOOKUP(功能_33[[#This Row],[功能代號]],需二審tmp!A:A,1,FALSE)</f>
        <v>#N/A</v>
      </c>
      <c r="AS402" s="635" t="str">
        <f>IF(COUNTA(AE402)=1,LEFT(D402,3),"")</f>
        <v>6-4</v>
      </c>
      <c r="AT402" s="576" t="str">
        <f>IF(AND(COUNTA(N402)=1,COUNTA(O402)=1,COUNTA(AA402)=1,COUNTA(AD402)=1,COUNTA(AE402)=0),LEFT(D402,3),"")</f>
        <v/>
      </c>
      <c r="AU402" s="578" t="str">
        <f>IF(AND(COUNTA(N402)=1,COUNTA(O402)=1,COUNTA(AA402)=1,COUNTA(AD402)=0,COUNTA(AE402)=0),LEFT(D402,3),"")</f>
        <v/>
      </c>
      <c r="AV402" s="580" t="str">
        <f>IF(AND(COUNTA(O402)=0,COUNTA(AA402)=1),LEFT(D402,3),"")</f>
        <v/>
      </c>
      <c r="AW402" s="582" t="str">
        <f>IF(AND(COUNTA(O402)=1,COUNTA(AA402)=0),LEFT(D402,3),"")</f>
        <v/>
      </c>
      <c r="AX402" s="584" t="str">
        <f>IF(AND(COUNTA(O402)=0,COUNTA(AA402)=0),LEFT(D402,3),"")</f>
        <v/>
      </c>
      <c r="AY402" s="662" t="str">
        <f>IFERROR(VLOOKUP(功能_33[[#This Row],[功能代號]],工作表3!C:C,1,FALSE),"未計SIT測試")</f>
        <v>L6943</v>
      </c>
      <c r="AZ402" s="584" t="s">
        <v>2803</v>
      </c>
    </row>
    <row r="403" spans="1:52" ht="13.8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1"/>
      <c r="L403" s="291"/>
      <c r="M403" s="299">
        <v>44529</v>
      </c>
      <c r="N403" s="299">
        <v>44529</v>
      </c>
      <c r="O403" s="299">
        <v>44533</v>
      </c>
      <c r="P403" s="291" t="s">
        <v>12</v>
      </c>
      <c r="Q403" s="291" t="s">
        <v>172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44533</v>
      </c>
      <c r="AB403" s="299" t="s">
        <v>2926</v>
      </c>
      <c r="AC403" s="299">
        <v>44533</v>
      </c>
      <c r="AD403" s="299">
        <v>44533</v>
      </c>
      <c r="AE403" s="299">
        <v>44550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44533</v>
      </c>
      <c r="AJ403" s="299"/>
      <c r="AK403" s="299"/>
      <c r="AL403" s="292"/>
      <c r="AM403" s="299"/>
      <c r="AN403" s="291" t="s">
        <v>190</v>
      </c>
      <c r="AP403" s="292" t="e">
        <f>VLOOKUP(功能_33[[#This Row],[功能代號]],需二審tmp!A:A,1,FALSE)</f>
        <v>#N/A</v>
      </c>
      <c r="AS403" s="574" t="str">
        <f t="shared" si="39"/>
        <v>6-1</v>
      </c>
      <c r="AT403" s="576" t="str">
        <f t="shared" si="40"/>
        <v/>
      </c>
      <c r="AU403" s="578" t="str">
        <f t="shared" si="41"/>
        <v/>
      </c>
      <c r="AV403" s="580" t="str">
        <f t="shared" si="42"/>
        <v/>
      </c>
      <c r="AW403" s="582" t="str">
        <f t="shared" si="43"/>
        <v/>
      </c>
      <c r="AX403" s="584" t="str">
        <f t="shared" si="44"/>
        <v/>
      </c>
      <c r="AY403" s="662" t="str">
        <f>IFERROR(VLOOKUP(功能_33[[#This Row],[功能代號]],工作表3!C:C,1,FALSE),"未計SIT測試")</f>
        <v>L6104</v>
      </c>
      <c r="AZ403" s="584" t="s">
        <v>2803</v>
      </c>
    </row>
    <row r="404" spans="1:52" ht="13.8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1"/>
      <c r="L404" s="291"/>
      <c r="M404" s="299">
        <v>44529</v>
      </c>
      <c r="N404" s="299">
        <v>44529</v>
      </c>
      <c r="O404" s="299">
        <v>44533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2926</v>
      </c>
      <c r="AC404" s="299" t="s">
        <v>2958</v>
      </c>
      <c r="AD404" s="299">
        <v>44544</v>
      </c>
      <c r="AE404" s="299" t="s">
        <v>3243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44533</v>
      </c>
      <c r="AJ404" s="299"/>
      <c r="AK404" s="299"/>
      <c r="AL404" s="292"/>
      <c r="AM404" s="299"/>
      <c r="AN404" s="291" t="s">
        <v>190</v>
      </c>
      <c r="AP404" s="292" t="e">
        <f>VLOOKUP(功能_33[[#This Row],[功能代號]],需二審tmp!A:A,1,FALSE)</f>
        <v>#N/A</v>
      </c>
      <c r="AS404" s="574" t="str">
        <f t="shared" si="39"/>
        <v>6-4</v>
      </c>
      <c r="AT404" s="576" t="str">
        <f t="shared" si="40"/>
        <v/>
      </c>
      <c r="AU404" s="578" t="str">
        <f t="shared" si="41"/>
        <v/>
      </c>
      <c r="AV404" s="580" t="str">
        <f t="shared" si="42"/>
        <v/>
      </c>
      <c r="AW404" s="582" t="str">
        <f t="shared" si="43"/>
        <v/>
      </c>
      <c r="AX404" s="584" t="str">
        <f t="shared" si="44"/>
        <v/>
      </c>
      <c r="AY404" s="662" t="str">
        <f>IFERROR(VLOOKUP(功能_33[[#This Row],[功能代號]],工作表3!C:C,1,FALSE),"未計SIT測試")</f>
        <v>L6044</v>
      </c>
      <c r="AZ404" s="584" t="s">
        <v>2803</v>
      </c>
    </row>
    <row r="405" spans="1:52" ht="13.8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1"/>
      <c r="L405" s="291"/>
      <c r="M405" s="299">
        <v>44529</v>
      </c>
      <c r="N405" s="299">
        <v>44529</v>
      </c>
      <c r="O405" s="299">
        <v>44538</v>
      </c>
      <c r="P405" s="291" t="s">
        <v>12</v>
      </c>
      <c r="Q405" s="291" t="s">
        <v>172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133</v>
      </c>
      <c r="AC405" s="299" t="s">
        <v>2958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44538</v>
      </c>
      <c r="AJ405" s="299"/>
      <c r="AK405" s="299"/>
      <c r="AL405" s="292"/>
      <c r="AM405" s="299"/>
      <c r="AN405" s="291" t="s">
        <v>190</v>
      </c>
      <c r="AP405" s="292" t="e">
        <f>VLOOKUP(功能_33[[#This Row],[功能代號]],需二審tmp!A:A,1,FALSE)</f>
        <v>#N/A</v>
      </c>
      <c r="AS405" s="574" t="str">
        <f t="shared" si="39"/>
        <v>6-4</v>
      </c>
      <c r="AT405" s="576" t="str">
        <f t="shared" si="40"/>
        <v/>
      </c>
      <c r="AU405" s="578" t="str">
        <f t="shared" si="41"/>
        <v/>
      </c>
      <c r="AV405" s="580" t="str">
        <f t="shared" si="42"/>
        <v/>
      </c>
      <c r="AW405" s="582" t="str">
        <f t="shared" si="43"/>
        <v/>
      </c>
      <c r="AX405" s="584" t="str">
        <f t="shared" si="44"/>
        <v/>
      </c>
      <c r="AY405" s="662" t="str">
        <f>IFERROR(VLOOKUP(功能_33[[#This Row],[功能代號]],工作表3!C:C,1,FALSE),"未計SIT測試")</f>
        <v>L6932</v>
      </c>
      <c r="AZ405" s="584" t="s">
        <v>2803</v>
      </c>
    </row>
    <row r="406" spans="1:52" ht="13.8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1"/>
      <c r="L406" s="291"/>
      <c r="M406" s="299">
        <v>44529</v>
      </c>
      <c r="N406" s="299">
        <v>44529</v>
      </c>
      <c r="O406" s="299">
        <v>44538</v>
      </c>
      <c r="P406" s="291" t="s">
        <v>12</v>
      </c>
      <c r="Q406" s="291" t="s">
        <v>172</v>
      </c>
      <c r="S406" s="299">
        <v>44533</v>
      </c>
      <c r="T406" s="299" t="s">
        <v>133</v>
      </c>
      <c r="U406" s="299" t="s">
        <v>2958</v>
      </c>
      <c r="V406" s="299">
        <v>44544</v>
      </c>
      <c r="W406" s="299">
        <v>44544</v>
      </c>
      <c r="X406" s="291" t="s">
        <v>190</v>
      </c>
      <c r="Z406" s="292" t="e">
        <v>#N/A</v>
      </c>
      <c r="AA406" s="299">
        <v>44544</v>
      </c>
      <c r="AB406" s="299" t="s">
        <v>2926</v>
      </c>
      <c r="AC406" s="299" t="s">
        <v>2958</v>
      </c>
      <c r="AD406" s="299">
        <v>44544</v>
      </c>
      <c r="AE406" s="299">
        <v>44544</v>
      </c>
      <c r="AF406" s="283"/>
      <c r="AG406" s="283"/>
      <c r="AH406" s="283"/>
      <c r="AI406" s="283">
        <f>IFERROR(IF(VLOOKUP(功能_33[[#This Row],[功能代號]],E:S,11,FALSE)=0,"",VLOOKUP(功能_33[[#This Row],[功能代號]],E:S,11,FALSE)),"")</f>
        <v>44538</v>
      </c>
      <c r="AJ406" s="283"/>
      <c r="AK406" s="283"/>
      <c r="AL406" s="423"/>
      <c r="AN406" s="291" t="s">
        <v>190</v>
      </c>
      <c r="AO406" s="423"/>
      <c r="AP406" s="423" t="e">
        <f>VLOOKUP(功能_33[[#This Row],[功能代號]],需二審tmp!A:A,1,FALSE)</f>
        <v>#N/A</v>
      </c>
      <c r="AS406" s="635" t="str">
        <f t="shared" si="39"/>
        <v>6-4</v>
      </c>
      <c r="AT406" s="576" t="str">
        <f t="shared" si="40"/>
        <v/>
      </c>
      <c r="AU406" s="578" t="str">
        <f t="shared" si="41"/>
        <v/>
      </c>
      <c r="AV406" s="580" t="str">
        <f t="shared" si="42"/>
        <v/>
      </c>
      <c r="AW406" s="582" t="str">
        <f t="shared" si="43"/>
        <v/>
      </c>
      <c r="AX406" s="584" t="str">
        <f t="shared" si="44"/>
        <v/>
      </c>
      <c r="AY406" s="662" t="str">
        <f>IFERROR(VLOOKUP(功能_33[[#This Row],[功能代號]],工作表3!C:C,1,FALSE),"未計SIT測試")</f>
        <v>L6933</v>
      </c>
      <c r="AZ406" s="584" t="s">
        <v>2803</v>
      </c>
    </row>
    <row r="407" spans="1:52" ht="13.8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1"/>
      <c r="L407" s="291"/>
      <c r="M407" s="299">
        <v>44529</v>
      </c>
      <c r="N407" s="299">
        <v>44529</v>
      </c>
      <c r="O407" s="299">
        <v>44538</v>
      </c>
      <c r="P407" s="291" t="s">
        <v>12</v>
      </c>
      <c r="Q407" s="291" t="s">
        <v>172</v>
      </c>
      <c r="S407" s="299">
        <v>44533</v>
      </c>
      <c r="T407" s="299" t="s">
        <v>133</v>
      </c>
      <c r="U407" s="299" t="s">
        <v>2958</v>
      </c>
      <c r="V407" s="299">
        <v>44544</v>
      </c>
      <c r="W407" s="299">
        <v>44544</v>
      </c>
      <c r="X407" s="291" t="s">
        <v>190</v>
      </c>
      <c r="Z407" s="292" t="e">
        <v>#N/A</v>
      </c>
      <c r="AA407" s="299">
        <v>44544</v>
      </c>
      <c r="AB407" s="299" t="s">
        <v>2926</v>
      </c>
      <c r="AC407" s="299" t="s">
        <v>2958</v>
      </c>
      <c r="AD407" s="299">
        <v>44544</v>
      </c>
      <c r="AE407" s="299">
        <v>44544</v>
      </c>
      <c r="AF407" s="283"/>
      <c r="AG407" s="283"/>
      <c r="AH407" s="283"/>
      <c r="AI407" s="283">
        <f>IFERROR(IF(VLOOKUP(功能_33[[#This Row],[功能代號]],E:S,11,FALSE)=0,"",VLOOKUP(功能_33[[#This Row],[功能代號]],E:S,11,FALSE)),"")</f>
        <v>44538</v>
      </c>
      <c r="AJ407" s="283"/>
      <c r="AK407" s="283"/>
      <c r="AL407" s="423"/>
      <c r="AN407" s="291" t="s">
        <v>190</v>
      </c>
      <c r="AO407" s="423"/>
      <c r="AP407" s="423" t="e">
        <f>VLOOKUP(功能_33[[#This Row],[功能代號]],需二審tmp!A:A,1,FALSE)</f>
        <v>#N/A</v>
      </c>
      <c r="AS407" s="635" t="str">
        <f t="shared" si="39"/>
        <v>6-4</v>
      </c>
      <c r="AT407" s="576" t="str">
        <f t="shared" si="40"/>
        <v/>
      </c>
      <c r="AU407" s="578" t="str">
        <f t="shared" si="41"/>
        <v/>
      </c>
      <c r="AV407" s="580" t="str">
        <f t="shared" si="42"/>
        <v/>
      </c>
      <c r="AW407" s="582" t="str">
        <f t="shared" si="43"/>
        <v/>
      </c>
      <c r="AX407" s="584" t="str">
        <f t="shared" si="44"/>
        <v/>
      </c>
      <c r="AY407" s="662" t="str">
        <f>IFERROR(VLOOKUP(功能_33[[#This Row],[功能代號]],工作表3!C:C,1,FALSE),"未計SIT測試")</f>
        <v>L6934</v>
      </c>
      <c r="AZ407" s="584" t="s">
        <v>2803</v>
      </c>
    </row>
    <row r="408" spans="1:52" ht="13.8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1"/>
      <c r="L408" s="291"/>
      <c r="M408" s="299">
        <v>44398</v>
      </c>
      <c r="N408" s="299">
        <v>44398</v>
      </c>
      <c r="O408" s="299">
        <v>44402</v>
      </c>
      <c r="P408" s="291" t="s">
        <v>12</v>
      </c>
      <c r="Q408" s="291" t="s">
        <v>172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44402</v>
      </c>
      <c r="AB408" s="299" t="s">
        <v>133</v>
      </c>
      <c r="AC408" s="282">
        <v>44544</v>
      </c>
      <c r="AD408" s="282">
        <v>44544</v>
      </c>
      <c r="AE408" s="299">
        <v>44550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44402</v>
      </c>
      <c r="AJ408" s="299"/>
      <c r="AK408" s="299"/>
      <c r="AL408" s="292"/>
      <c r="AM408" s="299">
        <v>44398</v>
      </c>
      <c r="AN408" s="291" t="s">
        <v>190</v>
      </c>
      <c r="AP408" s="292" t="str">
        <f>VLOOKUP(功能_33[[#This Row],[功能代號]],需二審tmp!A:A,1,FALSE)</f>
        <v>L6754</v>
      </c>
      <c r="AQ408" s="356">
        <v>44526</v>
      </c>
      <c r="AS408" s="574" t="str">
        <f t="shared" si="39"/>
        <v>6-7</v>
      </c>
      <c r="AT408" s="576" t="str">
        <f t="shared" si="40"/>
        <v/>
      </c>
      <c r="AU408" s="578" t="str">
        <f t="shared" si="41"/>
        <v/>
      </c>
      <c r="AV408" s="580" t="str">
        <f t="shared" si="42"/>
        <v/>
      </c>
      <c r="AW408" s="582" t="str">
        <f t="shared" si="43"/>
        <v/>
      </c>
      <c r="AX408" s="584" t="str">
        <f t="shared" si="44"/>
        <v/>
      </c>
      <c r="AY408" s="662" t="str">
        <f>IFERROR(VLOOKUP(功能_33[[#This Row],[功能代號]],工作表3!C:C,1,FALSE),"未計SIT測試")</f>
        <v>L6754</v>
      </c>
      <c r="AZ408" s="584" t="s">
        <v>1042</v>
      </c>
    </row>
    <row r="409" spans="1:52" ht="13.8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1"/>
      <c r="L409" s="291"/>
      <c r="M409" s="299">
        <v>44515</v>
      </c>
      <c r="N409" s="299">
        <v>44466</v>
      </c>
      <c r="O409" s="299">
        <f>IFERROR(IF(VLOOKUP(功能_33[[#This Row],[功能代號]],討論項目!A:H,8,FALSE)=0,"",VLOOKUP(功能_33[[#This Row],[功能代號]],討論項目!A:H,8,FALSE)),"")</f>
        <v>44475</v>
      </c>
      <c r="P409" s="291" t="s">
        <v>12</v>
      </c>
      <c r="Q409" s="291" t="s">
        <v>13</v>
      </c>
      <c r="R409" s="270" t="s">
        <v>535</v>
      </c>
      <c r="V409" s="291"/>
      <c r="X409" s="291"/>
      <c r="Y409" s="291"/>
      <c r="Z409" s="292" t="str">
        <f>VLOOKUP(功能_33[[#This Row],[User]],SKL放款!A:G,7,FALSE)</f>
        <v>放款推展課</v>
      </c>
      <c r="AA409" s="299">
        <v>44533</v>
      </c>
      <c r="AB409" s="299">
        <v>44533</v>
      </c>
      <c r="AC409" s="299">
        <v>44533</v>
      </c>
      <c r="AD409" s="299">
        <v>44533</v>
      </c>
      <c r="AE409" s="299">
        <v>44550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44475</v>
      </c>
      <c r="AJ409" s="299"/>
      <c r="AK409" s="299"/>
      <c r="AL409" s="292"/>
      <c r="AM409" s="299"/>
      <c r="AN409" s="303" t="s">
        <v>536</v>
      </c>
      <c r="AO409" s="304" t="s">
        <v>537</v>
      </c>
      <c r="AP409" s="292" t="str">
        <f>VLOOKUP(功能_33[[#This Row],[功能代號]],需二審tmp!A:A,1,FALSE)</f>
        <v>L6755</v>
      </c>
      <c r="AQ409" s="356">
        <v>44526</v>
      </c>
      <c r="AS409" s="574" t="str">
        <f t="shared" si="39"/>
        <v>6-7</v>
      </c>
      <c r="AT409" s="576" t="str">
        <f t="shared" si="40"/>
        <v/>
      </c>
      <c r="AU409" s="578" t="str">
        <f t="shared" si="41"/>
        <v/>
      </c>
      <c r="AV409" s="580" t="str">
        <f t="shared" si="42"/>
        <v/>
      </c>
      <c r="AW409" s="582" t="str">
        <f t="shared" si="43"/>
        <v/>
      </c>
      <c r="AX409" s="584" t="str">
        <f t="shared" si="44"/>
        <v/>
      </c>
      <c r="AY409" s="662" t="str">
        <f>IFERROR(VLOOKUP(功能_33[[#This Row],[功能代號]],工作表3!C:C,1,FALSE),"未計SIT測試")</f>
        <v>L6755</v>
      </c>
      <c r="AZ409" s="584" t="s">
        <v>2803</v>
      </c>
    </row>
    <row r="410" spans="1:52" ht="13.8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1"/>
      <c r="L410" s="291"/>
      <c r="M410" s="299">
        <v>44529</v>
      </c>
      <c r="N410" s="299">
        <v>44533</v>
      </c>
      <c r="O410" s="299">
        <v>44533</v>
      </c>
      <c r="P410" s="291" t="s">
        <v>12</v>
      </c>
      <c r="Q410" s="291" t="s">
        <v>172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44533</v>
      </c>
      <c r="AB410" s="299" t="s">
        <v>2926</v>
      </c>
      <c r="AC410" s="299">
        <v>44533</v>
      </c>
      <c r="AD410" s="299">
        <v>44533</v>
      </c>
      <c r="AE410" s="299">
        <v>44550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44533</v>
      </c>
      <c r="AJ410" s="299"/>
      <c r="AK410" s="299"/>
      <c r="AL410" s="292"/>
      <c r="AM410" s="299"/>
      <c r="AN410" s="291" t="s">
        <v>190</v>
      </c>
      <c r="AP410" s="292" t="e">
        <f>VLOOKUP(功能_33[[#This Row],[功能代號]],需二審tmp!A:A,1,FALSE)</f>
        <v>#N/A</v>
      </c>
      <c r="AS410" s="574" t="str">
        <f t="shared" ref="AS410:AS458" si="45">IF(COUNTA(AE410)=1,LEFT(D410,3),"")</f>
        <v>6-1</v>
      </c>
      <c r="AT410" s="576" t="str">
        <f t="shared" ref="AT410:AT458" si="46">IF(AND(COUNTA(N410)=1,COUNTA(O410)=1,COUNTA(AA410)=1,COUNTA(AD410)=1,COUNTA(AE410)=0),LEFT(D410,3),"")</f>
        <v/>
      </c>
      <c r="AU410" s="578" t="str">
        <f t="shared" ref="AU410:AU458" si="47">IF(AND(COUNTA(N410)=1,COUNTA(O410)=1,COUNTA(AA410)=1,COUNTA(AD410)=0,COUNTA(AE410)=0),LEFT(D410,3),"")</f>
        <v/>
      </c>
      <c r="AV410" s="580" t="str">
        <f t="shared" ref="AV410:AV458" si="48">IF(AND(COUNTA(O410)=0,COUNTA(AA410)=1),LEFT(D410,3),"")</f>
        <v/>
      </c>
      <c r="AW410" s="582" t="str">
        <f t="shared" ref="AW410:AW458" si="49">IF(AND(COUNTA(O410)=1,COUNTA(AA410)=0),LEFT(D410,3),"")</f>
        <v/>
      </c>
      <c r="AX410" s="584" t="str">
        <f t="shared" ref="AX410:AX458" si="50">IF(AND(COUNTA(O410)=0,COUNTA(AA410)=0),LEFT(D410,3),"")</f>
        <v/>
      </c>
      <c r="AY410" s="662" t="str">
        <f>IFERROR(VLOOKUP(功能_33[[#This Row],[功能代號]],工作表3!C:C,1,FALSE),"未計SIT測試")</f>
        <v>L6103</v>
      </c>
      <c r="AZ410" s="584" t="s">
        <v>2803</v>
      </c>
    </row>
    <row r="411" spans="1:52" ht="13.8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133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3054</v>
      </c>
      <c r="AO411" s="292" t="s">
        <v>3169</v>
      </c>
      <c r="AP411" s="292" t="str">
        <f>VLOOKUP(功能_33[[#This Row],[功能代號]],需二審tmp!A:A,1,FALSE)</f>
        <v>L8030</v>
      </c>
      <c r="AQ411" s="356">
        <v>44533</v>
      </c>
      <c r="AS411" s="574" t="str">
        <f t="shared" si="45"/>
        <v>8-3</v>
      </c>
      <c r="AT411" s="576" t="str">
        <f t="shared" si="46"/>
        <v/>
      </c>
      <c r="AU411" s="578" t="str">
        <f t="shared" si="47"/>
        <v/>
      </c>
      <c r="AV411" s="580" t="str">
        <f t="shared" si="48"/>
        <v/>
      </c>
      <c r="AW411" s="582" t="str">
        <f t="shared" si="49"/>
        <v/>
      </c>
      <c r="AX411" s="584" t="str">
        <f t="shared" si="50"/>
        <v/>
      </c>
      <c r="AY411" s="662" t="str">
        <f>IFERROR(VLOOKUP(功能_33[[#This Row],[功能代號]],工作表3!C:C,1,FALSE),"未計SIT測試")</f>
        <v>未計SIT測試</v>
      </c>
      <c r="AZ411" s="584" t="s">
        <v>2803</v>
      </c>
    </row>
    <row r="412" spans="1:52" ht="13.8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195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2976</v>
      </c>
      <c r="AP412" s="292" t="e">
        <f>VLOOKUP(功能_33[[#This Row],[功能代號]],需二審tmp!A:A,1,FALSE)</f>
        <v>#N/A</v>
      </c>
      <c r="AQ412" s="356">
        <v>44533</v>
      </c>
      <c r="AS412" s="574" t="str">
        <f t="shared" si="45"/>
        <v>8-3</v>
      </c>
      <c r="AT412" s="576" t="str">
        <f t="shared" si="46"/>
        <v/>
      </c>
      <c r="AU412" s="578" t="str">
        <f t="shared" si="47"/>
        <v/>
      </c>
      <c r="AV412" s="580" t="str">
        <f t="shared" si="48"/>
        <v/>
      </c>
      <c r="AW412" s="582" t="str">
        <f t="shared" si="49"/>
        <v/>
      </c>
      <c r="AX412" s="584" t="str">
        <f t="shared" si="50"/>
        <v/>
      </c>
      <c r="AY412" s="662" t="str">
        <f>IFERROR(VLOOKUP(功能_33[[#This Row],[功能代號]],工作表3!C:C,1,FALSE),"未計SIT測試")</f>
        <v>未計SIT測試</v>
      </c>
      <c r="AZ412" s="584" t="s">
        <v>2803</v>
      </c>
    </row>
    <row r="413" spans="1:52" ht="13.8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133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2976</v>
      </c>
      <c r="AP413" s="292" t="str">
        <f>VLOOKUP(功能_33[[#This Row],[功能代號]],需二審tmp!A:A,1,FALSE)</f>
        <v>L8032</v>
      </c>
      <c r="AQ413" s="356">
        <v>44533</v>
      </c>
      <c r="AS413" s="574" t="str">
        <f t="shared" si="45"/>
        <v>8-3</v>
      </c>
      <c r="AT413" s="576" t="str">
        <f t="shared" si="46"/>
        <v/>
      </c>
      <c r="AU413" s="578" t="str">
        <f t="shared" si="47"/>
        <v/>
      </c>
      <c r="AV413" s="580" t="str">
        <f t="shared" si="48"/>
        <v/>
      </c>
      <c r="AW413" s="582" t="str">
        <f t="shared" si="49"/>
        <v/>
      </c>
      <c r="AX413" s="584" t="str">
        <f t="shared" si="50"/>
        <v/>
      </c>
      <c r="AY413" s="662" t="str">
        <f>IFERROR(VLOOKUP(功能_33[[#This Row],[功能代號]],工作表3!C:C,1,FALSE),"未計SIT測試")</f>
        <v>未計SIT測試</v>
      </c>
      <c r="AZ413" s="584" t="s">
        <v>2803</v>
      </c>
    </row>
    <row r="414" spans="1:52" ht="13.8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195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2976</v>
      </c>
      <c r="AP414" s="292" t="e">
        <f>VLOOKUP(功能_33[[#This Row],[功能代號]],需二審tmp!A:A,1,FALSE)</f>
        <v>#N/A</v>
      </c>
      <c r="AQ414" s="356">
        <v>44533</v>
      </c>
      <c r="AS414" s="574" t="str">
        <f t="shared" si="45"/>
        <v>8-3</v>
      </c>
      <c r="AT414" s="576" t="str">
        <f t="shared" si="46"/>
        <v/>
      </c>
      <c r="AU414" s="578" t="str">
        <f t="shared" si="47"/>
        <v/>
      </c>
      <c r="AV414" s="580" t="str">
        <f t="shared" si="48"/>
        <v/>
      </c>
      <c r="AW414" s="582" t="str">
        <f t="shared" si="49"/>
        <v/>
      </c>
      <c r="AX414" s="584" t="str">
        <f t="shared" si="50"/>
        <v/>
      </c>
      <c r="AY414" s="662" t="str">
        <f>IFERROR(VLOOKUP(功能_33[[#This Row],[功能代號]],工作表3!C:C,1,FALSE),"未計SIT測試")</f>
        <v>未計SIT測試</v>
      </c>
      <c r="AZ414" s="584" t="s">
        <v>2803</v>
      </c>
    </row>
    <row r="415" spans="1:52" ht="13.8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195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2976</v>
      </c>
      <c r="AP415" s="292" t="e">
        <f>VLOOKUP(功能_33[[#This Row],[功能代號]],需二審tmp!A:A,1,FALSE)</f>
        <v>#N/A</v>
      </c>
      <c r="AQ415" s="356">
        <v>44533</v>
      </c>
      <c r="AS415" s="574" t="str">
        <f t="shared" si="45"/>
        <v>8-3</v>
      </c>
      <c r="AT415" s="576" t="str">
        <f t="shared" si="46"/>
        <v/>
      </c>
      <c r="AU415" s="578" t="str">
        <f t="shared" si="47"/>
        <v/>
      </c>
      <c r="AV415" s="580" t="str">
        <f t="shared" si="48"/>
        <v/>
      </c>
      <c r="AW415" s="582" t="str">
        <f t="shared" si="49"/>
        <v/>
      </c>
      <c r="AX415" s="584" t="str">
        <f t="shared" si="50"/>
        <v/>
      </c>
      <c r="AY415" s="662" t="str">
        <f>IFERROR(VLOOKUP(功能_33[[#This Row],[功能代號]],工作表3!C:C,1,FALSE),"未計SIT測試")</f>
        <v>未計SIT測試</v>
      </c>
      <c r="AZ415" s="584" t="s">
        <v>2803</v>
      </c>
    </row>
    <row r="416" spans="1:52" ht="13.8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195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2976</v>
      </c>
      <c r="AP416" s="292" t="e">
        <f>VLOOKUP(功能_33[[#This Row],[功能代號]],需二審tmp!A:A,1,FALSE)</f>
        <v>#N/A</v>
      </c>
      <c r="AQ416" s="356">
        <v>44533</v>
      </c>
      <c r="AS416" s="574" t="str">
        <f t="shared" si="45"/>
        <v>8-3</v>
      </c>
      <c r="AT416" s="576" t="str">
        <f t="shared" si="46"/>
        <v/>
      </c>
      <c r="AU416" s="578" t="str">
        <f t="shared" si="47"/>
        <v/>
      </c>
      <c r="AV416" s="580" t="str">
        <f t="shared" si="48"/>
        <v/>
      </c>
      <c r="AW416" s="582" t="str">
        <f t="shared" si="49"/>
        <v/>
      </c>
      <c r="AX416" s="584" t="str">
        <f t="shared" si="50"/>
        <v/>
      </c>
      <c r="AY416" s="662" t="str">
        <f>IFERROR(VLOOKUP(功能_33[[#This Row],[功能代號]],工作表3!C:C,1,FALSE),"未計SIT測試")</f>
        <v>未計SIT測試</v>
      </c>
      <c r="AZ416" s="584" t="s">
        <v>2803</v>
      </c>
    </row>
    <row r="417" spans="3:52" ht="13.8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195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2976</v>
      </c>
      <c r="AP417" s="292" t="e">
        <f>VLOOKUP(功能_33[[#This Row],[功能代號]],需二審tmp!A:A,1,FALSE)</f>
        <v>#N/A</v>
      </c>
      <c r="AQ417" s="356">
        <v>44533</v>
      </c>
      <c r="AS417" s="574" t="str">
        <f t="shared" si="45"/>
        <v>8-3</v>
      </c>
      <c r="AT417" s="576" t="str">
        <f t="shared" si="46"/>
        <v/>
      </c>
      <c r="AU417" s="578" t="str">
        <f t="shared" si="47"/>
        <v/>
      </c>
      <c r="AV417" s="580" t="str">
        <f t="shared" si="48"/>
        <v/>
      </c>
      <c r="AW417" s="582" t="str">
        <f t="shared" si="49"/>
        <v/>
      </c>
      <c r="AX417" s="584" t="str">
        <f t="shared" si="50"/>
        <v/>
      </c>
      <c r="AY417" s="662" t="str">
        <f>IFERROR(VLOOKUP(功能_33[[#This Row],[功能代號]],工作表3!C:C,1,FALSE),"未計SIT測試")</f>
        <v>未計SIT測試</v>
      </c>
      <c r="AZ417" s="584" t="s">
        <v>2803</v>
      </c>
    </row>
    <row r="418" spans="3:52" ht="13.8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195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2976</v>
      </c>
      <c r="AP418" s="292" t="e">
        <f>VLOOKUP(功能_33[[#This Row],[功能代號]],需二審tmp!A:A,1,FALSE)</f>
        <v>#N/A</v>
      </c>
      <c r="AQ418" s="356">
        <v>44533</v>
      </c>
      <c r="AS418" s="574" t="str">
        <f t="shared" si="45"/>
        <v>8-3</v>
      </c>
      <c r="AT418" s="576" t="str">
        <f t="shared" si="46"/>
        <v/>
      </c>
      <c r="AU418" s="578" t="str">
        <f t="shared" si="47"/>
        <v/>
      </c>
      <c r="AV418" s="580" t="str">
        <f t="shared" si="48"/>
        <v/>
      </c>
      <c r="AW418" s="582" t="str">
        <f t="shared" si="49"/>
        <v/>
      </c>
      <c r="AX418" s="584" t="str">
        <f t="shared" si="50"/>
        <v/>
      </c>
      <c r="AY418" s="662" t="str">
        <f>IFERROR(VLOOKUP(功能_33[[#This Row],[功能代號]],工作表3!C:C,1,FALSE),"未計SIT測試")</f>
        <v>未計SIT測試</v>
      </c>
      <c r="AZ418" s="584" t="s">
        <v>2803</v>
      </c>
    </row>
    <row r="419" spans="3:52" ht="13.8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133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2976</v>
      </c>
      <c r="AP419" s="292" t="str">
        <f>VLOOKUP(功能_33[[#This Row],[功能代號]],需二審tmp!A:A,1,FALSE)</f>
        <v>L8038</v>
      </c>
      <c r="AQ419" s="356">
        <v>44533</v>
      </c>
      <c r="AS419" s="574" t="str">
        <f t="shared" si="45"/>
        <v>8-3</v>
      </c>
      <c r="AT419" s="576" t="str">
        <f t="shared" si="46"/>
        <v/>
      </c>
      <c r="AU419" s="578" t="str">
        <f t="shared" si="47"/>
        <v/>
      </c>
      <c r="AV419" s="580" t="str">
        <f t="shared" si="48"/>
        <v/>
      </c>
      <c r="AW419" s="582" t="str">
        <f t="shared" si="49"/>
        <v/>
      </c>
      <c r="AX419" s="584" t="str">
        <f t="shared" si="50"/>
        <v/>
      </c>
      <c r="AY419" s="662" t="str">
        <f>IFERROR(VLOOKUP(功能_33[[#This Row],[功能代號]],工作表3!C:C,1,FALSE),"未計SIT測試")</f>
        <v>未計SIT測試</v>
      </c>
      <c r="AZ419" s="584" t="s">
        <v>2803</v>
      </c>
    </row>
    <row r="420" spans="3:52" ht="13.8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133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2976</v>
      </c>
      <c r="AP420" s="292" t="str">
        <f>VLOOKUP(功能_33[[#This Row],[功能代號]],需二審tmp!A:A,1,FALSE)</f>
        <v>L8039</v>
      </c>
      <c r="AQ420" s="356">
        <v>44533</v>
      </c>
      <c r="AS420" s="574" t="str">
        <f t="shared" si="45"/>
        <v>8-3</v>
      </c>
      <c r="AT420" s="576" t="str">
        <f t="shared" si="46"/>
        <v/>
      </c>
      <c r="AU420" s="578" t="str">
        <f t="shared" si="47"/>
        <v/>
      </c>
      <c r="AV420" s="580" t="str">
        <f t="shared" si="48"/>
        <v/>
      </c>
      <c r="AW420" s="582" t="str">
        <f t="shared" si="49"/>
        <v/>
      </c>
      <c r="AX420" s="584" t="str">
        <f t="shared" si="50"/>
        <v/>
      </c>
      <c r="AY420" s="662" t="str">
        <f>IFERROR(VLOOKUP(功能_33[[#This Row],[功能代號]],工作表3!C:C,1,FALSE),"未計SIT測試")</f>
        <v>未計SIT測試</v>
      </c>
      <c r="AZ420" s="584" t="s">
        <v>2803</v>
      </c>
    </row>
    <row r="421" spans="3:52" ht="13.8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195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2976</v>
      </c>
      <c r="AP421" s="292" t="e">
        <f>VLOOKUP(功能_33[[#This Row],[功能代號]],需二審tmp!A:A,1,FALSE)</f>
        <v>#N/A</v>
      </c>
      <c r="AQ421" s="356">
        <v>44533</v>
      </c>
      <c r="AS421" s="574" t="str">
        <f t="shared" si="45"/>
        <v>8-3</v>
      </c>
      <c r="AT421" s="576" t="str">
        <f t="shared" si="46"/>
        <v/>
      </c>
      <c r="AU421" s="578" t="str">
        <f t="shared" si="47"/>
        <v/>
      </c>
      <c r="AV421" s="580" t="str">
        <f t="shared" si="48"/>
        <v/>
      </c>
      <c r="AW421" s="582" t="str">
        <f t="shared" si="49"/>
        <v/>
      </c>
      <c r="AX421" s="584" t="str">
        <f t="shared" si="50"/>
        <v/>
      </c>
      <c r="AY421" s="662" t="str">
        <f>IFERROR(VLOOKUP(功能_33[[#This Row],[功能代號]],工作表3!C:C,1,FALSE),"未計SIT測試")</f>
        <v>未計SIT測試</v>
      </c>
      <c r="AZ421" s="584" t="s">
        <v>2803</v>
      </c>
    </row>
    <row r="422" spans="3:52" ht="13.8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195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2976</v>
      </c>
      <c r="AP422" s="292" t="e">
        <f>VLOOKUP(功能_33[[#This Row],[功能代號]],需二審tmp!A:A,1,FALSE)</f>
        <v>#N/A</v>
      </c>
      <c r="AQ422" s="356">
        <v>44533</v>
      </c>
      <c r="AS422" s="574" t="str">
        <f t="shared" si="45"/>
        <v>8-3</v>
      </c>
      <c r="AT422" s="576" t="str">
        <f t="shared" si="46"/>
        <v/>
      </c>
      <c r="AU422" s="578" t="str">
        <f t="shared" si="47"/>
        <v/>
      </c>
      <c r="AV422" s="580" t="str">
        <f t="shared" si="48"/>
        <v/>
      </c>
      <c r="AW422" s="582" t="str">
        <f t="shared" si="49"/>
        <v/>
      </c>
      <c r="AX422" s="584" t="str">
        <f t="shared" si="50"/>
        <v/>
      </c>
      <c r="AY422" s="662" t="str">
        <f>IFERROR(VLOOKUP(功能_33[[#This Row],[功能代號]],工作表3!C:C,1,FALSE),"未計SIT測試")</f>
        <v>未計SIT測試</v>
      </c>
      <c r="AZ422" s="584" t="s">
        <v>2803</v>
      </c>
    </row>
    <row r="423" spans="3:52" ht="13.8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195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2976</v>
      </c>
      <c r="AP423" s="292" t="e">
        <f>VLOOKUP(功能_33[[#This Row],[功能代號]],需二審tmp!A:A,1,FALSE)</f>
        <v>#N/A</v>
      </c>
      <c r="AQ423" s="356">
        <v>44533</v>
      </c>
      <c r="AS423" s="574" t="str">
        <f t="shared" si="45"/>
        <v>8-3</v>
      </c>
      <c r="AT423" s="576" t="str">
        <f t="shared" si="46"/>
        <v/>
      </c>
      <c r="AU423" s="578" t="str">
        <f t="shared" si="47"/>
        <v/>
      </c>
      <c r="AV423" s="580" t="str">
        <f t="shared" si="48"/>
        <v/>
      </c>
      <c r="AW423" s="582" t="str">
        <f t="shared" si="49"/>
        <v/>
      </c>
      <c r="AX423" s="584" t="str">
        <f t="shared" si="50"/>
        <v/>
      </c>
      <c r="AY423" s="662" t="str">
        <f>IFERROR(VLOOKUP(功能_33[[#This Row],[功能代號]],工作表3!C:C,1,FALSE),"未計SIT測試")</f>
        <v>未計SIT測試</v>
      </c>
      <c r="AZ423" s="584" t="s">
        <v>2803</v>
      </c>
    </row>
    <row r="424" spans="3:52" ht="13.8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195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2976</v>
      </c>
      <c r="AP424" s="292" t="e">
        <f>VLOOKUP(功能_33[[#This Row],[功能代號]],需二審tmp!A:A,1,FALSE)</f>
        <v>#N/A</v>
      </c>
      <c r="AQ424" s="356">
        <v>44533</v>
      </c>
      <c r="AS424" s="574" t="str">
        <f t="shared" si="45"/>
        <v>8-3</v>
      </c>
      <c r="AT424" s="576" t="str">
        <f t="shared" si="46"/>
        <v/>
      </c>
      <c r="AU424" s="578" t="str">
        <f t="shared" si="47"/>
        <v/>
      </c>
      <c r="AV424" s="580" t="str">
        <f t="shared" si="48"/>
        <v/>
      </c>
      <c r="AW424" s="582" t="str">
        <f t="shared" si="49"/>
        <v/>
      </c>
      <c r="AX424" s="584" t="str">
        <f t="shared" si="50"/>
        <v/>
      </c>
      <c r="AY424" s="662" t="str">
        <f>IFERROR(VLOOKUP(功能_33[[#This Row],[功能代號]],工作表3!C:C,1,FALSE),"未計SIT測試")</f>
        <v>未計SIT測試</v>
      </c>
      <c r="AZ424" s="584" t="s">
        <v>2803</v>
      </c>
    </row>
    <row r="425" spans="3:52" ht="13.8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195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2976</v>
      </c>
      <c r="AP425" s="292" t="e">
        <f>VLOOKUP(功能_33[[#This Row],[功能代號]],需二審tmp!A:A,1,FALSE)</f>
        <v>#N/A</v>
      </c>
      <c r="AQ425" s="356">
        <v>44533</v>
      </c>
      <c r="AS425" s="574" t="str">
        <f t="shared" si="45"/>
        <v>8-3</v>
      </c>
      <c r="AT425" s="576" t="str">
        <f t="shared" si="46"/>
        <v/>
      </c>
      <c r="AU425" s="578" t="str">
        <f t="shared" si="47"/>
        <v/>
      </c>
      <c r="AV425" s="580" t="str">
        <f t="shared" si="48"/>
        <v/>
      </c>
      <c r="AW425" s="582" t="str">
        <f t="shared" si="49"/>
        <v/>
      </c>
      <c r="AX425" s="584" t="str">
        <f t="shared" si="50"/>
        <v/>
      </c>
      <c r="AY425" s="662" t="str">
        <f>IFERROR(VLOOKUP(功能_33[[#This Row],[功能代號]],工作表3!C:C,1,FALSE),"未計SIT測試")</f>
        <v>未計SIT測試</v>
      </c>
      <c r="AZ425" s="584" t="s">
        <v>2803</v>
      </c>
    </row>
    <row r="426" spans="3:52" ht="13.8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195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2976</v>
      </c>
      <c r="AP426" s="292" t="e">
        <f>VLOOKUP(功能_33[[#This Row],[功能代號]],需二審tmp!A:A,1,FALSE)</f>
        <v>#N/A</v>
      </c>
      <c r="AQ426" s="356">
        <v>44533</v>
      </c>
      <c r="AS426" s="574" t="str">
        <f t="shared" si="45"/>
        <v>8-3</v>
      </c>
      <c r="AT426" s="576" t="str">
        <f t="shared" si="46"/>
        <v/>
      </c>
      <c r="AU426" s="578" t="str">
        <f t="shared" si="47"/>
        <v/>
      </c>
      <c r="AV426" s="580" t="str">
        <f t="shared" si="48"/>
        <v/>
      </c>
      <c r="AW426" s="582" t="str">
        <f t="shared" si="49"/>
        <v/>
      </c>
      <c r="AX426" s="584" t="str">
        <f t="shared" si="50"/>
        <v/>
      </c>
      <c r="AY426" s="662" t="str">
        <f>IFERROR(VLOOKUP(功能_33[[#This Row],[功能代號]],工作表3!C:C,1,FALSE),"未計SIT測試")</f>
        <v>未計SIT測試</v>
      </c>
      <c r="AZ426" s="584" t="s">
        <v>2803</v>
      </c>
    </row>
    <row r="427" spans="3:52" ht="13.8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195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2976</v>
      </c>
      <c r="AP427" s="292" t="e">
        <f>VLOOKUP(功能_33[[#This Row],[功能代號]],需二審tmp!A:A,1,FALSE)</f>
        <v>#N/A</v>
      </c>
      <c r="AQ427" s="356">
        <v>44533</v>
      </c>
      <c r="AS427" s="574" t="str">
        <f t="shared" si="45"/>
        <v>8-3</v>
      </c>
      <c r="AT427" s="576" t="str">
        <f t="shared" si="46"/>
        <v/>
      </c>
      <c r="AU427" s="578" t="str">
        <f t="shared" si="47"/>
        <v/>
      </c>
      <c r="AV427" s="580" t="str">
        <f t="shared" si="48"/>
        <v/>
      </c>
      <c r="AW427" s="582" t="str">
        <f t="shared" si="49"/>
        <v/>
      </c>
      <c r="AX427" s="584" t="str">
        <f t="shared" si="50"/>
        <v/>
      </c>
      <c r="AY427" s="662" t="str">
        <f>IFERROR(VLOOKUP(功能_33[[#This Row],[功能代號]],工作表3!C:C,1,FALSE),"未計SIT測試")</f>
        <v>未計SIT測試</v>
      </c>
      <c r="AZ427" s="584" t="s">
        <v>2803</v>
      </c>
    </row>
    <row r="428" spans="3:52" ht="13.8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195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2976</v>
      </c>
      <c r="AP428" s="292" t="e">
        <f>VLOOKUP(功能_33[[#This Row],[功能代號]],需二審tmp!A:A,1,FALSE)</f>
        <v>#N/A</v>
      </c>
      <c r="AQ428" s="356">
        <v>44533</v>
      </c>
      <c r="AS428" s="574" t="str">
        <f t="shared" si="45"/>
        <v>8-3</v>
      </c>
      <c r="AT428" s="576" t="str">
        <f t="shared" si="46"/>
        <v/>
      </c>
      <c r="AU428" s="578" t="str">
        <f t="shared" si="47"/>
        <v/>
      </c>
      <c r="AV428" s="580" t="str">
        <f t="shared" si="48"/>
        <v/>
      </c>
      <c r="AW428" s="582" t="str">
        <f t="shared" si="49"/>
        <v/>
      </c>
      <c r="AX428" s="584" t="str">
        <f t="shared" si="50"/>
        <v/>
      </c>
      <c r="AY428" s="662" t="str">
        <f>IFERROR(VLOOKUP(功能_33[[#This Row],[功能代號]],工作表3!C:C,1,FALSE),"未計SIT測試")</f>
        <v>未計SIT測試</v>
      </c>
      <c r="AZ428" s="584" t="s">
        <v>2803</v>
      </c>
    </row>
    <row r="429" spans="3:52" ht="13.8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195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2976</v>
      </c>
      <c r="AP429" s="292" t="e">
        <f>VLOOKUP(功能_33[[#This Row],[功能代號]],需二審tmp!A:A,1,FALSE)</f>
        <v>#N/A</v>
      </c>
      <c r="AQ429" s="356">
        <v>44533</v>
      </c>
      <c r="AS429" s="574" t="str">
        <f t="shared" si="45"/>
        <v>8-3</v>
      </c>
      <c r="AT429" s="576" t="str">
        <f t="shared" si="46"/>
        <v/>
      </c>
      <c r="AU429" s="578" t="str">
        <f t="shared" si="47"/>
        <v/>
      </c>
      <c r="AV429" s="580" t="str">
        <f t="shared" si="48"/>
        <v/>
      </c>
      <c r="AW429" s="582" t="str">
        <f t="shared" si="49"/>
        <v/>
      </c>
      <c r="AX429" s="584" t="str">
        <f t="shared" si="50"/>
        <v/>
      </c>
      <c r="AY429" s="662" t="str">
        <f>IFERROR(VLOOKUP(功能_33[[#This Row],[功能代號]],工作表3!C:C,1,FALSE),"未計SIT測試")</f>
        <v>未計SIT測試</v>
      </c>
      <c r="AZ429" s="584" t="s">
        <v>2803</v>
      </c>
    </row>
    <row r="430" spans="3:52" ht="13.8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195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2976</v>
      </c>
      <c r="AP430" s="292" t="e">
        <f>VLOOKUP(功能_33[[#This Row],[功能代號]],需二審tmp!A:A,1,FALSE)</f>
        <v>#N/A</v>
      </c>
      <c r="AQ430" s="356">
        <v>44533</v>
      </c>
      <c r="AS430" s="574" t="str">
        <f t="shared" si="45"/>
        <v>8-3</v>
      </c>
      <c r="AT430" s="576" t="str">
        <f t="shared" si="46"/>
        <v/>
      </c>
      <c r="AU430" s="578" t="str">
        <f t="shared" si="47"/>
        <v/>
      </c>
      <c r="AV430" s="580" t="str">
        <f t="shared" si="48"/>
        <v/>
      </c>
      <c r="AW430" s="582" t="str">
        <f t="shared" si="49"/>
        <v/>
      </c>
      <c r="AX430" s="584" t="str">
        <f t="shared" si="50"/>
        <v/>
      </c>
      <c r="AY430" s="662" t="str">
        <f>IFERROR(VLOOKUP(功能_33[[#This Row],[功能代號]],工作表3!C:C,1,FALSE),"未計SIT測試")</f>
        <v>未計SIT測試</v>
      </c>
      <c r="AZ430" s="584" t="s">
        <v>2803</v>
      </c>
    </row>
    <row r="431" spans="3:52" ht="13.8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195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2976</v>
      </c>
      <c r="AP431" s="292" t="e">
        <f>VLOOKUP(功能_33[[#This Row],[功能代號]],需二審tmp!A:A,1,FALSE)</f>
        <v>#N/A</v>
      </c>
      <c r="AQ431" s="356">
        <v>44533</v>
      </c>
      <c r="AS431" s="574" t="str">
        <f t="shared" si="45"/>
        <v>8-3</v>
      </c>
      <c r="AT431" s="576" t="str">
        <f t="shared" si="46"/>
        <v/>
      </c>
      <c r="AU431" s="578" t="str">
        <f t="shared" si="47"/>
        <v/>
      </c>
      <c r="AV431" s="580" t="str">
        <f t="shared" si="48"/>
        <v/>
      </c>
      <c r="AW431" s="582" t="str">
        <f t="shared" si="49"/>
        <v/>
      </c>
      <c r="AX431" s="584" t="str">
        <f t="shared" si="50"/>
        <v/>
      </c>
      <c r="AY431" s="662" t="str">
        <f>IFERROR(VLOOKUP(功能_33[[#This Row],[功能代號]],工作表3!C:C,1,FALSE),"未計SIT測試")</f>
        <v>未計SIT測試</v>
      </c>
      <c r="AZ431" s="584" t="s">
        <v>2803</v>
      </c>
    </row>
    <row r="432" spans="3:52" ht="13.8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195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2976</v>
      </c>
      <c r="AP432" s="292" t="e">
        <f>VLOOKUP(功能_33[[#This Row],[功能代號]],需二審tmp!A:A,1,FALSE)</f>
        <v>#N/A</v>
      </c>
      <c r="AQ432" s="356">
        <v>44533</v>
      </c>
      <c r="AS432" s="574" t="str">
        <f t="shared" si="45"/>
        <v>8-3</v>
      </c>
      <c r="AT432" s="576" t="str">
        <f t="shared" si="46"/>
        <v/>
      </c>
      <c r="AU432" s="578" t="str">
        <f t="shared" si="47"/>
        <v/>
      </c>
      <c r="AV432" s="580" t="str">
        <f t="shared" si="48"/>
        <v/>
      </c>
      <c r="AW432" s="582" t="str">
        <f t="shared" si="49"/>
        <v/>
      </c>
      <c r="AX432" s="584" t="str">
        <f t="shared" si="50"/>
        <v/>
      </c>
      <c r="AY432" s="662" t="str">
        <f>IFERROR(VLOOKUP(功能_33[[#This Row],[功能代號]],工作表3!C:C,1,FALSE),"未計SIT測試")</f>
        <v>未計SIT測試</v>
      </c>
      <c r="AZ432" s="584" t="s">
        <v>2803</v>
      </c>
    </row>
    <row r="433" spans="3:52" ht="13.8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195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2976</v>
      </c>
      <c r="AP433" s="292" t="e">
        <f>VLOOKUP(功能_33[[#This Row],[功能代號]],需二審tmp!A:A,1,FALSE)</f>
        <v>#N/A</v>
      </c>
      <c r="AQ433" s="356">
        <v>44533</v>
      </c>
      <c r="AS433" s="574" t="str">
        <f t="shared" si="45"/>
        <v>8-3</v>
      </c>
      <c r="AT433" s="576" t="str">
        <f t="shared" si="46"/>
        <v/>
      </c>
      <c r="AU433" s="578" t="str">
        <f t="shared" si="47"/>
        <v/>
      </c>
      <c r="AV433" s="580" t="str">
        <f t="shared" si="48"/>
        <v/>
      </c>
      <c r="AW433" s="582" t="str">
        <f t="shared" si="49"/>
        <v/>
      </c>
      <c r="AX433" s="584" t="str">
        <f t="shared" si="50"/>
        <v/>
      </c>
      <c r="AY433" s="662" t="str">
        <f>IFERROR(VLOOKUP(功能_33[[#This Row],[功能代號]],工作表3!C:C,1,FALSE),"未計SIT測試")</f>
        <v>未計SIT測試</v>
      </c>
      <c r="AZ433" s="584" t="s">
        <v>2803</v>
      </c>
    </row>
    <row r="434" spans="3:52" ht="13.8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195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2976</v>
      </c>
      <c r="AP434" s="292" t="e">
        <f>VLOOKUP(功能_33[[#This Row],[功能代號]],需二審tmp!A:A,1,FALSE)</f>
        <v>#N/A</v>
      </c>
      <c r="AQ434" s="356">
        <v>44533</v>
      </c>
      <c r="AS434" s="574" t="str">
        <f t="shared" si="45"/>
        <v>8-3</v>
      </c>
      <c r="AT434" s="576" t="str">
        <f t="shared" si="46"/>
        <v/>
      </c>
      <c r="AU434" s="578" t="str">
        <f t="shared" si="47"/>
        <v/>
      </c>
      <c r="AV434" s="580" t="str">
        <f t="shared" si="48"/>
        <v/>
      </c>
      <c r="AW434" s="582" t="str">
        <f t="shared" si="49"/>
        <v/>
      </c>
      <c r="AX434" s="584" t="str">
        <f t="shared" si="50"/>
        <v/>
      </c>
      <c r="AY434" s="662" t="str">
        <f>IFERROR(VLOOKUP(功能_33[[#This Row],[功能代號]],工作表3!C:C,1,FALSE),"未計SIT測試")</f>
        <v>未計SIT測試</v>
      </c>
      <c r="AZ434" s="584" t="s">
        <v>2803</v>
      </c>
    </row>
    <row r="435" spans="3:52" ht="13.8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195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2976</v>
      </c>
      <c r="AP435" s="292" t="e">
        <f>VLOOKUP(功能_33[[#This Row],[功能代號]],需二審tmp!A:A,1,FALSE)</f>
        <v>#N/A</v>
      </c>
      <c r="AQ435" s="356">
        <v>44533</v>
      </c>
      <c r="AS435" s="574" t="str">
        <f t="shared" si="45"/>
        <v>8-3</v>
      </c>
      <c r="AT435" s="576" t="str">
        <f t="shared" si="46"/>
        <v/>
      </c>
      <c r="AU435" s="578" t="str">
        <f t="shared" si="47"/>
        <v/>
      </c>
      <c r="AV435" s="580" t="str">
        <f t="shared" si="48"/>
        <v/>
      </c>
      <c r="AW435" s="582" t="str">
        <f t="shared" si="49"/>
        <v/>
      </c>
      <c r="AX435" s="584" t="str">
        <f t="shared" si="50"/>
        <v/>
      </c>
      <c r="AY435" s="662" t="str">
        <f>IFERROR(VLOOKUP(功能_33[[#This Row],[功能代號]],工作表3!C:C,1,FALSE),"未計SIT測試")</f>
        <v>未計SIT測試</v>
      </c>
      <c r="AZ435" s="584" t="s">
        <v>2803</v>
      </c>
    </row>
    <row r="436" spans="3:52" ht="13.8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195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2976</v>
      </c>
      <c r="AP436" s="292" t="e">
        <f>VLOOKUP(功能_33[[#This Row],[功能代號]],需二審tmp!A:A,1,FALSE)</f>
        <v>#N/A</v>
      </c>
      <c r="AQ436" s="356">
        <v>44533</v>
      </c>
      <c r="AS436" s="574" t="str">
        <f t="shared" si="45"/>
        <v>8-3</v>
      </c>
      <c r="AT436" s="576" t="str">
        <f t="shared" si="46"/>
        <v/>
      </c>
      <c r="AU436" s="578" t="str">
        <f t="shared" si="47"/>
        <v/>
      </c>
      <c r="AV436" s="580" t="str">
        <f t="shared" si="48"/>
        <v/>
      </c>
      <c r="AW436" s="582" t="str">
        <f t="shared" si="49"/>
        <v/>
      </c>
      <c r="AX436" s="584" t="str">
        <f t="shared" si="50"/>
        <v/>
      </c>
      <c r="AY436" s="662" t="str">
        <f>IFERROR(VLOOKUP(功能_33[[#This Row],[功能代號]],工作表3!C:C,1,FALSE),"未計SIT測試")</f>
        <v>未計SIT測試</v>
      </c>
      <c r="AZ436" s="584" t="s">
        <v>2803</v>
      </c>
    </row>
    <row r="437" spans="3:52" ht="13.8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195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2976</v>
      </c>
      <c r="AP437" s="292" t="e">
        <f>VLOOKUP(功能_33[[#This Row],[功能代號]],需二審tmp!A:A,1,FALSE)</f>
        <v>#N/A</v>
      </c>
      <c r="AQ437" s="356">
        <v>44533</v>
      </c>
      <c r="AS437" s="574" t="str">
        <f t="shared" si="45"/>
        <v>8-3</v>
      </c>
      <c r="AT437" s="576" t="str">
        <f t="shared" si="46"/>
        <v/>
      </c>
      <c r="AU437" s="578" t="str">
        <f t="shared" si="47"/>
        <v/>
      </c>
      <c r="AV437" s="580" t="str">
        <f t="shared" si="48"/>
        <v/>
      </c>
      <c r="AW437" s="582" t="str">
        <f t="shared" si="49"/>
        <v/>
      </c>
      <c r="AX437" s="584" t="str">
        <f t="shared" si="50"/>
        <v/>
      </c>
      <c r="AY437" s="662" t="str">
        <f>IFERROR(VLOOKUP(功能_33[[#This Row],[功能代號]],工作表3!C:C,1,FALSE),"未計SIT測試")</f>
        <v>未計SIT測試</v>
      </c>
      <c r="AZ437" s="584" t="s">
        <v>2803</v>
      </c>
    </row>
    <row r="438" spans="3:52" ht="13.8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195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2976</v>
      </c>
      <c r="AP438" s="292" t="e">
        <f>VLOOKUP(功能_33[[#This Row],[功能代號]],需二審tmp!A:A,1,FALSE)</f>
        <v>#N/A</v>
      </c>
      <c r="AQ438" s="356">
        <v>44533</v>
      </c>
      <c r="AS438" s="574" t="str">
        <f t="shared" si="45"/>
        <v>8-3</v>
      </c>
      <c r="AT438" s="576" t="str">
        <f t="shared" si="46"/>
        <v/>
      </c>
      <c r="AU438" s="578" t="str">
        <f t="shared" si="47"/>
        <v/>
      </c>
      <c r="AV438" s="580" t="str">
        <f t="shared" si="48"/>
        <v/>
      </c>
      <c r="AW438" s="582" t="str">
        <f t="shared" si="49"/>
        <v/>
      </c>
      <c r="AX438" s="584" t="str">
        <f t="shared" si="50"/>
        <v/>
      </c>
      <c r="AY438" s="662" t="str">
        <f>IFERROR(VLOOKUP(功能_33[[#This Row],[功能代號]],工作表3!C:C,1,FALSE),"未計SIT測試")</f>
        <v>未計SIT測試</v>
      </c>
      <c r="AZ438" s="584" t="s">
        <v>2803</v>
      </c>
    </row>
    <row r="439" spans="3:52" ht="13.8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195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2976</v>
      </c>
      <c r="AP439" s="292" t="e">
        <f>VLOOKUP(功能_33[[#This Row],[功能代號]],需二審tmp!A:A,1,FALSE)</f>
        <v>#N/A</v>
      </c>
      <c r="AQ439" s="356">
        <v>44533</v>
      </c>
      <c r="AS439" s="574" t="str">
        <f t="shared" si="45"/>
        <v>8-3</v>
      </c>
      <c r="AT439" s="576" t="str">
        <f t="shared" si="46"/>
        <v/>
      </c>
      <c r="AU439" s="578" t="str">
        <f t="shared" si="47"/>
        <v/>
      </c>
      <c r="AV439" s="580" t="str">
        <f t="shared" si="48"/>
        <v/>
      </c>
      <c r="AW439" s="582" t="str">
        <f t="shared" si="49"/>
        <v/>
      </c>
      <c r="AX439" s="584" t="str">
        <f t="shared" si="50"/>
        <v/>
      </c>
      <c r="AY439" s="662" t="str">
        <f>IFERROR(VLOOKUP(功能_33[[#This Row],[功能代號]],工作表3!C:C,1,FALSE),"未計SIT測試")</f>
        <v>未計SIT測試</v>
      </c>
      <c r="AZ439" s="584" t="s">
        <v>2803</v>
      </c>
    </row>
    <row r="440" spans="3:52" ht="13.8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195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2976</v>
      </c>
      <c r="AP440" s="292" t="e">
        <f>VLOOKUP(功能_33[[#This Row],[功能代號]],需二審tmp!A:A,1,FALSE)</f>
        <v>#N/A</v>
      </c>
      <c r="AQ440" s="356">
        <v>44533</v>
      </c>
      <c r="AS440" s="574" t="str">
        <f t="shared" si="45"/>
        <v>8-3</v>
      </c>
      <c r="AT440" s="576" t="str">
        <f t="shared" si="46"/>
        <v/>
      </c>
      <c r="AU440" s="578" t="str">
        <f t="shared" si="47"/>
        <v/>
      </c>
      <c r="AV440" s="580" t="str">
        <f t="shared" si="48"/>
        <v/>
      </c>
      <c r="AW440" s="582" t="str">
        <f t="shared" si="49"/>
        <v/>
      </c>
      <c r="AX440" s="584" t="str">
        <f t="shared" si="50"/>
        <v/>
      </c>
      <c r="AY440" s="662" t="str">
        <f>IFERROR(VLOOKUP(功能_33[[#This Row],[功能代號]],工作表3!C:C,1,FALSE),"未計SIT測試")</f>
        <v>未計SIT測試</v>
      </c>
      <c r="AZ440" s="584" t="s">
        <v>2803</v>
      </c>
    </row>
    <row r="441" spans="3:52" ht="13.8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195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2976</v>
      </c>
      <c r="AP441" s="292" t="e">
        <f>VLOOKUP(功能_33[[#This Row],[功能代號]],需二審tmp!A:A,1,FALSE)</f>
        <v>#N/A</v>
      </c>
      <c r="AQ441" s="356">
        <v>44533</v>
      </c>
      <c r="AS441" s="574" t="str">
        <f t="shared" si="45"/>
        <v>8-3</v>
      </c>
      <c r="AT441" s="576" t="str">
        <f t="shared" si="46"/>
        <v/>
      </c>
      <c r="AU441" s="578" t="str">
        <f t="shared" si="47"/>
        <v/>
      </c>
      <c r="AV441" s="580" t="str">
        <f t="shared" si="48"/>
        <v/>
      </c>
      <c r="AW441" s="582" t="str">
        <f t="shared" si="49"/>
        <v/>
      </c>
      <c r="AX441" s="584" t="str">
        <f t="shared" si="50"/>
        <v/>
      </c>
      <c r="AY441" s="662" t="str">
        <f>IFERROR(VLOOKUP(功能_33[[#This Row],[功能代號]],工作表3!C:C,1,FALSE),"未計SIT測試")</f>
        <v>未計SIT測試</v>
      </c>
      <c r="AZ441" s="584" t="s">
        <v>2803</v>
      </c>
    </row>
    <row r="442" spans="3:52" ht="13.8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195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2976</v>
      </c>
      <c r="AP442" s="292" t="e">
        <f>VLOOKUP(功能_33[[#This Row],[功能代號]],需二審tmp!A:A,1,FALSE)</f>
        <v>#N/A</v>
      </c>
      <c r="AQ442" s="356">
        <v>44533</v>
      </c>
      <c r="AS442" s="574" t="str">
        <f t="shared" si="45"/>
        <v>8-3</v>
      </c>
      <c r="AT442" s="576" t="str">
        <f t="shared" si="46"/>
        <v/>
      </c>
      <c r="AU442" s="578" t="str">
        <f t="shared" si="47"/>
        <v/>
      </c>
      <c r="AV442" s="580" t="str">
        <f t="shared" si="48"/>
        <v/>
      </c>
      <c r="AW442" s="582" t="str">
        <f t="shared" si="49"/>
        <v/>
      </c>
      <c r="AX442" s="584" t="str">
        <f t="shared" si="50"/>
        <v/>
      </c>
      <c r="AY442" s="662" t="str">
        <f>IFERROR(VLOOKUP(功能_33[[#This Row],[功能代號]],工作表3!C:C,1,FALSE),"未計SIT測試")</f>
        <v>未計SIT測試</v>
      </c>
      <c r="AZ442" s="584" t="s">
        <v>2803</v>
      </c>
    </row>
    <row r="443" spans="3:52" ht="13.8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133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2976</v>
      </c>
      <c r="AP443" s="292" t="str">
        <f>VLOOKUP(功能_33[[#This Row],[功能代號]],需二審tmp!A:A,1,FALSE)</f>
        <v>L8062</v>
      </c>
      <c r="AQ443" s="356">
        <v>44533</v>
      </c>
      <c r="AS443" s="574" t="str">
        <f t="shared" si="45"/>
        <v>8-3</v>
      </c>
      <c r="AT443" s="576" t="str">
        <f t="shared" si="46"/>
        <v/>
      </c>
      <c r="AU443" s="578" t="str">
        <f t="shared" si="47"/>
        <v/>
      </c>
      <c r="AV443" s="580" t="str">
        <f t="shared" si="48"/>
        <v/>
      </c>
      <c r="AW443" s="582" t="str">
        <f t="shared" si="49"/>
        <v/>
      </c>
      <c r="AX443" s="584" t="str">
        <f t="shared" si="50"/>
        <v/>
      </c>
      <c r="AY443" s="662" t="str">
        <f>IFERROR(VLOOKUP(功能_33[[#This Row],[功能代號]],工作表3!C:C,1,FALSE),"未計SIT測試")</f>
        <v>未計SIT測試</v>
      </c>
      <c r="AZ443" s="584" t="s">
        <v>2803</v>
      </c>
    </row>
    <row r="444" spans="3:52" ht="13.8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195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2976</v>
      </c>
      <c r="AP444" s="292" t="e">
        <f>VLOOKUP(功能_33[[#This Row],[功能代號]],需二審tmp!A:A,1,FALSE)</f>
        <v>#N/A</v>
      </c>
      <c r="AQ444" s="356">
        <v>44533</v>
      </c>
      <c r="AS444" s="574" t="str">
        <f t="shared" si="45"/>
        <v>8-3</v>
      </c>
      <c r="AT444" s="576" t="str">
        <f t="shared" si="46"/>
        <v/>
      </c>
      <c r="AU444" s="578" t="str">
        <f t="shared" si="47"/>
        <v/>
      </c>
      <c r="AV444" s="580" t="str">
        <f t="shared" si="48"/>
        <v/>
      </c>
      <c r="AW444" s="582" t="str">
        <f t="shared" si="49"/>
        <v/>
      </c>
      <c r="AX444" s="584" t="str">
        <f t="shared" si="50"/>
        <v/>
      </c>
      <c r="AY444" s="662" t="str">
        <f>IFERROR(VLOOKUP(功能_33[[#This Row],[功能代號]],工作表3!C:C,1,FALSE),"未計SIT測試")</f>
        <v>未計SIT測試</v>
      </c>
      <c r="AZ444" s="584" t="s">
        <v>2803</v>
      </c>
    </row>
    <row r="445" spans="3:52" ht="13.8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195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2976</v>
      </c>
      <c r="AP445" s="292" t="e">
        <f>VLOOKUP(功能_33[[#This Row],[功能代號]],需二審tmp!A:A,1,FALSE)</f>
        <v>#N/A</v>
      </c>
      <c r="AQ445" s="356">
        <v>44533</v>
      </c>
      <c r="AS445" s="574" t="str">
        <f t="shared" si="45"/>
        <v>8-3</v>
      </c>
      <c r="AT445" s="576" t="str">
        <f t="shared" si="46"/>
        <v/>
      </c>
      <c r="AU445" s="578" t="str">
        <f t="shared" si="47"/>
        <v/>
      </c>
      <c r="AV445" s="580" t="str">
        <f t="shared" si="48"/>
        <v/>
      </c>
      <c r="AW445" s="582" t="str">
        <f t="shared" si="49"/>
        <v/>
      </c>
      <c r="AX445" s="584" t="str">
        <f t="shared" si="50"/>
        <v/>
      </c>
      <c r="AY445" s="662" t="str">
        <f>IFERROR(VLOOKUP(功能_33[[#This Row],[功能代號]],工作表3!C:C,1,FALSE),"未計SIT測試")</f>
        <v>未計SIT測試</v>
      </c>
      <c r="AZ445" s="584" t="s">
        <v>2803</v>
      </c>
    </row>
    <row r="446" spans="3:52" ht="13.8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195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2976</v>
      </c>
      <c r="AP446" s="292" t="e">
        <f>VLOOKUP(功能_33[[#This Row],[功能代號]],需二審tmp!A:A,1,FALSE)</f>
        <v>#N/A</v>
      </c>
      <c r="AQ446" s="356">
        <v>44533</v>
      </c>
      <c r="AS446" s="574" t="str">
        <f t="shared" si="45"/>
        <v>8-3</v>
      </c>
      <c r="AT446" s="576" t="str">
        <f t="shared" si="46"/>
        <v/>
      </c>
      <c r="AU446" s="578" t="str">
        <f t="shared" si="47"/>
        <v/>
      </c>
      <c r="AV446" s="580" t="str">
        <f t="shared" si="48"/>
        <v/>
      </c>
      <c r="AW446" s="582" t="str">
        <f t="shared" si="49"/>
        <v/>
      </c>
      <c r="AX446" s="584" t="str">
        <f t="shared" si="50"/>
        <v/>
      </c>
      <c r="AY446" s="662" t="str">
        <f>IFERROR(VLOOKUP(功能_33[[#This Row],[功能代號]],工作表3!C:C,1,FALSE),"未計SIT測試")</f>
        <v>未計SIT測試</v>
      </c>
      <c r="AZ446" s="584" t="s">
        <v>2803</v>
      </c>
    </row>
    <row r="447" spans="3:52" ht="13.8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195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2976</v>
      </c>
      <c r="AP447" s="292" t="e">
        <f>VLOOKUP(功能_33[[#This Row],[功能代號]],需二審tmp!A:A,1,FALSE)</f>
        <v>#N/A</v>
      </c>
      <c r="AQ447" s="356">
        <v>44533</v>
      </c>
      <c r="AS447" s="574" t="str">
        <f t="shared" si="45"/>
        <v>8-3</v>
      </c>
      <c r="AT447" s="576" t="str">
        <f t="shared" si="46"/>
        <v/>
      </c>
      <c r="AU447" s="578" t="str">
        <f t="shared" si="47"/>
        <v/>
      </c>
      <c r="AV447" s="580" t="str">
        <f t="shared" si="48"/>
        <v/>
      </c>
      <c r="AW447" s="582" t="str">
        <f t="shared" si="49"/>
        <v/>
      </c>
      <c r="AX447" s="584" t="str">
        <f t="shared" si="50"/>
        <v/>
      </c>
      <c r="AY447" s="662" t="str">
        <f>IFERROR(VLOOKUP(功能_33[[#This Row],[功能代號]],工作表3!C:C,1,FALSE),"未計SIT測試")</f>
        <v>未計SIT測試</v>
      </c>
      <c r="AZ447" s="584" t="s">
        <v>2803</v>
      </c>
    </row>
    <row r="448" spans="3:52" ht="13.8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195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2976</v>
      </c>
      <c r="AP448" s="292" t="e">
        <f>VLOOKUP(功能_33[[#This Row],[功能代號]],需二審tmp!A:A,1,FALSE)</f>
        <v>#N/A</v>
      </c>
      <c r="AQ448" s="356">
        <v>44533</v>
      </c>
      <c r="AS448" s="574" t="str">
        <f t="shared" si="45"/>
        <v>8-3</v>
      </c>
      <c r="AT448" s="576" t="str">
        <f t="shared" si="46"/>
        <v/>
      </c>
      <c r="AU448" s="578" t="str">
        <f t="shared" si="47"/>
        <v/>
      </c>
      <c r="AV448" s="580" t="str">
        <f t="shared" si="48"/>
        <v/>
      </c>
      <c r="AW448" s="582" t="str">
        <f t="shared" si="49"/>
        <v/>
      </c>
      <c r="AX448" s="584" t="str">
        <f t="shared" si="50"/>
        <v/>
      </c>
      <c r="AY448" s="662" t="str">
        <f>IFERROR(VLOOKUP(功能_33[[#This Row],[功能代號]],工作表3!C:C,1,FALSE),"未計SIT測試")</f>
        <v>未計SIT測試</v>
      </c>
      <c r="AZ448" s="584" t="s">
        <v>2803</v>
      </c>
    </row>
    <row r="449" spans="3:52" ht="13.8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2733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3054</v>
      </c>
      <c r="AO449" s="292" t="s">
        <v>3169</v>
      </c>
      <c r="AP449" s="292" t="e">
        <f>VLOOKUP(功能_33[[#This Row],[功能代號]],需二審tmp!A:A,1,FALSE)</f>
        <v>#N/A</v>
      </c>
      <c r="AS449" s="574" t="str">
        <f t="shared" si="45"/>
        <v>8-3</v>
      </c>
      <c r="AT449" s="576" t="str">
        <f t="shared" si="46"/>
        <v/>
      </c>
      <c r="AU449" s="578" t="str">
        <f t="shared" si="47"/>
        <v/>
      </c>
      <c r="AV449" s="580" t="str">
        <f t="shared" si="48"/>
        <v/>
      </c>
      <c r="AW449" s="582" t="str">
        <f t="shared" si="49"/>
        <v/>
      </c>
      <c r="AX449" s="584" t="str">
        <f t="shared" si="50"/>
        <v/>
      </c>
      <c r="AY449" s="662" t="str">
        <f>IFERROR(VLOOKUP(功能_33[[#This Row],[功能代號]],工作表3!C:C,1,FALSE),"未計SIT測試")</f>
        <v>未計SIT測試</v>
      </c>
      <c r="AZ449" s="584" t="s">
        <v>2803</v>
      </c>
    </row>
    <row r="450" spans="3:52" ht="13.8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2733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3054</v>
      </c>
      <c r="AO450" s="292" t="s">
        <v>3169</v>
      </c>
      <c r="AP450" s="292" t="e">
        <f>VLOOKUP(功能_33[[#This Row],[功能代號]],需二審tmp!A:A,1,FALSE)</f>
        <v>#N/A</v>
      </c>
      <c r="AS450" s="574" t="str">
        <f t="shared" si="45"/>
        <v>8-3</v>
      </c>
      <c r="AT450" s="576" t="str">
        <f t="shared" si="46"/>
        <v/>
      </c>
      <c r="AU450" s="578" t="str">
        <f t="shared" si="47"/>
        <v/>
      </c>
      <c r="AV450" s="580" t="str">
        <f t="shared" si="48"/>
        <v/>
      </c>
      <c r="AW450" s="582" t="str">
        <f t="shared" si="49"/>
        <v/>
      </c>
      <c r="AX450" s="584" t="str">
        <f t="shared" si="50"/>
        <v/>
      </c>
      <c r="AY450" s="662" t="str">
        <f>IFERROR(VLOOKUP(功能_33[[#This Row],[功能代號]],工作表3!C:C,1,FALSE),"未計SIT測試")</f>
        <v>未計SIT測試</v>
      </c>
      <c r="AZ450" s="584" t="s">
        <v>2803</v>
      </c>
    </row>
    <row r="451" spans="3:52" ht="13.8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2733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3054</v>
      </c>
      <c r="AO451" s="292" t="s">
        <v>3169</v>
      </c>
      <c r="AP451" s="292" t="e">
        <f>VLOOKUP(功能_33[[#This Row],[功能代號]],需二審tmp!A:A,1,FALSE)</f>
        <v>#N/A</v>
      </c>
      <c r="AS451" s="574" t="str">
        <f t="shared" si="45"/>
        <v>8-3</v>
      </c>
      <c r="AT451" s="576" t="str">
        <f t="shared" si="46"/>
        <v/>
      </c>
      <c r="AU451" s="578" t="str">
        <f t="shared" si="47"/>
        <v/>
      </c>
      <c r="AV451" s="580" t="str">
        <f t="shared" si="48"/>
        <v/>
      </c>
      <c r="AW451" s="582" t="str">
        <f t="shared" si="49"/>
        <v/>
      </c>
      <c r="AX451" s="584" t="str">
        <f t="shared" si="50"/>
        <v/>
      </c>
      <c r="AY451" s="662" t="str">
        <f>IFERROR(VLOOKUP(功能_33[[#This Row],[功能代號]],工作表3!C:C,1,FALSE),"未計SIT測試")</f>
        <v>未計SIT測試</v>
      </c>
      <c r="AZ451" s="584" t="s">
        <v>2803</v>
      </c>
    </row>
    <row r="452" spans="3:52" ht="13.8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2733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3054</v>
      </c>
      <c r="AO452" s="292" t="s">
        <v>3169</v>
      </c>
      <c r="AP452" s="292" t="e">
        <f>VLOOKUP(功能_33[[#This Row],[功能代號]],需二審tmp!A:A,1,FALSE)</f>
        <v>#N/A</v>
      </c>
      <c r="AS452" s="574" t="str">
        <f t="shared" si="45"/>
        <v>8-3</v>
      </c>
      <c r="AT452" s="576" t="str">
        <f t="shared" si="46"/>
        <v/>
      </c>
      <c r="AU452" s="578" t="str">
        <f t="shared" si="47"/>
        <v/>
      </c>
      <c r="AV452" s="580" t="str">
        <f t="shared" si="48"/>
        <v/>
      </c>
      <c r="AW452" s="582" t="str">
        <f t="shared" si="49"/>
        <v/>
      </c>
      <c r="AX452" s="584" t="str">
        <f t="shared" si="50"/>
        <v/>
      </c>
      <c r="AY452" s="662" t="str">
        <f>IFERROR(VLOOKUP(功能_33[[#This Row],[功能代號]],工作表3!C:C,1,FALSE),"未計SIT測試")</f>
        <v>未計SIT測試</v>
      </c>
      <c r="AZ452" s="584" t="s">
        <v>2803</v>
      </c>
    </row>
    <row r="453" spans="3:52" ht="13.8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2733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3054</v>
      </c>
      <c r="AO453" s="292" t="s">
        <v>3169</v>
      </c>
      <c r="AP453" s="292" t="e">
        <f>VLOOKUP(功能_33[[#This Row],[功能代號]],需二審tmp!A:A,1,FALSE)</f>
        <v>#N/A</v>
      </c>
      <c r="AS453" s="574" t="str">
        <f t="shared" si="45"/>
        <v>8-3</v>
      </c>
      <c r="AT453" s="576" t="str">
        <f t="shared" si="46"/>
        <v/>
      </c>
      <c r="AU453" s="578" t="str">
        <f t="shared" si="47"/>
        <v/>
      </c>
      <c r="AV453" s="580" t="str">
        <f t="shared" si="48"/>
        <v/>
      </c>
      <c r="AW453" s="582" t="str">
        <f t="shared" si="49"/>
        <v/>
      </c>
      <c r="AX453" s="584" t="str">
        <f t="shared" si="50"/>
        <v/>
      </c>
      <c r="AY453" s="662" t="str">
        <f>IFERROR(VLOOKUP(功能_33[[#This Row],[功能代號]],工作表3!C:C,1,FALSE),"未計SIT測試")</f>
        <v>未計SIT測試</v>
      </c>
      <c r="AZ453" s="584" t="s">
        <v>2803</v>
      </c>
    </row>
    <row r="454" spans="3:52" ht="13.8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2733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3054</v>
      </c>
      <c r="AO454" s="292" t="s">
        <v>3169</v>
      </c>
      <c r="AP454" s="292" t="e">
        <f>VLOOKUP(功能_33[[#This Row],[功能代號]],需二審tmp!A:A,1,FALSE)</f>
        <v>#N/A</v>
      </c>
      <c r="AS454" s="574" t="str">
        <f t="shared" si="45"/>
        <v>8-3</v>
      </c>
      <c r="AT454" s="576" t="str">
        <f t="shared" si="46"/>
        <v/>
      </c>
      <c r="AU454" s="578" t="str">
        <f t="shared" si="47"/>
        <v/>
      </c>
      <c r="AV454" s="580" t="str">
        <f t="shared" si="48"/>
        <v/>
      </c>
      <c r="AW454" s="582" t="str">
        <f t="shared" si="49"/>
        <v/>
      </c>
      <c r="AX454" s="584" t="str">
        <f t="shared" si="50"/>
        <v/>
      </c>
      <c r="AY454" s="662" t="str">
        <f>IFERROR(VLOOKUP(功能_33[[#This Row],[功能代號]],工作表3!C:C,1,FALSE),"未計SIT測試")</f>
        <v>未計SIT測試</v>
      </c>
      <c r="AZ454" s="584" t="s">
        <v>2803</v>
      </c>
    </row>
    <row r="455" spans="3:52" ht="13.8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2733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3054</v>
      </c>
      <c r="AO455" s="292" t="s">
        <v>3169</v>
      </c>
      <c r="AP455" s="292" t="e">
        <f>VLOOKUP(功能_33[[#This Row],[功能代號]],需二審tmp!A:A,1,FALSE)</f>
        <v>#N/A</v>
      </c>
      <c r="AS455" s="574" t="str">
        <f t="shared" si="45"/>
        <v>8-3</v>
      </c>
      <c r="AT455" s="576" t="str">
        <f t="shared" si="46"/>
        <v/>
      </c>
      <c r="AU455" s="578" t="str">
        <f t="shared" si="47"/>
        <v/>
      </c>
      <c r="AV455" s="580" t="str">
        <f t="shared" si="48"/>
        <v/>
      </c>
      <c r="AW455" s="582" t="str">
        <f t="shared" si="49"/>
        <v/>
      </c>
      <c r="AX455" s="584" t="str">
        <f t="shared" si="50"/>
        <v/>
      </c>
      <c r="AY455" s="662" t="str">
        <f>IFERROR(VLOOKUP(功能_33[[#This Row],[功能代號]],工作表3!C:C,1,FALSE),"未計SIT測試")</f>
        <v>未計SIT測試</v>
      </c>
      <c r="AZ455" s="584" t="s">
        <v>2803</v>
      </c>
    </row>
    <row r="456" spans="3:52" ht="13.8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2733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3054</v>
      </c>
      <c r="AO456" s="292" t="s">
        <v>3169</v>
      </c>
      <c r="AP456" s="292" t="e">
        <f>VLOOKUP(功能_33[[#This Row],[功能代號]],需二審tmp!A:A,1,FALSE)</f>
        <v>#N/A</v>
      </c>
      <c r="AS456" s="574" t="str">
        <f t="shared" si="45"/>
        <v>8-3</v>
      </c>
      <c r="AT456" s="576" t="str">
        <f t="shared" si="46"/>
        <v/>
      </c>
      <c r="AU456" s="578" t="str">
        <f t="shared" si="47"/>
        <v/>
      </c>
      <c r="AV456" s="580" t="str">
        <f t="shared" si="48"/>
        <v/>
      </c>
      <c r="AW456" s="582" t="str">
        <f t="shared" si="49"/>
        <v/>
      </c>
      <c r="AX456" s="584" t="str">
        <f t="shared" si="50"/>
        <v/>
      </c>
      <c r="AY456" s="662" t="str">
        <f>IFERROR(VLOOKUP(功能_33[[#This Row],[功能代號]],工作表3!C:C,1,FALSE),"未計SIT測試")</f>
        <v>未計SIT測試</v>
      </c>
      <c r="AZ456" s="584" t="s">
        <v>2803</v>
      </c>
    </row>
    <row r="457" spans="3:52" ht="13.8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2733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3054</v>
      </c>
      <c r="AO457" s="292" t="s">
        <v>3169</v>
      </c>
      <c r="AP457" s="292" t="e">
        <f>VLOOKUP(功能_33[[#This Row],[功能代號]],需二審tmp!A:A,1,FALSE)</f>
        <v>#N/A</v>
      </c>
      <c r="AS457" s="574" t="str">
        <f t="shared" si="45"/>
        <v>8-3</v>
      </c>
      <c r="AT457" s="576" t="str">
        <f t="shared" si="46"/>
        <v/>
      </c>
      <c r="AU457" s="578" t="str">
        <f t="shared" si="47"/>
        <v/>
      </c>
      <c r="AV457" s="580" t="str">
        <f t="shared" si="48"/>
        <v/>
      </c>
      <c r="AW457" s="582" t="str">
        <f t="shared" si="49"/>
        <v/>
      </c>
      <c r="AX457" s="584" t="str">
        <f t="shared" si="50"/>
        <v/>
      </c>
      <c r="AY457" s="662" t="str">
        <f>IFERROR(VLOOKUP(功能_33[[#This Row],[功能代號]],工作表3!C:C,1,FALSE),"未計SIT測試")</f>
        <v>未計SIT測試</v>
      </c>
      <c r="AZ457" s="584" t="s">
        <v>2803</v>
      </c>
    </row>
    <row r="458" spans="3:52" ht="13.8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2733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3054</v>
      </c>
      <c r="AO458" s="292" t="s">
        <v>3169</v>
      </c>
      <c r="AP458" s="292" t="e">
        <f>VLOOKUP(功能_33[[#This Row],[功能代號]],需二審tmp!A:A,1,FALSE)</f>
        <v>#N/A</v>
      </c>
      <c r="AS458" s="574" t="str">
        <f t="shared" si="45"/>
        <v>8-3</v>
      </c>
      <c r="AT458" s="576" t="str">
        <f t="shared" si="46"/>
        <v/>
      </c>
      <c r="AU458" s="578" t="str">
        <f t="shared" si="47"/>
        <v/>
      </c>
      <c r="AV458" s="580" t="str">
        <f t="shared" si="48"/>
        <v/>
      </c>
      <c r="AW458" s="582" t="str">
        <f t="shared" si="49"/>
        <v/>
      </c>
      <c r="AX458" s="584" t="str">
        <f t="shared" si="50"/>
        <v/>
      </c>
      <c r="AY458" s="662" t="str">
        <f>IFERROR(VLOOKUP(功能_33[[#This Row],[功能代號]],工作表3!C:C,1,FALSE),"未計SIT測試")</f>
        <v>未計SIT測試</v>
      </c>
      <c r="AZ458" s="584" t="s">
        <v>2803</v>
      </c>
    </row>
    <row r="459" spans="3:52" ht="13.8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2733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3054</v>
      </c>
      <c r="AO459" s="292" t="s">
        <v>3169</v>
      </c>
      <c r="AP459" s="292" t="e">
        <f>VLOOKUP(功能_33[[#This Row],[功能代號]],需二審tmp!A:A,1,FALSE)</f>
        <v>#N/A</v>
      </c>
      <c r="AS459" s="574" t="str">
        <f t="shared" ref="AS459:AS522" si="51">IF(COUNTA(AE459)=1,LEFT(D459,3),"")</f>
        <v>8-3</v>
      </c>
      <c r="AT459" s="576" t="str">
        <f t="shared" ref="AT459:AT522" si="52">IF(AND(COUNTA(N459)=1,COUNTA(O459)=1,COUNTA(AA459)=1,COUNTA(AD459)=1,COUNTA(AE459)=0),LEFT(D459,3),"")</f>
        <v/>
      </c>
      <c r="AU459" s="578" t="str">
        <f t="shared" ref="AU459:AU522" si="53">IF(AND(COUNTA(N459)=1,COUNTA(O459)=1,COUNTA(AA459)=1,COUNTA(AD459)=0,COUNTA(AE459)=0),LEFT(D459,3),"")</f>
        <v/>
      </c>
      <c r="AV459" s="580" t="str">
        <f t="shared" ref="AV459:AV522" si="54">IF(AND(COUNTA(O459)=0,COUNTA(AA459)=1),LEFT(D459,3),"")</f>
        <v/>
      </c>
      <c r="AW459" s="582" t="str">
        <f t="shared" ref="AW459:AW522" si="55">IF(AND(COUNTA(O459)=1,COUNTA(AA459)=0),LEFT(D459,3),"")</f>
        <v/>
      </c>
      <c r="AX459" s="584" t="str">
        <f t="shared" ref="AX459:AX522" si="56">IF(AND(COUNTA(O459)=0,COUNTA(AA459)=0),LEFT(D459,3),"")</f>
        <v/>
      </c>
      <c r="AY459" s="662" t="str">
        <f>IFERROR(VLOOKUP(功能_33[[#This Row],[功能代號]],工作表3!C:C,1,FALSE),"未計SIT測試")</f>
        <v>未計SIT測試</v>
      </c>
      <c r="AZ459" s="584" t="s">
        <v>2803</v>
      </c>
    </row>
    <row r="460" spans="3:52" ht="13.8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2733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3054</v>
      </c>
      <c r="AO460" s="292" t="s">
        <v>3169</v>
      </c>
      <c r="AP460" s="292" t="e">
        <f>VLOOKUP(功能_33[[#This Row],[功能代號]],需二審tmp!A:A,1,FALSE)</f>
        <v>#N/A</v>
      </c>
      <c r="AS460" s="574" t="str">
        <f t="shared" si="51"/>
        <v>8-3</v>
      </c>
      <c r="AT460" s="576" t="str">
        <f t="shared" si="52"/>
        <v/>
      </c>
      <c r="AU460" s="578" t="str">
        <f t="shared" si="53"/>
        <v/>
      </c>
      <c r="AV460" s="580" t="str">
        <f t="shared" si="54"/>
        <v/>
      </c>
      <c r="AW460" s="582" t="str">
        <f t="shared" si="55"/>
        <v/>
      </c>
      <c r="AX460" s="584" t="str">
        <f t="shared" si="56"/>
        <v/>
      </c>
      <c r="AY460" s="662" t="str">
        <f>IFERROR(VLOOKUP(功能_33[[#This Row],[功能代號]],工作表3!C:C,1,FALSE),"未計SIT測試")</f>
        <v>未計SIT測試</v>
      </c>
      <c r="AZ460" s="584" t="s">
        <v>2803</v>
      </c>
    </row>
    <row r="461" spans="3:52" ht="13.8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2733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3054</v>
      </c>
      <c r="AO461" s="292" t="s">
        <v>3169</v>
      </c>
      <c r="AP461" s="292" t="e">
        <f>VLOOKUP(功能_33[[#This Row],[功能代號]],需二審tmp!A:A,1,FALSE)</f>
        <v>#N/A</v>
      </c>
      <c r="AS461" s="574" t="str">
        <f t="shared" si="51"/>
        <v>8-3</v>
      </c>
      <c r="AT461" s="576" t="str">
        <f t="shared" si="52"/>
        <v/>
      </c>
      <c r="AU461" s="578" t="str">
        <f t="shared" si="53"/>
        <v/>
      </c>
      <c r="AV461" s="580" t="str">
        <f t="shared" si="54"/>
        <v/>
      </c>
      <c r="AW461" s="582" t="str">
        <f t="shared" si="55"/>
        <v/>
      </c>
      <c r="AX461" s="584" t="str">
        <f t="shared" si="56"/>
        <v/>
      </c>
      <c r="AY461" s="662" t="str">
        <f>IFERROR(VLOOKUP(功能_33[[#This Row],[功能代號]],工作表3!C:C,1,FALSE),"未計SIT測試")</f>
        <v>未計SIT測試</v>
      </c>
      <c r="AZ461" s="584" t="s">
        <v>2803</v>
      </c>
    </row>
    <row r="462" spans="3:52" ht="13.8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2733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3054</v>
      </c>
      <c r="AO462" s="292" t="s">
        <v>3169</v>
      </c>
      <c r="AP462" s="292" t="e">
        <f>VLOOKUP(功能_33[[#This Row],[功能代號]],需二審tmp!A:A,1,FALSE)</f>
        <v>#N/A</v>
      </c>
      <c r="AS462" s="574" t="str">
        <f t="shared" si="51"/>
        <v>8-3</v>
      </c>
      <c r="AT462" s="576" t="str">
        <f t="shared" si="52"/>
        <v/>
      </c>
      <c r="AU462" s="578" t="str">
        <f t="shared" si="53"/>
        <v/>
      </c>
      <c r="AV462" s="580" t="str">
        <f t="shared" si="54"/>
        <v/>
      </c>
      <c r="AW462" s="582" t="str">
        <f t="shared" si="55"/>
        <v/>
      </c>
      <c r="AX462" s="584" t="str">
        <f t="shared" si="56"/>
        <v/>
      </c>
      <c r="AY462" s="662" t="str">
        <f>IFERROR(VLOOKUP(功能_33[[#This Row],[功能代號]],工作表3!C:C,1,FALSE),"未計SIT測試")</f>
        <v>未計SIT測試</v>
      </c>
      <c r="AZ462" s="584" t="s">
        <v>2803</v>
      </c>
    </row>
    <row r="463" spans="3:52" ht="13.8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2733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3054</v>
      </c>
      <c r="AO463" s="292" t="s">
        <v>3169</v>
      </c>
      <c r="AP463" s="292" t="e">
        <f>VLOOKUP(功能_33[[#This Row],[功能代號]],需二審tmp!A:A,1,FALSE)</f>
        <v>#N/A</v>
      </c>
      <c r="AS463" s="574" t="str">
        <f t="shared" si="51"/>
        <v>8-3</v>
      </c>
      <c r="AT463" s="576" t="str">
        <f t="shared" si="52"/>
        <v/>
      </c>
      <c r="AU463" s="578" t="str">
        <f t="shared" si="53"/>
        <v/>
      </c>
      <c r="AV463" s="580" t="str">
        <f t="shared" si="54"/>
        <v/>
      </c>
      <c r="AW463" s="582" t="str">
        <f t="shared" si="55"/>
        <v/>
      </c>
      <c r="AX463" s="584" t="str">
        <f t="shared" si="56"/>
        <v/>
      </c>
      <c r="AY463" s="662" t="str">
        <f>IFERROR(VLOOKUP(功能_33[[#This Row],[功能代號]],工作表3!C:C,1,FALSE),"未計SIT測試")</f>
        <v>未計SIT測試</v>
      </c>
      <c r="AZ463" s="584" t="s">
        <v>2803</v>
      </c>
    </row>
    <row r="464" spans="3:52" ht="13.8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2733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3054</v>
      </c>
      <c r="AO464" s="292" t="s">
        <v>3169</v>
      </c>
      <c r="AP464" s="292" t="e">
        <f>VLOOKUP(功能_33[[#This Row],[功能代號]],需二審tmp!A:A,1,FALSE)</f>
        <v>#N/A</v>
      </c>
      <c r="AS464" s="574" t="str">
        <f t="shared" si="51"/>
        <v>8-3</v>
      </c>
      <c r="AT464" s="576" t="str">
        <f t="shared" si="52"/>
        <v/>
      </c>
      <c r="AU464" s="578" t="str">
        <f t="shared" si="53"/>
        <v/>
      </c>
      <c r="AV464" s="580" t="str">
        <f t="shared" si="54"/>
        <v/>
      </c>
      <c r="AW464" s="582" t="str">
        <f t="shared" si="55"/>
        <v/>
      </c>
      <c r="AX464" s="584" t="str">
        <f t="shared" si="56"/>
        <v/>
      </c>
      <c r="AY464" s="662" t="str">
        <f>IFERROR(VLOOKUP(功能_33[[#This Row],[功能代號]],工作表3!C:C,1,FALSE),"未計SIT測試")</f>
        <v>未計SIT測試</v>
      </c>
      <c r="AZ464" s="584" t="s">
        <v>2803</v>
      </c>
    </row>
    <row r="465" spans="3:52" ht="13.8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2733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3054</v>
      </c>
      <c r="AO465" s="292" t="s">
        <v>3169</v>
      </c>
      <c r="AP465" s="292" t="e">
        <f>VLOOKUP(功能_33[[#This Row],[功能代號]],需二審tmp!A:A,1,FALSE)</f>
        <v>#N/A</v>
      </c>
      <c r="AS465" s="574" t="str">
        <f t="shared" si="51"/>
        <v>8-3</v>
      </c>
      <c r="AT465" s="576" t="str">
        <f t="shared" si="52"/>
        <v/>
      </c>
      <c r="AU465" s="578" t="str">
        <f t="shared" si="53"/>
        <v/>
      </c>
      <c r="AV465" s="580" t="str">
        <f t="shared" si="54"/>
        <v/>
      </c>
      <c r="AW465" s="582" t="str">
        <f t="shared" si="55"/>
        <v/>
      </c>
      <c r="AX465" s="584" t="str">
        <f t="shared" si="56"/>
        <v/>
      </c>
      <c r="AY465" s="662" t="str">
        <f>IFERROR(VLOOKUP(功能_33[[#This Row],[功能代號]],工作表3!C:C,1,FALSE),"未計SIT測試")</f>
        <v>未計SIT測試</v>
      </c>
      <c r="AZ465" s="584" t="s">
        <v>2803</v>
      </c>
    </row>
    <row r="466" spans="3:52" ht="13.8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2733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3054</v>
      </c>
      <c r="AO466" s="292" t="s">
        <v>3169</v>
      </c>
      <c r="AP466" s="292" t="e">
        <f>VLOOKUP(功能_33[[#This Row],[功能代號]],需二審tmp!A:A,1,FALSE)</f>
        <v>#N/A</v>
      </c>
      <c r="AS466" s="574" t="str">
        <f t="shared" si="51"/>
        <v>8-3</v>
      </c>
      <c r="AT466" s="576" t="str">
        <f t="shared" si="52"/>
        <v/>
      </c>
      <c r="AU466" s="578" t="str">
        <f t="shared" si="53"/>
        <v/>
      </c>
      <c r="AV466" s="580" t="str">
        <f t="shared" si="54"/>
        <v/>
      </c>
      <c r="AW466" s="582" t="str">
        <f t="shared" si="55"/>
        <v/>
      </c>
      <c r="AX466" s="584" t="str">
        <f t="shared" si="56"/>
        <v/>
      </c>
      <c r="AY466" s="662" t="str">
        <f>IFERROR(VLOOKUP(功能_33[[#This Row],[功能代號]],工作表3!C:C,1,FALSE),"未計SIT測試")</f>
        <v>未計SIT測試</v>
      </c>
      <c r="AZ466" s="584" t="s">
        <v>2803</v>
      </c>
    </row>
    <row r="467" spans="3:52" ht="13.8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2733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3054</v>
      </c>
      <c r="AO467" s="292" t="s">
        <v>3169</v>
      </c>
      <c r="AP467" s="292" t="e">
        <f>VLOOKUP(功能_33[[#This Row],[功能代號]],需二審tmp!A:A,1,FALSE)</f>
        <v>#N/A</v>
      </c>
      <c r="AS467" s="574" t="str">
        <f t="shared" si="51"/>
        <v>8-3</v>
      </c>
      <c r="AT467" s="576" t="str">
        <f t="shared" si="52"/>
        <v/>
      </c>
      <c r="AU467" s="578" t="str">
        <f t="shared" si="53"/>
        <v/>
      </c>
      <c r="AV467" s="580" t="str">
        <f t="shared" si="54"/>
        <v/>
      </c>
      <c r="AW467" s="582" t="str">
        <f t="shared" si="55"/>
        <v/>
      </c>
      <c r="AX467" s="584" t="str">
        <f t="shared" si="56"/>
        <v/>
      </c>
      <c r="AY467" s="662" t="str">
        <f>IFERROR(VLOOKUP(功能_33[[#This Row],[功能代號]],工作表3!C:C,1,FALSE),"未計SIT測試")</f>
        <v>未計SIT測試</v>
      </c>
      <c r="AZ467" s="584" t="s">
        <v>2803</v>
      </c>
    </row>
    <row r="468" spans="3:52" ht="13.8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2733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3054</v>
      </c>
      <c r="AO468" s="292" t="s">
        <v>3169</v>
      </c>
      <c r="AP468" s="292" t="e">
        <f>VLOOKUP(功能_33[[#This Row],[功能代號]],需二審tmp!A:A,1,FALSE)</f>
        <v>#N/A</v>
      </c>
      <c r="AS468" s="574" t="str">
        <f t="shared" si="51"/>
        <v>8-3</v>
      </c>
      <c r="AT468" s="576" t="str">
        <f t="shared" si="52"/>
        <v/>
      </c>
      <c r="AU468" s="578" t="str">
        <f t="shared" si="53"/>
        <v/>
      </c>
      <c r="AV468" s="580" t="str">
        <f t="shared" si="54"/>
        <v/>
      </c>
      <c r="AW468" s="582" t="str">
        <f t="shared" si="55"/>
        <v/>
      </c>
      <c r="AX468" s="584" t="str">
        <f t="shared" si="56"/>
        <v/>
      </c>
      <c r="AY468" s="662" t="str">
        <f>IFERROR(VLOOKUP(功能_33[[#This Row],[功能代號]],工作表3!C:C,1,FALSE),"未計SIT測試")</f>
        <v>未計SIT測試</v>
      </c>
      <c r="AZ468" s="584" t="s">
        <v>2803</v>
      </c>
    </row>
    <row r="469" spans="3:52" ht="13.8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2733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3054</v>
      </c>
      <c r="AO469" s="292" t="s">
        <v>3169</v>
      </c>
      <c r="AP469" s="292" t="e">
        <f>VLOOKUP(功能_33[[#This Row],[功能代號]],需二審tmp!A:A,1,FALSE)</f>
        <v>#N/A</v>
      </c>
      <c r="AS469" s="574" t="str">
        <f t="shared" si="51"/>
        <v>8-3</v>
      </c>
      <c r="AT469" s="576" t="str">
        <f t="shared" si="52"/>
        <v/>
      </c>
      <c r="AU469" s="578" t="str">
        <f t="shared" si="53"/>
        <v/>
      </c>
      <c r="AV469" s="580" t="str">
        <f t="shared" si="54"/>
        <v/>
      </c>
      <c r="AW469" s="582" t="str">
        <f t="shared" si="55"/>
        <v/>
      </c>
      <c r="AX469" s="584" t="str">
        <f t="shared" si="56"/>
        <v/>
      </c>
      <c r="AY469" s="662" t="str">
        <f>IFERROR(VLOOKUP(功能_33[[#This Row],[功能代號]],工作表3!C:C,1,FALSE),"未計SIT測試")</f>
        <v>未計SIT測試</v>
      </c>
      <c r="AZ469" s="584" t="s">
        <v>2803</v>
      </c>
    </row>
    <row r="470" spans="3:52" ht="13.8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2733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3054</v>
      </c>
      <c r="AO470" s="292" t="s">
        <v>3169</v>
      </c>
      <c r="AP470" s="292" t="e">
        <f>VLOOKUP(功能_33[[#This Row],[功能代號]],需二審tmp!A:A,1,FALSE)</f>
        <v>#N/A</v>
      </c>
      <c r="AS470" s="574" t="str">
        <f t="shared" si="51"/>
        <v>8-3</v>
      </c>
      <c r="AT470" s="576" t="str">
        <f t="shared" si="52"/>
        <v/>
      </c>
      <c r="AU470" s="578" t="str">
        <f t="shared" si="53"/>
        <v/>
      </c>
      <c r="AV470" s="580" t="str">
        <f t="shared" si="54"/>
        <v/>
      </c>
      <c r="AW470" s="582" t="str">
        <f t="shared" si="55"/>
        <v/>
      </c>
      <c r="AX470" s="584" t="str">
        <f t="shared" si="56"/>
        <v/>
      </c>
      <c r="AY470" s="662" t="str">
        <f>IFERROR(VLOOKUP(功能_33[[#This Row],[功能代號]],工作表3!C:C,1,FALSE),"未計SIT測試")</f>
        <v>未計SIT測試</v>
      </c>
      <c r="AZ470" s="584" t="s">
        <v>2803</v>
      </c>
    </row>
    <row r="471" spans="3:52" ht="13.8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2733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3054</v>
      </c>
      <c r="AO471" s="292" t="s">
        <v>3169</v>
      </c>
      <c r="AP471" s="292" t="e">
        <f>VLOOKUP(功能_33[[#This Row],[功能代號]],需二審tmp!A:A,1,FALSE)</f>
        <v>#N/A</v>
      </c>
      <c r="AS471" s="574" t="str">
        <f t="shared" si="51"/>
        <v>8-3</v>
      </c>
      <c r="AT471" s="576" t="str">
        <f t="shared" si="52"/>
        <v/>
      </c>
      <c r="AU471" s="578" t="str">
        <f t="shared" si="53"/>
        <v/>
      </c>
      <c r="AV471" s="580" t="str">
        <f t="shared" si="54"/>
        <v/>
      </c>
      <c r="AW471" s="582" t="str">
        <f t="shared" si="55"/>
        <v/>
      </c>
      <c r="AX471" s="584" t="str">
        <f t="shared" si="56"/>
        <v/>
      </c>
      <c r="AY471" s="662" t="str">
        <f>IFERROR(VLOOKUP(功能_33[[#This Row],[功能代號]],工作表3!C:C,1,FALSE),"未計SIT測試")</f>
        <v>未計SIT測試</v>
      </c>
      <c r="AZ471" s="584" t="s">
        <v>2803</v>
      </c>
    </row>
    <row r="472" spans="3:52" ht="13.8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2733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3054</v>
      </c>
      <c r="AO472" s="292" t="s">
        <v>3169</v>
      </c>
      <c r="AP472" s="292" t="e">
        <f>VLOOKUP(功能_33[[#This Row],[功能代號]],需二審tmp!A:A,1,FALSE)</f>
        <v>#N/A</v>
      </c>
      <c r="AS472" s="574" t="str">
        <f t="shared" si="51"/>
        <v>8-3</v>
      </c>
      <c r="AT472" s="576" t="str">
        <f t="shared" si="52"/>
        <v/>
      </c>
      <c r="AU472" s="578" t="str">
        <f t="shared" si="53"/>
        <v/>
      </c>
      <c r="AV472" s="580" t="str">
        <f t="shared" si="54"/>
        <v/>
      </c>
      <c r="AW472" s="582" t="str">
        <f t="shared" si="55"/>
        <v/>
      </c>
      <c r="AX472" s="584" t="str">
        <f t="shared" si="56"/>
        <v/>
      </c>
      <c r="AY472" s="662" t="str">
        <f>IFERROR(VLOOKUP(功能_33[[#This Row],[功能代號]],工作表3!C:C,1,FALSE),"未計SIT測試")</f>
        <v>未計SIT測試</v>
      </c>
      <c r="AZ472" s="584" t="s">
        <v>2803</v>
      </c>
    </row>
    <row r="473" spans="3:52" ht="13.8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2733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3054</v>
      </c>
      <c r="AO473" s="292" t="s">
        <v>3169</v>
      </c>
      <c r="AP473" s="292" t="e">
        <f>VLOOKUP(功能_33[[#This Row],[功能代號]],需二審tmp!A:A,1,FALSE)</f>
        <v>#N/A</v>
      </c>
      <c r="AS473" s="574" t="str">
        <f t="shared" si="51"/>
        <v>8-3</v>
      </c>
      <c r="AT473" s="576" t="str">
        <f t="shared" si="52"/>
        <v/>
      </c>
      <c r="AU473" s="578" t="str">
        <f t="shared" si="53"/>
        <v/>
      </c>
      <c r="AV473" s="580" t="str">
        <f t="shared" si="54"/>
        <v/>
      </c>
      <c r="AW473" s="582" t="str">
        <f t="shared" si="55"/>
        <v/>
      </c>
      <c r="AX473" s="584" t="str">
        <f t="shared" si="56"/>
        <v/>
      </c>
      <c r="AY473" s="662" t="str">
        <f>IFERROR(VLOOKUP(功能_33[[#This Row],[功能代號]],工作表3!C:C,1,FALSE),"未計SIT測試")</f>
        <v>未計SIT測試</v>
      </c>
      <c r="AZ473" s="584" t="s">
        <v>2803</v>
      </c>
    </row>
    <row r="474" spans="3:52" ht="13.8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2733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3054</v>
      </c>
      <c r="AO474" s="292" t="s">
        <v>3169</v>
      </c>
      <c r="AP474" s="292" t="e">
        <f>VLOOKUP(功能_33[[#This Row],[功能代號]],需二審tmp!A:A,1,FALSE)</f>
        <v>#N/A</v>
      </c>
      <c r="AS474" s="574" t="str">
        <f t="shared" si="51"/>
        <v>8-3</v>
      </c>
      <c r="AT474" s="576" t="str">
        <f t="shared" si="52"/>
        <v/>
      </c>
      <c r="AU474" s="578" t="str">
        <f t="shared" si="53"/>
        <v/>
      </c>
      <c r="AV474" s="580" t="str">
        <f t="shared" si="54"/>
        <v/>
      </c>
      <c r="AW474" s="582" t="str">
        <f t="shared" si="55"/>
        <v/>
      </c>
      <c r="AX474" s="584" t="str">
        <f t="shared" si="56"/>
        <v/>
      </c>
      <c r="AY474" s="662" t="str">
        <f>IFERROR(VLOOKUP(功能_33[[#This Row],[功能代號]],工作表3!C:C,1,FALSE),"未計SIT測試")</f>
        <v>未計SIT測試</v>
      </c>
      <c r="AZ474" s="584" t="s">
        <v>2803</v>
      </c>
    </row>
    <row r="475" spans="3:52" ht="13.8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2733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3054</v>
      </c>
      <c r="AO475" s="292" t="s">
        <v>3169</v>
      </c>
      <c r="AP475" s="292" t="e">
        <f>VLOOKUP(功能_33[[#This Row],[功能代號]],需二審tmp!A:A,1,FALSE)</f>
        <v>#N/A</v>
      </c>
      <c r="AS475" s="574" t="str">
        <f t="shared" si="51"/>
        <v>8-3</v>
      </c>
      <c r="AT475" s="576" t="str">
        <f t="shared" si="52"/>
        <v/>
      </c>
      <c r="AU475" s="578" t="str">
        <f t="shared" si="53"/>
        <v/>
      </c>
      <c r="AV475" s="580" t="str">
        <f t="shared" si="54"/>
        <v/>
      </c>
      <c r="AW475" s="582" t="str">
        <f t="shared" si="55"/>
        <v/>
      </c>
      <c r="AX475" s="584" t="str">
        <f t="shared" si="56"/>
        <v/>
      </c>
      <c r="AY475" s="662" t="str">
        <f>IFERROR(VLOOKUP(功能_33[[#This Row],[功能代號]],工作表3!C:C,1,FALSE),"未計SIT測試")</f>
        <v>未計SIT測試</v>
      </c>
      <c r="AZ475" s="584" t="s">
        <v>2803</v>
      </c>
    </row>
    <row r="476" spans="3:52" ht="13.8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2733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3054</v>
      </c>
      <c r="AO476" s="292" t="s">
        <v>3169</v>
      </c>
      <c r="AP476" s="292" t="e">
        <f>VLOOKUP(功能_33[[#This Row],[功能代號]],需二審tmp!A:A,1,FALSE)</f>
        <v>#N/A</v>
      </c>
      <c r="AS476" s="574" t="str">
        <f t="shared" si="51"/>
        <v>8-3</v>
      </c>
      <c r="AT476" s="576" t="str">
        <f t="shared" si="52"/>
        <v/>
      </c>
      <c r="AU476" s="578" t="str">
        <f t="shared" si="53"/>
        <v/>
      </c>
      <c r="AV476" s="580" t="str">
        <f t="shared" si="54"/>
        <v/>
      </c>
      <c r="AW476" s="582" t="str">
        <f t="shared" si="55"/>
        <v/>
      </c>
      <c r="AX476" s="584" t="str">
        <f t="shared" si="56"/>
        <v/>
      </c>
      <c r="AY476" s="662" t="str">
        <f>IFERROR(VLOOKUP(功能_33[[#This Row],[功能代號]],工作表3!C:C,1,FALSE),"未計SIT測試")</f>
        <v>未計SIT測試</v>
      </c>
      <c r="AZ476" s="584" t="s">
        <v>2803</v>
      </c>
    </row>
    <row r="477" spans="3:52" ht="13.8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2733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3054</v>
      </c>
      <c r="AO477" s="292" t="s">
        <v>3169</v>
      </c>
      <c r="AP477" s="292" t="e">
        <f>VLOOKUP(功能_33[[#This Row],[功能代號]],需二審tmp!A:A,1,FALSE)</f>
        <v>#N/A</v>
      </c>
      <c r="AS477" s="574" t="str">
        <f t="shared" si="51"/>
        <v>8-3</v>
      </c>
      <c r="AT477" s="576" t="str">
        <f t="shared" si="52"/>
        <v/>
      </c>
      <c r="AU477" s="578" t="str">
        <f t="shared" si="53"/>
        <v/>
      </c>
      <c r="AV477" s="580" t="str">
        <f t="shared" si="54"/>
        <v/>
      </c>
      <c r="AW477" s="582" t="str">
        <f t="shared" si="55"/>
        <v/>
      </c>
      <c r="AX477" s="584" t="str">
        <f t="shared" si="56"/>
        <v/>
      </c>
      <c r="AY477" s="662" t="str">
        <f>IFERROR(VLOOKUP(功能_33[[#This Row],[功能代號]],工作表3!C:C,1,FALSE),"未計SIT測試")</f>
        <v>未計SIT測試</v>
      </c>
      <c r="AZ477" s="584" t="s">
        <v>2803</v>
      </c>
    </row>
    <row r="478" spans="3:52" ht="13.8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2733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3054</v>
      </c>
      <c r="AO478" s="292" t="s">
        <v>3169</v>
      </c>
      <c r="AP478" s="292" t="e">
        <f>VLOOKUP(功能_33[[#This Row],[功能代號]],需二審tmp!A:A,1,FALSE)</f>
        <v>#N/A</v>
      </c>
      <c r="AS478" s="574" t="str">
        <f t="shared" si="51"/>
        <v>8-3</v>
      </c>
      <c r="AT478" s="576" t="str">
        <f t="shared" si="52"/>
        <v/>
      </c>
      <c r="AU478" s="578" t="str">
        <f t="shared" si="53"/>
        <v/>
      </c>
      <c r="AV478" s="580" t="str">
        <f t="shared" si="54"/>
        <v/>
      </c>
      <c r="AW478" s="582" t="str">
        <f t="shared" si="55"/>
        <v/>
      </c>
      <c r="AX478" s="584" t="str">
        <f t="shared" si="56"/>
        <v/>
      </c>
      <c r="AY478" s="662" t="str">
        <f>IFERROR(VLOOKUP(功能_33[[#This Row],[功能代號]],工作表3!C:C,1,FALSE),"未計SIT測試")</f>
        <v>未計SIT測試</v>
      </c>
      <c r="AZ478" s="584" t="s">
        <v>2803</v>
      </c>
    </row>
    <row r="479" spans="3:52" ht="13.8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2733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3054</v>
      </c>
      <c r="AO479" s="292" t="s">
        <v>3169</v>
      </c>
      <c r="AP479" s="292" t="e">
        <f>VLOOKUP(功能_33[[#This Row],[功能代號]],需二審tmp!A:A,1,FALSE)</f>
        <v>#N/A</v>
      </c>
      <c r="AS479" s="574" t="str">
        <f t="shared" si="51"/>
        <v>8-3</v>
      </c>
      <c r="AT479" s="576" t="str">
        <f t="shared" si="52"/>
        <v/>
      </c>
      <c r="AU479" s="578" t="str">
        <f t="shared" si="53"/>
        <v/>
      </c>
      <c r="AV479" s="580" t="str">
        <f t="shared" si="54"/>
        <v/>
      </c>
      <c r="AW479" s="582" t="str">
        <f t="shared" si="55"/>
        <v/>
      </c>
      <c r="AX479" s="584" t="str">
        <f t="shared" si="56"/>
        <v/>
      </c>
      <c r="AY479" s="662" t="str">
        <f>IFERROR(VLOOKUP(功能_33[[#This Row],[功能代號]],工作表3!C:C,1,FALSE),"未計SIT測試")</f>
        <v>未計SIT測試</v>
      </c>
      <c r="AZ479" s="584" t="s">
        <v>2803</v>
      </c>
    </row>
    <row r="480" spans="3:52" ht="13.8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2733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3054</v>
      </c>
      <c r="AO480" s="292" t="s">
        <v>3169</v>
      </c>
      <c r="AP480" s="292" t="e">
        <f>VLOOKUP(功能_33[[#This Row],[功能代號]],需二審tmp!A:A,1,FALSE)</f>
        <v>#N/A</v>
      </c>
      <c r="AS480" s="574" t="str">
        <f t="shared" si="51"/>
        <v>8-3</v>
      </c>
      <c r="AT480" s="576" t="str">
        <f t="shared" si="52"/>
        <v/>
      </c>
      <c r="AU480" s="578" t="str">
        <f t="shared" si="53"/>
        <v/>
      </c>
      <c r="AV480" s="580" t="str">
        <f t="shared" si="54"/>
        <v/>
      </c>
      <c r="AW480" s="582" t="str">
        <f t="shared" si="55"/>
        <v/>
      </c>
      <c r="AX480" s="584" t="str">
        <f t="shared" si="56"/>
        <v/>
      </c>
      <c r="AY480" s="662" t="str">
        <f>IFERROR(VLOOKUP(功能_33[[#This Row],[功能代號]],工作表3!C:C,1,FALSE),"未計SIT測試")</f>
        <v>未計SIT測試</v>
      </c>
      <c r="AZ480" s="584" t="s">
        <v>2803</v>
      </c>
    </row>
    <row r="481" spans="3:52" ht="13.8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2733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3054</v>
      </c>
      <c r="AO481" s="292" t="s">
        <v>3169</v>
      </c>
      <c r="AP481" s="292" t="e">
        <f>VLOOKUP(功能_33[[#This Row],[功能代號]],需二審tmp!A:A,1,FALSE)</f>
        <v>#N/A</v>
      </c>
      <c r="AS481" s="574" t="str">
        <f t="shared" si="51"/>
        <v>8-3</v>
      </c>
      <c r="AT481" s="576" t="str">
        <f t="shared" si="52"/>
        <v/>
      </c>
      <c r="AU481" s="578" t="str">
        <f t="shared" si="53"/>
        <v/>
      </c>
      <c r="AV481" s="580" t="str">
        <f t="shared" si="54"/>
        <v/>
      </c>
      <c r="AW481" s="582" t="str">
        <f t="shared" si="55"/>
        <v/>
      </c>
      <c r="AX481" s="584" t="str">
        <f t="shared" si="56"/>
        <v/>
      </c>
      <c r="AY481" s="662" t="str">
        <f>IFERROR(VLOOKUP(功能_33[[#This Row],[功能代號]],工作表3!C:C,1,FALSE),"未計SIT測試")</f>
        <v>未計SIT測試</v>
      </c>
      <c r="AZ481" s="584" t="s">
        <v>2803</v>
      </c>
    </row>
    <row r="482" spans="3:52" ht="13.8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2733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3054</v>
      </c>
      <c r="AO482" s="292" t="s">
        <v>3169</v>
      </c>
      <c r="AP482" s="292" t="e">
        <f>VLOOKUP(功能_33[[#This Row],[功能代號]],需二審tmp!A:A,1,FALSE)</f>
        <v>#N/A</v>
      </c>
      <c r="AS482" s="574" t="str">
        <f t="shared" si="51"/>
        <v>8-3</v>
      </c>
      <c r="AT482" s="576" t="str">
        <f t="shared" si="52"/>
        <v/>
      </c>
      <c r="AU482" s="578" t="str">
        <f t="shared" si="53"/>
        <v/>
      </c>
      <c r="AV482" s="580" t="str">
        <f t="shared" si="54"/>
        <v/>
      </c>
      <c r="AW482" s="582" t="str">
        <f t="shared" si="55"/>
        <v/>
      </c>
      <c r="AX482" s="584" t="str">
        <f t="shared" si="56"/>
        <v/>
      </c>
      <c r="AY482" s="662" t="str">
        <f>IFERROR(VLOOKUP(功能_33[[#This Row],[功能代號]],工作表3!C:C,1,FALSE),"未計SIT測試")</f>
        <v>未計SIT測試</v>
      </c>
      <c r="AZ482" s="584" t="s">
        <v>2803</v>
      </c>
    </row>
    <row r="483" spans="3:52" ht="13.8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2733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3054</v>
      </c>
      <c r="AO483" s="292" t="s">
        <v>3169</v>
      </c>
      <c r="AP483" s="292" t="e">
        <f>VLOOKUP(功能_33[[#This Row],[功能代號]],需二審tmp!A:A,1,FALSE)</f>
        <v>#N/A</v>
      </c>
      <c r="AS483" s="574" t="str">
        <f t="shared" si="51"/>
        <v>8-3</v>
      </c>
      <c r="AT483" s="576" t="str">
        <f t="shared" si="52"/>
        <v/>
      </c>
      <c r="AU483" s="578" t="str">
        <f t="shared" si="53"/>
        <v/>
      </c>
      <c r="AV483" s="580" t="str">
        <f t="shared" si="54"/>
        <v/>
      </c>
      <c r="AW483" s="582" t="str">
        <f t="shared" si="55"/>
        <v/>
      </c>
      <c r="AX483" s="584" t="str">
        <f t="shared" si="56"/>
        <v/>
      </c>
      <c r="AY483" s="662" t="str">
        <f>IFERROR(VLOOKUP(功能_33[[#This Row],[功能代號]],工作表3!C:C,1,FALSE),"未計SIT測試")</f>
        <v>未計SIT測試</v>
      </c>
      <c r="AZ483" s="584" t="s">
        <v>2803</v>
      </c>
    </row>
    <row r="484" spans="3:52" ht="13.8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2733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3054</v>
      </c>
      <c r="AO484" s="292" t="s">
        <v>3169</v>
      </c>
      <c r="AP484" s="292" t="str">
        <f>VLOOKUP(功能_33[[#This Row],[功能代號]],需二審tmp!A:A,1,FALSE)</f>
        <v>L8336</v>
      </c>
      <c r="AS484" s="574" t="str">
        <f t="shared" si="51"/>
        <v>8-3</v>
      </c>
      <c r="AT484" s="576" t="str">
        <f t="shared" si="52"/>
        <v/>
      </c>
      <c r="AU484" s="578" t="str">
        <f t="shared" si="53"/>
        <v/>
      </c>
      <c r="AV484" s="580" t="str">
        <f t="shared" si="54"/>
        <v/>
      </c>
      <c r="AW484" s="582" t="str">
        <f t="shared" si="55"/>
        <v/>
      </c>
      <c r="AX484" s="584" t="str">
        <f t="shared" si="56"/>
        <v/>
      </c>
      <c r="AY484" s="662" t="str">
        <f>IFERROR(VLOOKUP(功能_33[[#This Row],[功能代號]],工作表3!C:C,1,FALSE),"未計SIT測試")</f>
        <v>未計SIT測試</v>
      </c>
      <c r="AZ484" s="584" t="s">
        <v>2803</v>
      </c>
    </row>
    <row r="485" spans="3:52" ht="13.8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2733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3054</v>
      </c>
      <c r="AO485" s="292" t="s">
        <v>3169</v>
      </c>
      <c r="AP485" s="292" t="e">
        <f>VLOOKUP(功能_33[[#This Row],[功能代號]],需二審tmp!A:A,1,FALSE)</f>
        <v>#N/A</v>
      </c>
      <c r="AS485" s="574" t="str">
        <f t="shared" si="51"/>
        <v>8-3</v>
      </c>
      <c r="AT485" s="576" t="str">
        <f t="shared" si="52"/>
        <v/>
      </c>
      <c r="AU485" s="578" t="str">
        <f t="shared" si="53"/>
        <v/>
      </c>
      <c r="AV485" s="580" t="str">
        <f t="shared" si="54"/>
        <v/>
      </c>
      <c r="AW485" s="582" t="str">
        <f t="shared" si="55"/>
        <v/>
      </c>
      <c r="AX485" s="584" t="str">
        <f t="shared" si="56"/>
        <v/>
      </c>
      <c r="AY485" s="662" t="str">
        <f>IFERROR(VLOOKUP(功能_33[[#This Row],[功能代號]],工作表3!C:C,1,FALSE),"未計SIT測試")</f>
        <v>未計SIT測試</v>
      </c>
      <c r="AZ485" s="584" t="s">
        <v>2803</v>
      </c>
    </row>
    <row r="486" spans="3:52" ht="13.8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195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3054</v>
      </c>
      <c r="AO486" s="292" t="s">
        <v>3170</v>
      </c>
      <c r="AP486" s="292" t="e">
        <f>VLOOKUP(功能_33[[#This Row],[功能代號]],需二審tmp!A:A,1,FALSE)</f>
        <v>#N/A</v>
      </c>
      <c r="AQ486" s="356">
        <v>44533</v>
      </c>
      <c r="AS486" s="574" t="str">
        <f t="shared" si="51"/>
        <v>8-3</v>
      </c>
      <c r="AT486" s="576" t="str">
        <f t="shared" si="52"/>
        <v/>
      </c>
      <c r="AU486" s="578" t="str">
        <f t="shared" si="53"/>
        <v/>
      </c>
      <c r="AV486" s="580" t="str">
        <f t="shared" si="54"/>
        <v/>
      </c>
      <c r="AW486" s="582" t="str">
        <f t="shared" si="55"/>
        <v/>
      </c>
      <c r="AX486" s="584" t="str">
        <f t="shared" si="56"/>
        <v/>
      </c>
      <c r="AY486" s="662" t="str">
        <f>IFERROR(VLOOKUP(功能_33[[#This Row],[功能代號]],工作表3!C:C,1,FALSE),"未計SIT測試")</f>
        <v>未計SIT測試</v>
      </c>
      <c r="AZ486" s="584" t="s">
        <v>2803</v>
      </c>
    </row>
    <row r="487" spans="3:52" ht="13.8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195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3054</v>
      </c>
      <c r="AO487" s="292" t="s">
        <v>3170</v>
      </c>
      <c r="AP487" s="292" t="e">
        <f>VLOOKUP(功能_33[[#This Row],[功能代號]],需二審tmp!A:A,1,FALSE)</f>
        <v>#N/A</v>
      </c>
      <c r="AQ487" s="356">
        <v>44533</v>
      </c>
      <c r="AS487" s="574" t="str">
        <f t="shared" si="51"/>
        <v>8-3</v>
      </c>
      <c r="AT487" s="576" t="str">
        <f t="shared" si="52"/>
        <v/>
      </c>
      <c r="AU487" s="578" t="str">
        <f t="shared" si="53"/>
        <v/>
      </c>
      <c r="AV487" s="580" t="str">
        <f t="shared" si="54"/>
        <v/>
      </c>
      <c r="AW487" s="582" t="str">
        <f t="shared" si="55"/>
        <v/>
      </c>
      <c r="AX487" s="584" t="str">
        <f t="shared" si="56"/>
        <v/>
      </c>
      <c r="AY487" s="662" t="str">
        <f>IFERROR(VLOOKUP(功能_33[[#This Row],[功能代號]],工作表3!C:C,1,FALSE),"未計SIT測試")</f>
        <v>未計SIT測試</v>
      </c>
      <c r="AZ487" s="584" t="s">
        <v>2803</v>
      </c>
    </row>
    <row r="488" spans="3:52" ht="13.8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195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3054</v>
      </c>
      <c r="AO488" s="292" t="s">
        <v>3170</v>
      </c>
      <c r="AP488" s="292" t="e">
        <f>VLOOKUP(功能_33[[#This Row],[功能代號]],需二審tmp!A:A,1,FALSE)</f>
        <v>#N/A</v>
      </c>
      <c r="AQ488" s="356">
        <v>44533</v>
      </c>
      <c r="AS488" s="574" t="str">
        <f t="shared" si="51"/>
        <v>8-3</v>
      </c>
      <c r="AT488" s="576" t="str">
        <f t="shared" si="52"/>
        <v/>
      </c>
      <c r="AU488" s="578" t="str">
        <f t="shared" si="53"/>
        <v/>
      </c>
      <c r="AV488" s="580" t="str">
        <f t="shared" si="54"/>
        <v/>
      </c>
      <c r="AW488" s="582" t="str">
        <f t="shared" si="55"/>
        <v/>
      </c>
      <c r="AX488" s="584" t="str">
        <f t="shared" si="56"/>
        <v/>
      </c>
      <c r="AY488" s="662" t="str">
        <f>IFERROR(VLOOKUP(功能_33[[#This Row],[功能代號]],工作表3!C:C,1,FALSE),"未計SIT測試")</f>
        <v>未計SIT測試</v>
      </c>
      <c r="AZ488" s="584" t="s">
        <v>2803</v>
      </c>
    </row>
    <row r="489" spans="3:52" ht="13.8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195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3054</v>
      </c>
      <c r="AO489" s="292" t="s">
        <v>3170</v>
      </c>
      <c r="AP489" s="292" t="e">
        <f>VLOOKUP(功能_33[[#This Row],[功能代號]],需二審tmp!A:A,1,FALSE)</f>
        <v>#N/A</v>
      </c>
      <c r="AQ489" s="356">
        <v>44533</v>
      </c>
      <c r="AS489" s="574" t="str">
        <f t="shared" si="51"/>
        <v>8-3</v>
      </c>
      <c r="AT489" s="576" t="str">
        <f t="shared" si="52"/>
        <v/>
      </c>
      <c r="AU489" s="578" t="str">
        <f t="shared" si="53"/>
        <v/>
      </c>
      <c r="AV489" s="580" t="str">
        <f t="shared" si="54"/>
        <v/>
      </c>
      <c r="AW489" s="582" t="str">
        <f t="shared" si="55"/>
        <v/>
      </c>
      <c r="AX489" s="584" t="str">
        <f t="shared" si="56"/>
        <v/>
      </c>
      <c r="AY489" s="662" t="str">
        <f>IFERROR(VLOOKUP(功能_33[[#This Row],[功能代號]],工作表3!C:C,1,FALSE),"未計SIT測試")</f>
        <v>未計SIT測試</v>
      </c>
      <c r="AZ489" s="584" t="s">
        <v>2803</v>
      </c>
    </row>
    <row r="490" spans="3:52" ht="13.8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195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3054</v>
      </c>
      <c r="AO490" s="292" t="s">
        <v>3170</v>
      </c>
      <c r="AP490" s="292" t="e">
        <f>VLOOKUP(功能_33[[#This Row],[功能代號]],需二審tmp!A:A,1,FALSE)</f>
        <v>#N/A</v>
      </c>
      <c r="AQ490" s="356">
        <v>44533</v>
      </c>
      <c r="AS490" s="574" t="str">
        <f t="shared" si="51"/>
        <v>8-3</v>
      </c>
      <c r="AT490" s="576" t="str">
        <f t="shared" si="52"/>
        <v/>
      </c>
      <c r="AU490" s="578" t="str">
        <f t="shared" si="53"/>
        <v/>
      </c>
      <c r="AV490" s="580" t="str">
        <f t="shared" si="54"/>
        <v/>
      </c>
      <c r="AW490" s="582" t="str">
        <f t="shared" si="55"/>
        <v/>
      </c>
      <c r="AX490" s="584" t="str">
        <f t="shared" si="56"/>
        <v/>
      </c>
      <c r="AY490" s="662" t="str">
        <f>IFERROR(VLOOKUP(功能_33[[#This Row],[功能代號]],工作表3!C:C,1,FALSE),"未計SIT測試")</f>
        <v>未計SIT測試</v>
      </c>
      <c r="AZ490" s="584" t="s">
        <v>2803</v>
      </c>
    </row>
    <row r="491" spans="3:52" ht="13.8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195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3054</v>
      </c>
      <c r="AO491" s="292" t="s">
        <v>3170</v>
      </c>
      <c r="AP491" s="292" t="e">
        <f>VLOOKUP(功能_33[[#This Row],[功能代號]],需二審tmp!A:A,1,FALSE)</f>
        <v>#N/A</v>
      </c>
      <c r="AQ491" s="356">
        <v>44533</v>
      </c>
      <c r="AS491" s="574" t="str">
        <f t="shared" si="51"/>
        <v>8-3</v>
      </c>
      <c r="AT491" s="576" t="str">
        <f t="shared" si="52"/>
        <v/>
      </c>
      <c r="AU491" s="578" t="str">
        <f t="shared" si="53"/>
        <v/>
      </c>
      <c r="AV491" s="580" t="str">
        <f t="shared" si="54"/>
        <v/>
      </c>
      <c r="AW491" s="582" t="str">
        <f t="shared" si="55"/>
        <v/>
      </c>
      <c r="AX491" s="584" t="str">
        <f t="shared" si="56"/>
        <v/>
      </c>
      <c r="AY491" s="662" t="str">
        <f>IFERROR(VLOOKUP(功能_33[[#This Row],[功能代號]],工作表3!C:C,1,FALSE),"未計SIT測試")</f>
        <v>未計SIT測試</v>
      </c>
      <c r="AZ491" s="584" t="s">
        <v>2803</v>
      </c>
    </row>
    <row r="492" spans="3:52" ht="13.8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195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3054</v>
      </c>
      <c r="AO492" s="292" t="s">
        <v>3170</v>
      </c>
      <c r="AP492" s="292" t="e">
        <f>VLOOKUP(功能_33[[#This Row],[功能代號]],需二審tmp!A:A,1,FALSE)</f>
        <v>#N/A</v>
      </c>
      <c r="AQ492" s="356">
        <v>44533</v>
      </c>
      <c r="AS492" s="574" t="str">
        <f t="shared" si="51"/>
        <v>8-3</v>
      </c>
      <c r="AT492" s="576" t="str">
        <f t="shared" si="52"/>
        <v/>
      </c>
      <c r="AU492" s="578" t="str">
        <f t="shared" si="53"/>
        <v/>
      </c>
      <c r="AV492" s="580" t="str">
        <f t="shared" si="54"/>
        <v/>
      </c>
      <c r="AW492" s="582" t="str">
        <f t="shared" si="55"/>
        <v/>
      </c>
      <c r="AX492" s="584" t="str">
        <f t="shared" si="56"/>
        <v/>
      </c>
      <c r="AY492" s="662" t="str">
        <f>IFERROR(VLOOKUP(功能_33[[#This Row],[功能代號]],工作表3!C:C,1,FALSE),"未計SIT測試")</f>
        <v>未計SIT測試</v>
      </c>
      <c r="AZ492" s="584" t="s">
        <v>2803</v>
      </c>
    </row>
    <row r="493" spans="3:52" ht="13.8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195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3054</v>
      </c>
      <c r="AO493" s="292" t="s">
        <v>3170</v>
      </c>
      <c r="AP493" s="292" t="e">
        <f>VLOOKUP(功能_33[[#This Row],[功能代號]],需二審tmp!A:A,1,FALSE)</f>
        <v>#N/A</v>
      </c>
      <c r="AQ493" s="356">
        <v>44533</v>
      </c>
      <c r="AS493" s="574" t="str">
        <f t="shared" si="51"/>
        <v>8-3</v>
      </c>
      <c r="AT493" s="576" t="str">
        <f t="shared" si="52"/>
        <v/>
      </c>
      <c r="AU493" s="578" t="str">
        <f t="shared" si="53"/>
        <v/>
      </c>
      <c r="AV493" s="580" t="str">
        <f t="shared" si="54"/>
        <v/>
      </c>
      <c r="AW493" s="582" t="str">
        <f t="shared" si="55"/>
        <v/>
      </c>
      <c r="AX493" s="584" t="str">
        <f t="shared" si="56"/>
        <v/>
      </c>
      <c r="AY493" s="662" t="str">
        <f>IFERROR(VLOOKUP(功能_33[[#This Row],[功能代號]],工作表3!C:C,1,FALSE),"未計SIT測試")</f>
        <v>未計SIT測試</v>
      </c>
      <c r="AZ493" s="584" t="s">
        <v>2803</v>
      </c>
    </row>
    <row r="494" spans="3:52" ht="13.8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195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3054</v>
      </c>
      <c r="AO494" s="292" t="s">
        <v>3170</v>
      </c>
      <c r="AP494" s="292" t="e">
        <f>VLOOKUP(功能_33[[#This Row],[功能代號]],需二審tmp!A:A,1,FALSE)</f>
        <v>#N/A</v>
      </c>
      <c r="AQ494" s="356">
        <v>44533</v>
      </c>
      <c r="AS494" s="574" t="str">
        <f t="shared" si="51"/>
        <v>8-3</v>
      </c>
      <c r="AT494" s="576" t="str">
        <f t="shared" si="52"/>
        <v/>
      </c>
      <c r="AU494" s="578" t="str">
        <f t="shared" si="53"/>
        <v/>
      </c>
      <c r="AV494" s="580" t="str">
        <f t="shared" si="54"/>
        <v/>
      </c>
      <c r="AW494" s="582" t="str">
        <f t="shared" si="55"/>
        <v/>
      </c>
      <c r="AX494" s="584" t="str">
        <f t="shared" si="56"/>
        <v/>
      </c>
      <c r="AY494" s="662" t="str">
        <f>IFERROR(VLOOKUP(功能_33[[#This Row],[功能代號]],工作表3!C:C,1,FALSE),"未計SIT測試")</f>
        <v>未計SIT測試</v>
      </c>
      <c r="AZ494" s="584" t="s">
        <v>2803</v>
      </c>
    </row>
    <row r="495" spans="3:52" ht="13.8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195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3054</v>
      </c>
      <c r="AO495" s="292" t="s">
        <v>3170</v>
      </c>
      <c r="AP495" s="292" t="e">
        <f>VLOOKUP(功能_33[[#This Row],[功能代號]],需二審tmp!A:A,1,FALSE)</f>
        <v>#N/A</v>
      </c>
      <c r="AQ495" s="356">
        <v>44533</v>
      </c>
      <c r="AS495" s="574" t="str">
        <f t="shared" si="51"/>
        <v>8-3</v>
      </c>
      <c r="AT495" s="576" t="str">
        <f t="shared" si="52"/>
        <v/>
      </c>
      <c r="AU495" s="578" t="str">
        <f t="shared" si="53"/>
        <v/>
      </c>
      <c r="AV495" s="580" t="str">
        <f t="shared" si="54"/>
        <v/>
      </c>
      <c r="AW495" s="582" t="str">
        <f t="shared" si="55"/>
        <v/>
      </c>
      <c r="AX495" s="584" t="str">
        <f t="shared" si="56"/>
        <v/>
      </c>
      <c r="AY495" s="662" t="str">
        <f>IFERROR(VLOOKUP(功能_33[[#This Row],[功能代號]],工作表3!C:C,1,FALSE),"未計SIT測試")</f>
        <v>未計SIT測試</v>
      </c>
      <c r="AZ495" s="584" t="s">
        <v>2803</v>
      </c>
    </row>
    <row r="496" spans="3:52" ht="13.8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195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3054</v>
      </c>
      <c r="AO496" s="292" t="s">
        <v>3170</v>
      </c>
      <c r="AP496" s="292" t="e">
        <f>VLOOKUP(功能_33[[#This Row],[功能代號]],需二審tmp!A:A,1,FALSE)</f>
        <v>#N/A</v>
      </c>
      <c r="AQ496" s="356">
        <v>44533</v>
      </c>
      <c r="AS496" s="574" t="str">
        <f t="shared" si="51"/>
        <v>8-3</v>
      </c>
      <c r="AT496" s="576" t="str">
        <f t="shared" si="52"/>
        <v/>
      </c>
      <c r="AU496" s="578" t="str">
        <f t="shared" si="53"/>
        <v/>
      </c>
      <c r="AV496" s="580" t="str">
        <f t="shared" si="54"/>
        <v/>
      </c>
      <c r="AW496" s="582" t="str">
        <f t="shared" si="55"/>
        <v/>
      </c>
      <c r="AX496" s="584" t="str">
        <f t="shared" si="56"/>
        <v/>
      </c>
      <c r="AY496" s="662" t="str">
        <f>IFERROR(VLOOKUP(功能_33[[#This Row],[功能代號]],工作表3!C:C,1,FALSE),"未計SIT測試")</f>
        <v>未計SIT測試</v>
      </c>
      <c r="AZ496" s="584" t="s">
        <v>2803</v>
      </c>
    </row>
    <row r="497" spans="3:52" ht="13.8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195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3054</v>
      </c>
      <c r="AO497" s="292" t="s">
        <v>3170</v>
      </c>
      <c r="AP497" s="292" t="e">
        <f>VLOOKUP(功能_33[[#This Row],[功能代號]],需二審tmp!A:A,1,FALSE)</f>
        <v>#N/A</v>
      </c>
      <c r="AQ497" s="356">
        <v>44533</v>
      </c>
      <c r="AS497" s="574" t="str">
        <f t="shared" si="51"/>
        <v>8-3</v>
      </c>
      <c r="AT497" s="576" t="str">
        <f t="shared" si="52"/>
        <v/>
      </c>
      <c r="AU497" s="578" t="str">
        <f t="shared" si="53"/>
        <v/>
      </c>
      <c r="AV497" s="580" t="str">
        <f t="shared" si="54"/>
        <v/>
      </c>
      <c r="AW497" s="582" t="str">
        <f t="shared" si="55"/>
        <v/>
      </c>
      <c r="AX497" s="584" t="str">
        <f t="shared" si="56"/>
        <v/>
      </c>
      <c r="AY497" s="662" t="str">
        <f>IFERROR(VLOOKUP(功能_33[[#This Row],[功能代號]],工作表3!C:C,1,FALSE),"未計SIT測試")</f>
        <v>未計SIT測試</v>
      </c>
      <c r="AZ497" s="584" t="s">
        <v>2803</v>
      </c>
    </row>
    <row r="498" spans="3:52" ht="13.8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195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3054</v>
      </c>
      <c r="AO498" s="292" t="s">
        <v>3170</v>
      </c>
      <c r="AP498" s="292" t="e">
        <f>VLOOKUP(功能_33[[#This Row],[功能代號]],需二審tmp!A:A,1,FALSE)</f>
        <v>#N/A</v>
      </c>
      <c r="AQ498" s="356">
        <v>44533</v>
      </c>
      <c r="AS498" s="574" t="str">
        <f t="shared" si="51"/>
        <v>8-3</v>
      </c>
      <c r="AT498" s="576" t="str">
        <f t="shared" si="52"/>
        <v/>
      </c>
      <c r="AU498" s="578" t="str">
        <f t="shared" si="53"/>
        <v/>
      </c>
      <c r="AV498" s="580" t="str">
        <f t="shared" si="54"/>
        <v/>
      </c>
      <c r="AW498" s="582" t="str">
        <f t="shared" si="55"/>
        <v/>
      </c>
      <c r="AX498" s="584" t="str">
        <f t="shared" si="56"/>
        <v/>
      </c>
      <c r="AY498" s="662" t="str">
        <f>IFERROR(VLOOKUP(功能_33[[#This Row],[功能代號]],工作表3!C:C,1,FALSE),"未計SIT測試")</f>
        <v>未計SIT測試</v>
      </c>
      <c r="AZ498" s="584" t="s">
        <v>2803</v>
      </c>
    </row>
    <row r="499" spans="3:52" ht="13.8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195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3054</v>
      </c>
      <c r="AO499" s="292" t="s">
        <v>3170</v>
      </c>
      <c r="AP499" s="292" t="e">
        <f>VLOOKUP(功能_33[[#This Row],[功能代號]],需二審tmp!A:A,1,FALSE)</f>
        <v>#N/A</v>
      </c>
      <c r="AQ499" s="356">
        <v>44533</v>
      </c>
      <c r="AS499" s="574" t="str">
        <f t="shared" si="51"/>
        <v>8-3</v>
      </c>
      <c r="AT499" s="576" t="str">
        <f t="shared" si="52"/>
        <v/>
      </c>
      <c r="AU499" s="578" t="str">
        <f t="shared" si="53"/>
        <v/>
      </c>
      <c r="AV499" s="580" t="str">
        <f t="shared" si="54"/>
        <v/>
      </c>
      <c r="AW499" s="582" t="str">
        <f t="shared" si="55"/>
        <v/>
      </c>
      <c r="AX499" s="584" t="str">
        <f t="shared" si="56"/>
        <v/>
      </c>
      <c r="AY499" s="662" t="str">
        <f>IFERROR(VLOOKUP(功能_33[[#This Row],[功能代號]],工作表3!C:C,1,FALSE),"未計SIT測試")</f>
        <v>未計SIT測試</v>
      </c>
      <c r="AZ499" s="584" t="s">
        <v>2803</v>
      </c>
    </row>
    <row r="500" spans="3:52" ht="13.8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195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3054</v>
      </c>
      <c r="AO500" s="292" t="s">
        <v>3170</v>
      </c>
      <c r="AP500" s="292" t="e">
        <f>VLOOKUP(功能_33[[#This Row],[功能代號]],需二審tmp!A:A,1,FALSE)</f>
        <v>#N/A</v>
      </c>
      <c r="AQ500" s="356">
        <v>44533</v>
      </c>
      <c r="AS500" s="574" t="str">
        <f t="shared" si="51"/>
        <v>8-3</v>
      </c>
      <c r="AT500" s="576" t="str">
        <f t="shared" si="52"/>
        <v/>
      </c>
      <c r="AU500" s="578" t="str">
        <f t="shared" si="53"/>
        <v/>
      </c>
      <c r="AV500" s="580" t="str">
        <f t="shared" si="54"/>
        <v/>
      </c>
      <c r="AW500" s="582" t="str">
        <f t="shared" si="55"/>
        <v/>
      </c>
      <c r="AX500" s="584" t="str">
        <f t="shared" si="56"/>
        <v/>
      </c>
      <c r="AY500" s="662" t="str">
        <f>IFERROR(VLOOKUP(功能_33[[#This Row],[功能代號]],工作表3!C:C,1,FALSE),"未計SIT測試")</f>
        <v>未計SIT測試</v>
      </c>
      <c r="AZ500" s="584" t="s">
        <v>2803</v>
      </c>
    </row>
    <row r="501" spans="3:52" ht="13.8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195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3054</v>
      </c>
      <c r="AO501" s="292" t="s">
        <v>3170</v>
      </c>
      <c r="AP501" s="292" t="e">
        <f>VLOOKUP(功能_33[[#This Row],[功能代號]],需二審tmp!A:A,1,FALSE)</f>
        <v>#N/A</v>
      </c>
      <c r="AQ501" s="356">
        <v>44533</v>
      </c>
      <c r="AS501" s="574" t="str">
        <f t="shared" si="51"/>
        <v>8-3</v>
      </c>
      <c r="AT501" s="576" t="str">
        <f t="shared" si="52"/>
        <v/>
      </c>
      <c r="AU501" s="578" t="str">
        <f t="shared" si="53"/>
        <v/>
      </c>
      <c r="AV501" s="580" t="str">
        <f t="shared" si="54"/>
        <v/>
      </c>
      <c r="AW501" s="582" t="str">
        <f t="shared" si="55"/>
        <v/>
      </c>
      <c r="AX501" s="584" t="str">
        <f t="shared" si="56"/>
        <v/>
      </c>
      <c r="AY501" s="662" t="str">
        <f>IFERROR(VLOOKUP(功能_33[[#This Row],[功能代號]],工作表3!C:C,1,FALSE),"未計SIT測試")</f>
        <v>未計SIT測試</v>
      </c>
      <c r="AZ501" s="584" t="s">
        <v>2803</v>
      </c>
    </row>
    <row r="502" spans="3:52" ht="13.8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195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3054</v>
      </c>
      <c r="AO502" s="292" t="s">
        <v>3170</v>
      </c>
      <c r="AP502" s="292" t="e">
        <f>VLOOKUP(功能_33[[#This Row],[功能代號]],需二審tmp!A:A,1,FALSE)</f>
        <v>#N/A</v>
      </c>
      <c r="AQ502" s="356">
        <v>44533</v>
      </c>
      <c r="AS502" s="574" t="str">
        <f t="shared" si="51"/>
        <v>8-3</v>
      </c>
      <c r="AT502" s="576" t="str">
        <f t="shared" si="52"/>
        <v/>
      </c>
      <c r="AU502" s="578" t="str">
        <f t="shared" si="53"/>
        <v/>
      </c>
      <c r="AV502" s="580" t="str">
        <f t="shared" si="54"/>
        <v/>
      </c>
      <c r="AW502" s="582" t="str">
        <f t="shared" si="55"/>
        <v/>
      </c>
      <c r="AX502" s="584" t="str">
        <f t="shared" si="56"/>
        <v/>
      </c>
      <c r="AY502" s="662" t="str">
        <f>IFERROR(VLOOKUP(功能_33[[#This Row],[功能代號]],工作表3!C:C,1,FALSE),"未計SIT測試")</f>
        <v>未計SIT測試</v>
      </c>
      <c r="AZ502" s="584" t="s">
        <v>2803</v>
      </c>
    </row>
    <row r="503" spans="3:52" ht="13.8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195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3054</v>
      </c>
      <c r="AO503" s="292" t="s">
        <v>3170</v>
      </c>
      <c r="AP503" s="292" t="e">
        <f>VLOOKUP(功能_33[[#This Row],[功能代號]],需二審tmp!A:A,1,FALSE)</f>
        <v>#N/A</v>
      </c>
      <c r="AQ503" s="356">
        <v>44533</v>
      </c>
      <c r="AS503" s="574" t="str">
        <f t="shared" si="51"/>
        <v>8-3</v>
      </c>
      <c r="AT503" s="576" t="str">
        <f t="shared" si="52"/>
        <v/>
      </c>
      <c r="AU503" s="578" t="str">
        <f t="shared" si="53"/>
        <v/>
      </c>
      <c r="AV503" s="580" t="str">
        <f t="shared" si="54"/>
        <v/>
      </c>
      <c r="AW503" s="582" t="str">
        <f t="shared" si="55"/>
        <v/>
      </c>
      <c r="AX503" s="584" t="str">
        <f t="shared" si="56"/>
        <v/>
      </c>
      <c r="AY503" s="662" t="str">
        <f>IFERROR(VLOOKUP(功能_33[[#This Row],[功能代號]],工作表3!C:C,1,FALSE),"未計SIT測試")</f>
        <v>未計SIT測試</v>
      </c>
      <c r="AZ503" s="584" t="s">
        <v>2803</v>
      </c>
    </row>
    <row r="504" spans="3:52" ht="13.8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195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3054</v>
      </c>
      <c r="AO504" s="292" t="s">
        <v>3170</v>
      </c>
      <c r="AP504" s="292" t="e">
        <f>VLOOKUP(功能_33[[#This Row],[功能代號]],需二審tmp!A:A,1,FALSE)</f>
        <v>#N/A</v>
      </c>
      <c r="AQ504" s="356">
        <v>44533</v>
      </c>
      <c r="AS504" s="574" t="str">
        <f t="shared" si="51"/>
        <v>8-3</v>
      </c>
      <c r="AT504" s="576" t="str">
        <f t="shared" si="52"/>
        <v/>
      </c>
      <c r="AU504" s="578" t="str">
        <f t="shared" si="53"/>
        <v/>
      </c>
      <c r="AV504" s="580" t="str">
        <f t="shared" si="54"/>
        <v/>
      </c>
      <c r="AW504" s="582" t="str">
        <f t="shared" si="55"/>
        <v/>
      </c>
      <c r="AX504" s="584" t="str">
        <f t="shared" si="56"/>
        <v/>
      </c>
      <c r="AY504" s="662" t="str">
        <f>IFERROR(VLOOKUP(功能_33[[#This Row],[功能代號]],工作表3!C:C,1,FALSE),"未計SIT測試")</f>
        <v>未計SIT測試</v>
      </c>
      <c r="AZ504" s="584" t="s">
        <v>2803</v>
      </c>
    </row>
    <row r="505" spans="3:52" ht="13.8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195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3054</v>
      </c>
      <c r="AO505" s="292" t="s">
        <v>3170</v>
      </c>
      <c r="AP505" s="292" t="e">
        <f>VLOOKUP(功能_33[[#This Row],[功能代號]],需二審tmp!A:A,1,FALSE)</f>
        <v>#N/A</v>
      </c>
      <c r="AQ505" s="356">
        <v>44533</v>
      </c>
      <c r="AS505" s="574" t="str">
        <f t="shared" si="51"/>
        <v>8-3</v>
      </c>
      <c r="AT505" s="576" t="str">
        <f t="shared" si="52"/>
        <v/>
      </c>
      <c r="AU505" s="578" t="str">
        <f t="shared" si="53"/>
        <v/>
      </c>
      <c r="AV505" s="580" t="str">
        <f t="shared" si="54"/>
        <v/>
      </c>
      <c r="AW505" s="582" t="str">
        <f t="shared" si="55"/>
        <v/>
      </c>
      <c r="AX505" s="584" t="str">
        <f t="shared" si="56"/>
        <v/>
      </c>
      <c r="AY505" s="662" t="str">
        <f>IFERROR(VLOOKUP(功能_33[[#This Row],[功能代號]],工作表3!C:C,1,FALSE),"未計SIT測試")</f>
        <v>未計SIT測試</v>
      </c>
      <c r="AZ505" s="584" t="s">
        <v>2803</v>
      </c>
    </row>
    <row r="506" spans="3:52" ht="13.8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195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3054</v>
      </c>
      <c r="AO506" s="292" t="s">
        <v>3170</v>
      </c>
      <c r="AP506" s="292" t="e">
        <f>VLOOKUP(功能_33[[#This Row],[功能代號]],需二審tmp!A:A,1,FALSE)</f>
        <v>#N/A</v>
      </c>
      <c r="AQ506" s="356">
        <v>44533</v>
      </c>
      <c r="AS506" s="574" t="str">
        <f t="shared" si="51"/>
        <v>8-3</v>
      </c>
      <c r="AT506" s="576" t="str">
        <f t="shared" si="52"/>
        <v/>
      </c>
      <c r="AU506" s="578" t="str">
        <f t="shared" si="53"/>
        <v/>
      </c>
      <c r="AV506" s="580" t="str">
        <f t="shared" si="54"/>
        <v/>
      </c>
      <c r="AW506" s="582" t="str">
        <f t="shared" si="55"/>
        <v/>
      </c>
      <c r="AX506" s="584" t="str">
        <f t="shared" si="56"/>
        <v/>
      </c>
      <c r="AY506" s="662" t="str">
        <f>IFERROR(VLOOKUP(功能_33[[#This Row],[功能代號]],工作表3!C:C,1,FALSE),"未計SIT測試")</f>
        <v>未計SIT測試</v>
      </c>
      <c r="AZ506" s="584" t="s">
        <v>2803</v>
      </c>
    </row>
    <row r="507" spans="3:52" ht="13.8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195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3054</v>
      </c>
      <c r="AO507" s="292" t="s">
        <v>3170</v>
      </c>
      <c r="AP507" s="292" t="e">
        <f>VLOOKUP(功能_33[[#This Row],[功能代號]],需二審tmp!A:A,1,FALSE)</f>
        <v>#N/A</v>
      </c>
      <c r="AQ507" s="356">
        <v>44533</v>
      </c>
      <c r="AS507" s="574" t="str">
        <f t="shared" si="51"/>
        <v>8-3</v>
      </c>
      <c r="AT507" s="576" t="str">
        <f t="shared" si="52"/>
        <v/>
      </c>
      <c r="AU507" s="578" t="str">
        <f t="shared" si="53"/>
        <v/>
      </c>
      <c r="AV507" s="580" t="str">
        <f t="shared" si="54"/>
        <v/>
      </c>
      <c r="AW507" s="582" t="str">
        <f t="shared" si="55"/>
        <v/>
      </c>
      <c r="AX507" s="584" t="str">
        <f t="shared" si="56"/>
        <v/>
      </c>
      <c r="AY507" s="662" t="str">
        <f>IFERROR(VLOOKUP(功能_33[[#This Row],[功能代號]],工作表3!C:C,1,FALSE),"未計SIT測試")</f>
        <v>未計SIT測試</v>
      </c>
      <c r="AZ507" s="584" t="s">
        <v>2803</v>
      </c>
    </row>
    <row r="508" spans="3:52" ht="13.8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195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3054</v>
      </c>
      <c r="AO508" s="292" t="s">
        <v>3170</v>
      </c>
      <c r="AP508" s="292" t="e">
        <f>VLOOKUP(功能_33[[#This Row],[功能代號]],需二審tmp!A:A,1,FALSE)</f>
        <v>#N/A</v>
      </c>
      <c r="AQ508" s="356">
        <v>44533</v>
      </c>
      <c r="AS508" s="574" t="str">
        <f t="shared" si="51"/>
        <v>8-3</v>
      </c>
      <c r="AT508" s="576" t="str">
        <f t="shared" si="52"/>
        <v/>
      </c>
      <c r="AU508" s="578" t="str">
        <f t="shared" si="53"/>
        <v/>
      </c>
      <c r="AV508" s="580" t="str">
        <f t="shared" si="54"/>
        <v/>
      </c>
      <c r="AW508" s="582" t="str">
        <f t="shared" si="55"/>
        <v/>
      </c>
      <c r="AX508" s="584" t="str">
        <f t="shared" si="56"/>
        <v/>
      </c>
      <c r="AY508" s="662" t="str">
        <f>IFERROR(VLOOKUP(功能_33[[#This Row],[功能代號]],工作表3!C:C,1,FALSE),"未計SIT測試")</f>
        <v>未計SIT測試</v>
      </c>
      <c r="AZ508" s="584" t="s">
        <v>2803</v>
      </c>
    </row>
    <row r="509" spans="3:52" ht="13.8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195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3054</v>
      </c>
      <c r="AO509" s="292" t="s">
        <v>3170</v>
      </c>
      <c r="AP509" s="292" t="e">
        <f>VLOOKUP(功能_33[[#This Row],[功能代號]],需二審tmp!A:A,1,FALSE)</f>
        <v>#N/A</v>
      </c>
      <c r="AQ509" s="356">
        <v>44533</v>
      </c>
      <c r="AS509" s="574" t="str">
        <f t="shared" si="51"/>
        <v>8-3</v>
      </c>
      <c r="AT509" s="576" t="str">
        <f t="shared" si="52"/>
        <v/>
      </c>
      <c r="AU509" s="578" t="str">
        <f t="shared" si="53"/>
        <v/>
      </c>
      <c r="AV509" s="580" t="str">
        <f t="shared" si="54"/>
        <v/>
      </c>
      <c r="AW509" s="582" t="str">
        <f t="shared" si="55"/>
        <v/>
      </c>
      <c r="AX509" s="584" t="str">
        <f t="shared" si="56"/>
        <v/>
      </c>
      <c r="AY509" s="662" t="str">
        <f>IFERROR(VLOOKUP(功能_33[[#This Row],[功能代號]],工作表3!C:C,1,FALSE),"未計SIT測試")</f>
        <v>未計SIT測試</v>
      </c>
      <c r="AZ509" s="584" t="s">
        <v>2803</v>
      </c>
    </row>
    <row r="510" spans="3:52" ht="13.8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195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3054</v>
      </c>
      <c r="AO510" s="292" t="s">
        <v>3170</v>
      </c>
      <c r="AP510" s="292" t="e">
        <f>VLOOKUP(功能_33[[#This Row],[功能代號]],需二審tmp!A:A,1,FALSE)</f>
        <v>#N/A</v>
      </c>
      <c r="AQ510" s="356">
        <v>44533</v>
      </c>
      <c r="AS510" s="574" t="str">
        <f t="shared" si="51"/>
        <v>8-3</v>
      </c>
      <c r="AT510" s="576" t="str">
        <f t="shared" si="52"/>
        <v/>
      </c>
      <c r="AU510" s="578" t="str">
        <f t="shared" si="53"/>
        <v/>
      </c>
      <c r="AV510" s="580" t="str">
        <f t="shared" si="54"/>
        <v/>
      </c>
      <c r="AW510" s="582" t="str">
        <f t="shared" si="55"/>
        <v/>
      </c>
      <c r="AX510" s="584" t="str">
        <f t="shared" si="56"/>
        <v/>
      </c>
      <c r="AY510" s="662" t="str">
        <f>IFERROR(VLOOKUP(功能_33[[#This Row],[功能代號]],工作表3!C:C,1,FALSE),"未計SIT測試")</f>
        <v>未計SIT測試</v>
      </c>
      <c r="AZ510" s="584" t="s">
        <v>2803</v>
      </c>
    </row>
    <row r="511" spans="3:52" ht="13.8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195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3054</v>
      </c>
      <c r="AO511" s="292" t="s">
        <v>3170</v>
      </c>
      <c r="AP511" s="292" t="e">
        <f>VLOOKUP(功能_33[[#This Row],[功能代號]],需二審tmp!A:A,1,FALSE)</f>
        <v>#N/A</v>
      </c>
      <c r="AQ511" s="356">
        <v>44533</v>
      </c>
      <c r="AS511" s="574" t="str">
        <f t="shared" si="51"/>
        <v>8-3</v>
      </c>
      <c r="AT511" s="576" t="str">
        <f t="shared" si="52"/>
        <v/>
      </c>
      <c r="AU511" s="578" t="str">
        <f t="shared" si="53"/>
        <v/>
      </c>
      <c r="AV511" s="580" t="str">
        <f t="shared" si="54"/>
        <v/>
      </c>
      <c r="AW511" s="582" t="str">
        <f t="shared" si="55"/>
        <v/>
      </c>
      <c r="AX511" s="584" t="str">
        <f t="shared" si="56"/>
        <v/>
      </c>
      <c r="AY511" s="662" t="str">
        <f>IFERROR(VLOOKUP(功能_33[[#This Row],[功能代號]],工作表3!C:C,1,FALSE),"未計SIT測試")</f>
        <v>未計SIT測試</v>
      </c>
      <c r="AZ511" s="584" t="s">
        <v>2803</v>
      </c>
    </row>
    <row r="512" spans="3:52" ht="13.8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195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3054</v>
      </c>
      <c r="AO512" s="292" t="s">
        <v>3170</v>
      </c>
      <c r="AP512" s="292" t="e">
        <f>VLOOKUP(功能_33[[#This Row],[功能代號]],需二審tmp!A:A,1,FALSE)</f>
        <v>#N/A</v>
      </c>
      <c r="AQ512" s="356">
        <v>44533</v>
      </c>
      <c r="AS512" s="574" t="str">
        <f t="shared" si="51"/>
        <v>8-3</v>
      </c>
      <c r="AT512" s="576" t="str">
        <f t="shared" si="52"/>
        <v/>
      </c>
      <c r="AU512" s="578" t="str">
        <f t="shared" si="53"/>
        <v/>
      </c>
      <c r="AV512" s="580" t="str">
        <f t="shared" si="54"/>
        <v/>
      </c>
      <c r="AW512" s="582" t="str">
        <f t="shared" si="55"/>
        <v/>
      </c>
      <c r="AX512" s="584" t="str">
        <f t="shared" si="56"/>
        <v/>
      </c>
      <c r="AY512" s="662" t="str">
        <f>IFERROR(VLOOKUP(功能_33[[#This Row],[功能代號]],工作表3!C:C,1,FALSE),"未計SIT測試")</f>
        <v>未計SIT測試</v>
      </c>
      <c r="AZ512" s="584" t="s">
        <v>2803</v>
      </c>
    </row>
    <row r="513" spans="3:52" ht="13.8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195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3054</v>
      </c>
      <c r="AO513" s="292" t="s">
        <v>3170</v>
      </c>
      <c r="AP513" s="292" t="e">
        <f>VLOOKUP(功能_33[[#This Row],[功能代號]],需二審tmp!A:A,1,FALSE)</f>
        <v>#N/A</v>
      </c>
      <c r="AQ513" s="356">
        <v>44533</v>
      </c>
      <c r="AS513" s="574" t="str">
        <f t="shared" si="51"/>
        <v>8-3</v>
      </c>
      <c r="AT513" s="576" t="str">
        <f t="shared" si="52"/>
        <v/>
      </c>
      <c r="AU513" s="578" t="str">
        <f t="shared" si="53"/>
        <v/>
      </c>
      <c r="AV513" s="580" t="str">
        <f t="shared" si="54"/>
        <v/>
      </c>
      <c r="AW513" s="582" t="str">
        <f t="shared" si="55"/>
        <v/>
      </c>
      <c r="AX513" s="584" t="str">
        <f t="shared" si="56"/>
        <v/>
      </c>
      <c r="AY513" s="662" t="str">
        <f>IFERROR(VLOOKUP(功能_33[[#This Row],[功能代號]],工作表3!C:C,1,FALSE),"未計SIT測試")</f>
        <v>未計SIT測試</v>
      </c>
      <c r="AZ513" s="584" t="s">
        <v>2803</v>
      </c>
    </row>
    <row r="514" spans="3:52" ht="13.8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195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3054</v>
      </c>
      <c r="AO514" s="292" t="s">
        <v>3170</v>
      </c>
      <c r="AP514" s="292" t="e">
        <f>VLOOKUP(功能_33[[#This Row],[功能代號]],需二審tmp!A:A,1,FALSE)</f>
        <v>#N/A</v>
      </c>
      <c r="AQ514" s="356">
        <v>44533</v>
      </c>
      <c r="AS514" s="574" t="str">
        <f t="shared" si="51"/>
        <v>8-3</v>
      </c>
      <c r="AT514" s="576" t="str">
        <f t="shared" si="52"/>
        <v/>
      </c>
      <c r="AU514" s="578" t="str">
        <f t="shared" si="53"/>
        <v/>
      </c>
      <c r="AV514" s="580" t="str">
        <f t="shared" si="54"/>
        <v/>
      </c>
      <c r="AW514" s="582" t="str">
        <f t="shared" si="55"/>
        <v/>
      </c>
      <c r="AX514" s="584" t="str">
        <f t="shared" si="56"/>
        <v/>
      </c>
      <c r="AY514" s="662" t="str">
        <f>IFERROR(VLOOKUP(功能_33[[#This Row],[功能代號]],工作表3!C:C,1,FALSE),"未計SIT測試")</f>
        <v>未計SIT測試</v>
      </c>
      <c r="AZ514" s="584" t="s">
        <v>2803</v>
      </c>
    </row>
    <row r="515" spans="3:52" ht="13.8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195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3054</v>
      </c>
      <c r="AO515" s="292" t="s">
        <v>3170</v>
      </c>
      <c r="AP515" s="292" t="e">
        <f>VLOOKUP(功能_33[[#This Row],[功能代號]],需二審tmp!A:A,1,FALSE)</f>
        <v>#N/A</v>
      </c>
      <c r="AQ515" s="356">
        <v>44533</v>
      </c>
      <c r="AS515" s="574" t="str">
        <f t="shared" si="51"/>
        <v>8-3</v>
      </c>
      <c r="AT515" s="576" t="str">
        <f t="shared" si="52"/>
        <v/>
      </c>
      <c r="AU515" s="578" t="str">
        <f t="shared" si="53"/>
        <v/>
      </c>
      <c r="AV515" s="580" t="str">
        <f t="shared" si="54"/>
        <v/>
      </c>
      <c r="AW515" s="582" t="str">
        <f t="shared" si="55"/>
        <v/>
      </c>
      <c r="AX515" s="584" t="str">
        <f t="shared" si="56"/>
        <v/>
      </c>
      <c r="AY515" s="662" t="str">
        <f>IFERROR(VLOOKUP(功能_33[[#This Row],[功能代號]],工作表3!C:C,1,FALSE),"未計SIT測試")</f>
        <v>未計SIT測試</v>
      </c>
      <c r="AZ515" s="584" t="s">
        <v>2803</v>
      </c>
    </row>
    <row r="516" spans="3:52" ht="13.8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195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3054</v>
      </c>
      <c r="AO516" s="292" t="s">
        <v>3170</v>
      </c>
      <c r="AP516" s="292" t="e">
        <f>VLOOKUP(功能_33[[#This Row],[功能代號]],需二審tmp!A:A,1,FALSE)</f>
        <v>#N/A</v>
      </c>
      <c r="AQ516" s="356">
        <v>44533</v>
      </c>
      <c r="AS516" s="574" t="str">
        <f t="shared" si="51"/>
        <v>8-3</v>
      </c>
      <c r="AT516" s="576" t="str">
        <f t="shared" si="52"/>
        <v/>
      </c>
      <c r="AU516" s="578" t="str">
        <f t="shared" si="53"/>
        <v/>
      </c>
      <c r="AV516" s="580" t="str">
        <f t="shared" si="54"/>
        <v/>
      </c>
      <c r="AW516" s="582" t="str">
        <f t="shared" si="55"/>
        <v/>
      </c>
      <c r="AX516" s="584" t="str">
        <f t="shared" si="56"/>
        <v/>
      </c>
      <c r="AY516" s="662" t="str">
        <f>IFERROR(VLOOKUP(功能_33[[#This Row],[功能代號]],工作表3!C:C,1,FALSE),"未計SIT測試")</f>
        <v>未計SIT測試</v>
      </c>
      <c r="AZ516" s="584" t="s">
        <v>2803</v>
      </c>
    </row>
    <row r="517" spans="3:52" ht="13.8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195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3054</v>
      </c>
      <c r="AO517" s="292" t="s">
        <v>3170</v>
      </c>
      <c r="AP517" s="292" t="e">
        <f>VLOOKUP(功能_33[[#This Row],[功能代號]],需二審tmp!A:A,1,FALSE)</f>
        <v>#N/A</v>
      </c>
      <c r="AQ517" s="356">
        <v>44533</v>
      </c>
      <c r="AS517" s="574" t="str">
        <f t="shared" si="51"/>
        <v>8-3</v>
      </c>
      <c r="AT517" s="576" t="str">
        <f t="shared" si="52"/>
        <v/>
      </c>
      <c r="AU517" s="578" t="str">
        <f t="shared" si="53"/>
        <v/>
      </c>
      <c r="AV517" s="580" t="str">
        <f t="shared" si="54"/>
        <v/>
      </c>
      <c r="AW517" s="582" t="str">
        <f t="shared" si="55"/>
        <v/>
      </c>
      <c r="AX517" s="584" t="str">
        <f t="shared" si="56"/>
        <v/>
      </c>
      <c r="AY517" s="662" t="str">
        <f>IFERROR(VLOOKUP(功能_33[[#This Row],[功能代號]],工作表3!C:C,1,FALSE),"未計SIT測試")</f>
        <v>未計SIT測試</v>
      </c>
      <c r="AZ517" s="584" t="s">
        <v>2803</v>
      </c>
    </row>
    <row r="518" spans="3:52" ht="13.8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195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3054</v>
      </c>
      <c r="AO518" s="292" t="s">
        <v>3170</v>
      </c>
      <c r="AP518" s="292" t="e">
        <f>VLOOKUP(功能_33[[#This Row],[功能代號]],需二審tmp!A:A,1,FALSE)</f>
        <v>#N/A</v>
      </c>
      <c r="AQ518" s="356">
        <v>44533</v>
      </c>
      <c r="AS518" s="574" t="str">
        <f t="shared" si="51"/>
        <v>8-3</v>
      </c>
      <c r="AT518" s="576" t="str">
        <f t="shared" si="52"/>
        <v/>
      </c>
      <c r="AU518" s="578" t="str">
        <f t="shared" si="53"/>
        <v/>
      </c>
      <c r="AV518" s="580" t="str">
        <f t="shared" si="54"/>
        <v/>
      </c>
      <c r="AW518" s="582" t="str">
        <f t="shared" si="55"/>
        <v/>
      </c>
      <c r="AX518" s="584" t="str">
        <f t="shared" si="56"/>
        <v/>
      </c>
      <c r="AY518" s="662" t="str">
        <f>IFERROR(VLOOKUP(功能_33[[#This Row],[功能代號]],工作表3!C:C,1,FALSE),"未計SIT測試")</f>
        <v>未計SIT測試</v>
      </c>
      <c r="AZ518" s="584" t="s">
        <v>2803</v>
      </c>
    </row>
    <row r="519" spans="3:52" ht="13.8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195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3054</v>
      </c>
      <c r="AO519" s="292" t="s">
        <v>3170</v>
      </c>
      <c r="AP519" s="292" t="e">
        <f>VLOOKUP(功能_33[[#This Row],[功能代號]],需二審tmp!A:A,1,FALSE)</f>
        <v>#N/A</v>
      </c>
      <c r="AQ519" s="356">
        <v>44533</v>
      </c>
      <c r="AS519" s="574" t="str">
        <f t="shared" si="51"/>
        <v>8-3</v>
      </c>
      <c r="AT519" s="576" t="str">
        <f t="shared" si="52"/>
        <v/>
      </c>
      <c r="AU519" s="578" t="str">
        <f t="shared" si="53"/>
        <v/>
      </c>
      <c r="AV519" s="580" t="str">
        <f t="shared" si="54"/>
        <v/>
      </c>
      <c r="AW519" s="582" t="str">
        <f t="shared" si="55"/>
        <v/>
      </c>
      <c r="AX519" s="584" t="str">
        <f t="shared" si="56"/>
        <v/>
      </c>
      <c r="AY519" s="662" t="str">
        <f>IFERROR(VLOOKUP(功能_33[[#This Row],[功能代號]],工作表3!C:C,1,FALSE),"未計SIT測試")</f>
        <v>未計SIT測試</v>
      </c>
      <c r="AZ519" s="584" t="s">
        <v>2803</v>
      </c>
    </row>
    <row r="520" spans="3:52" ht="13.8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195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3054</v>
      </c>
      <c r="AO520" s="292" t="s">
        <v>3170</v>
      </c>
      <c r="AP520" s="292" t="e">
        <f>VLOOKUP(功能_33[[#This Row],[功能代號]],需二審tmp!A:A,1,FALSE)</f>
        <v>#N/A</v>
      </c>
      <c r="AQ520" s="356">
        <v>44533</v>
      </c>
      <c r="AS520" s="574" t="str">
        <f t="shared" si="51"/>
        <v>8-3</v>
      </c>
      <c r="AT520" s="576" t="str">
        <f t="shared" si="52"/>
        <v/>
      </c>
      <c r="AU520" s="578" t="str">
        <f t="shared" si="53"/>
        <v/>
      </c>
      <c r="AV520" s="580" t="str">
        <f t="shared" si="54"/>
        <v/>
      </c>
      <c r="AW520" s="582" t="str">
        <f t="shared" si="55"/>
        <v/>
      </c>
      <c r="AX520" s="584" t="str">
        <f t="shared" si="56"/>
        <v/>
      </c>
      <c r="AY520" s="662" t="str">
        <f>IFERROR(VLOOKUP(功能_33[[#This Row],[功能代號]],工作表3!C:C,1,FALSE),"未計SIT測試")</f>
        <v>未計SIT測試</v>
      </c>
      <c r="AZ520" s="584" t="s">
        <v>2803</v>
      </c>
    </row>
    <row r="521" spans="3:52" ht="13.8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195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3054</v>
      </c>
      <c r="AO521" s="292" t="s">
        <v>3170</v>
      </c>
      <c r="AP521" s="292" t="e">
        <f>VLOOKUP(功能_33[[#This Row],[功能代號]],需二審tmp!A:A,1,FALSE)</f>
        <v>#N/A</v>
      </c>
      <c r="AQ521" s="356">
        <v>44533</v>
      </c>
      <c r="AS521" s="574" t="str">
        <f t="shared" si="51"/>
        <v>8-3</v>
      </c>
      <c r="AT521" s="576" t="str">
        <f t="shared" si="52"/>
        <v/>
      </c>
      <c r="AU521" s="578" t="str">
        <f t="shared" si="53"/>
        <v/>
      </c>
      <c r="AV521" s="580" t="str">
        <f t="shared" si="54"/>
        <v/>
      </c>
      <c r="AW521" s="582" t="str">
        <f t="shared" si="55"/>
        <v/>
      </c>
      <c r="AX521" s="584" t="str">
        <f t="shared" si="56"/>
        <v/>
      </c>
      <c r="AY521" s="662" t="str">
        <f>IFERROR(VLOOKUP(功能_33[[#This Row],[功能代號]],工作表3!C:C,1,FALSE),"未計SIT測試")</f>
        <v>未計SIT測試</v>
      </c>
      <c r="AZ521" s="584" t="s">
        <v>2803</v>
      </c>
    </row>
    <row r="522" spans="3:52" ht="13.8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195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3054</v>
      </c>
      <c r="AO522" s="292" t="s">
        <v>3170</v>
      </c>
      <c r="AP522" s="292" t="e">
        <f>VLOOKUP(功能_33[[#This Row],[功能代號]],需二審tmp!A:A,1,FALSE)</f>
        <v>#N/A</v>
      </c>
      <c r="AQ522" s="356">
        <v>44533</v>
      </c>
      <c r="AS522" s="574" t="str">
        <f t="shared" si="51"/>
        <v>8-3</v>
      </c>
      <c r="AT522" s="576" t="str">
        <f t="shared" si="52"/>
        <v/>
      </c>
      <c r="AU522" s="578" t="str">
        <f t="shared" si="53"/>
        <v/>
      </c>
      <c r="AV522" s="580" t="str">
        <f t="shared" si="54"/>
        <v/>
      </c>
      <c r="AW522" s="582" t="str">
        <f t="shared" si="55"/>
        <v/>
      </c>
      <c r="AX522" s="584" t="str">
        <f t="shared" si="56"/>
        <v/>
      </c>
      <c r="AY522" s="662" t="str">
        <f>IFERROR(VLOOKUP(功能_33[[#This Row],[功能代號]],工作表3!C:C,1,FALSE),"未計SIT測試")</f>
        <v>未計SIT測試</v>
      </c>
      <c r="AZ522" s="584" t="s">
        <v>2803</v>
      </c>
    </row>
    <row r="523" spans="3:52" ht="13.8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133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3054</v>
      </c>
      <c r="AO523" s="292" t="s">
        <v>3142</v>
      </c>
      <c r="AP523" s="292" t="e">
        <f>VLOOKUP(功能_33[[#This Row],[功能代號]],需二審tmp!A:A,1,FALSE)</f>
        <v>#N/A</v>
      </c>
      <c r="AQ523" s="356">
        <v>44526</v>
      </c>
      <c r="AS523" s="574" t="str">
        <f t="shared" ref="AS523:AS545" si="57">IF(COUNTA(AE523)=1,LEFT(D523,3),"")</f>
        <v>8-5</v>
      </c>
      <c r="AT523" s="576" t="str">
        <f t="shared" ref="AT523:AT545" si="58">IF(AND(COUNTA(N523)=1,COUNTA(O523)=1,COUNTA(AA523)=1,COUNTA(AD523)=1,COUNTA(AE523)=0),LEFT(D523,3),"")</f>
        <v/>
      </c>
      <c r="AU523" s="578" t="str">
        <f t="shared" ref="AU523:AU545" si="59">IF(AND(COUNTA(N523)=1,COUNTA(O523)=1,COUNTA(AA523)=1,COUNTA(AD523)=0,COUNTA(AE523)=0),LEFT(D523,3),"")</f>
        <v/>
      </c>
      <c r="AV523" s="580" t="str">
        <f t="shared" ref="AV523:AV545" si="60">IF(AND(COUNTA(O523)=0,COUNTA(AA523)=1),LEFT(D523,3),"")</f>
        <v/>
      </c>
      <c r="AW523" s="582" t="str">
        <f t="shared" ref="AW523:AW545" si="61">IF(AND(COUNTA(O523)=1,COUNTA(AA523)=0),LEFT(D523,3),"")</f>
        <v/>
      </c>
      <c r="AX523" s="584" t="str">
        <f t="shared" ref="AX523:AX545" si="62">IF(AND(COUNTA(O523)=0,COUNTA(AA523)=0),LEFT(D523,3),"")</f>
        <v/>
      </c>
      <c r="AY523" s="662" t="str">
        <f>IFERROR(VLOOKUP(功能_33[[#This Row],[功能代號]],工作表3!C:C,1,FALSE),"未計SIT測試")</f>
        <v>未計SIT測試</v>
      </c>
      <c r="AZ523" s="584" t="s">
        <v>2803</v>
      </c>
    </row>
    <row r="524" spans="3:52" ht="13.8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133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3054</v>
      </c>
      <c r="AO524" s="292" t="s">
        <v>3142</v>
      </c>
      <c r="AP524" s="292" t="e">
        <f>VLOOKUP(功能_33[[#This Row],[功能代號]],需二審tmp!A:A,1,FALSE)</f>
        <v>#N/A</v>
      </c>
      <c r="AQ524" s="356">
        <v>44526</v>
      </c>
      <c r="AS524" s="574" t="str">
        <f t="shared" si="57"/>
        <v>8-5</v>
      </c>
      <c r="AT524" s="576" t="str">
        <f t="shared" si="58"/>
        <v/>
      </c>
      <c r="AU524" s="578" t="str">
        <f t="shared" si="59"/>
        <v/>
      </c>
      <c r="AV524" s="580" t="str">
        <f t="shared" si="60"/>
        <v/>
      </c>
      <c r="AW524" s="582" t="str">
        <f t="shared" si="61"/>
        <v/>
      </c>
      <c r="AX524" s="584" t="str">
        <f t="shared" si="62"/>
        <v/>
      </c>
      <c r="AY524" s="662" t="str">
        <f>IFERROR(VLOOKUP(功能_33[[#This Row],[功能代號]],工作表3!C:C,1,FALSE),"未計SIT測試")</f>
        <v>未計SIT測試</v>
      </c>
      <c r="AZ524" s="584" t="s">
        <v>2803</v>
      </c>
    </row>
    <row r="525" spans="3:52" ht="13.8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133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3054</v>
      </c>
      <c r="AO525" s="292" t="s">
        <v>3143</v>
      </c>
      <c r="AP525" s="292" t="e">
        <f>VLOOKUP(功能_33[[#This Row],[功能代號]],需二審tmp!A:A,1,FALSE)</f>
        <v>#N/A</v>
      </c>
      <c r="AQ525" s="356">
        <v>44526</v>
      </c>
      <c r="AS525" s="574" t="str">
        <f t="shared" si="57"/>
        <v>8-5</v>
      </c>
      <c r="AT525" s="576" t="str">
        <f t="shared" si="58"/>
        <v/>
      </c>
      <c r="AU525" s="578" t="str">
        <f t="shared" si="59"/>
        <v/>
      </c>
      <c r="AV525" s="580" t="str">
        <f t="shared" si="60"/>
        <v/>
      </c>
      <c r="AW525" s="582" t="str">
        <f t="shared" si="61"/>
        <v/>
      </c>
      <c r="AX525" s="584" t="str">
        <f t="shared" si="62"/>
        <v/>
      </c>
      <c r="AY525" s="662" t="str">
        <f>IFERROR(VLOOKUP(功能_33[[#This Row],[功能代號]],工作表3!C:C,1,FALSE),"未計SIT測試")</f>
        <v>未計SIT測試</v>
      </c>
      <c r="AZ525" s="584" t="s">
        <v>2803</v>
      </c>
    </row>
    <row r="526" spans="3:52" ht="31.2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/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567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133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3153</v>
      </c>
      <c r="AO526" s="632" t="s">
        <v>3149</v>
      </c>
      <c r="AP526" s="292" t="str">
        <f>VLOOKUP(功能_33[[#This Row],[功能代號]],需二審tmp!A:A,1,FALSE)</f>
        <v>L8401</v>
      </c>
      <c r="AQ526" s="356">
        <v>44526</v>
      </c>
      <c r="AS526" s="574" t="str">
        <f t="shared" si="57"/>
        <v>8-4</v>
      </c>
      <c r="AT526" s="576" t="str">
        <f t="shared" si="58"/>
        <v/>
      </c>
      <c r="AU526" s="578" t="str">
        <f t="shared" si="59"/>
        <v/>
      </c>
      <c r="AV526" s="580" t="str">
        <f t="shared" si="60"/>
        <v/>
      </c>
      <c r="AW526" s="582" t="str">
        <f t="shared" si="61"/>
        <v/>
      </c>
      <c r="AX526" s="584" t="str">
        <f t="shared" si="62"/>
        <v/>
      </c>
      <c r="AY526" s="662" t="str">
        <f>IFERROR(VLOOKUP(功能_33[[#This Row],[功能代號]],工作表3!C:C,1,FALSE),"未計SIT測試")</f>
        <v>未計SIT測試</v>
      </c>
      <c r="AZ526" s="584" t="s">
        <v>2803</v>
      </c>
    </row>
    <row r="527" spans="3:52" ht="102.45" customHeight="1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/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567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133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3152</v>
      </c>
      <c r="AO527" s="632" t="s">
        <v>3150</v>
      </c>
      <c r="AP527" s="292" t="str">
        <f>VLOOKUP(功能_33[[#This Row],[功能代號]],需二審tmp!A:A,1,FALSE)</f>
        <v>L8402</v>
      </c>
      <c r="AQ527" s="356">
        <v>44526</v>
      </c>
      <c r="AS527" s="574" t="str">
        <f t="shared" si="57"/>
        <v>8-4</v>
      </c>
      <c r="AT527" s="576" t="str">
        <f t="shared" si="58"/>
        <v/>
      </c>
      <c r="AU527" s="578" t="str">
        <f t="shared" si="59"/>
        <v/>
      </c>
      <c r="AV527" s="580" t="str">
        <f t="shared" si="60"/>
        <v/>
      </c>
      <c r="AW527" s="582" t="str">
        <f t="shared" si="61"/>
        <v/>
      </c>
      <c r="AX527" s="584" t="str">
        <f t="shared" si="62"/>
        <v/>
      </c>
      <c r="AY527" s="662" t="str">
        <f>IFERROR(VLOOKUP(功能_33[[#This Row],[功能代號]],工作表3!C:C,1,FALSE),"未計SIT測試")</f>
        <v>未計SIT測試</v>
      </c>
      <c r="AZ527" s="584" t="s">
        <v>2803</v>
      </c>
    </row>
    <row r="528" spans="3:52" ht="27.6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/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2736</v>
      </c>
      <c r="AO528" s="292" t="s">
        <v>2737</v>
      </c>
      <c r="AP528" s="292" t="e">
        <f>VLOOKUP(功能_33[[#This Row],[功能代號]],需二審tmp!A:A,1,FALSE)</f>
        <v>#N/A</v>
      </c>
      <c r="AS528" s="574" t="str">
        <f t="shared" si="57"/>
        <v>7-2</v>
      </c>
      <c r="AT528" s="576" t="str">
        <f t="shared" si="58"/>
        <v/>
      </c>
      <c r="AU528" s="578" t="str">
        <f t="shared" si="59"/>
        <v/>
      </c>
      <c r="AV528" s="580" t="str">
        <f t="shared" si="60"/>
        <v/>
      </c>
      <c r="AW528" s="582" t="str">
        <f t="shared" si="61"/>
        <v/>
      </c>
      <c r="AX528" s="584" t="str">
        <f t="shared" si="62"/>
        <v/>
      </c>
      <c r="AY528" s="662" t="str">
        <f>IFERROR(VLOOKUP(功能_33[[#This Row],[功能代號]],工作表3!C:C,1,FALSE),"未計SIT測試")</f>
        <v>未計SIT測試</v>
      </c>
      <c r="AZ528" s="584" t="s">
        <v>2803</v>
      </c>
    </row>
    <row r="529" spans="1:52" ht="27.6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/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2733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2736</v>
      </c>
      <c r="AO529" s="292" t="s">
        <v>2737</v>
      </c>
      <c r="AP529" s="292" t="str">
        <f>VLOOKUP(功能_33[[#This Row],[功能代號]],需二審tmp!A:A,1,FALSE)</f>
        <v>L7202</v>
      </c>
      <c r="AS529" s="574" t="str">
        <f t="shared" si="57"/>
        <v>7-2</v>
      </c>
      <c r="AT529" s="576" t="str">
        <f t="shared" si="58"/>
        <v/>
      </c>
      <c r="AU529" s="578" t="str">
        <f t="shared" si="59"/>
        <v/>
      </c>
      <c r="AV529" s="580" t="str">
        <f t="shared" si="60"/>
        <v/>
      </c>
      <c r="AW529" s="582" t="str">
        <f t="shared" si="61"/>
        <v/>
      </c>
      <c r="AX529" s="584" t="str">
        <f t="shared" si="62"/>
        <v/>
      </c>
      <c r="AY529" s="662" t="str">
        <f>IFERROR(VLOOKUP(功能_33[[#This Row],[功能代號]],工作表3!C:C,1,FALSE),"未計SIT測試")</f>
        <v>未計SIT測試</v>
      </c>
      <c r="AZ529" s="584" t="s">
        <v>2803</v>
      </c>
    </row>
    <row r="530" spans="1:52" ht="27.6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/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2738</v>
      </c>
      <c r="AO530" s="292" t="s">
        <v>2739</v>
      </c>
      <c r="AP530" s="292" t="e">
        <f>VLOOKUP(功能_33[[#This Row],[功能代號]],需二審tmp!A:A,1,FALSE)</f>
        <v>#N/A</v>
      </c>
      <c r="AS530" s="574" t="str">
        <f t="shared" si="57"/>
        <v>7-2</v>
      </c>
      <c r="AT530" s="576" t="str">
        <f t="shared" si="58"/>
        <v/>
      </c>
      <c r="AU530" s="578" t="str">
        <f t="shared" si="59"/>
        <v/>
      </c>
      <c r="AV530" s="580" t="str">
        <f t="shared" si="60"/>
        <v/>
      </c>
      <c r="AW530" s="582" t="str">
        <f t="shared" si="61"/>
        <v/>
      </c>
      <c r="AX530" s="584" t="str">
        <f t="shared" si="62"/>
        <v/>
      </c>
      <c r="AY530" s="662" t="str">
        <f>IFERROR(VLOOKUP(功能_33[[#This Row],[功能代號]],工作表3!C:C,1,FALSE),"未計SIT測試")</f>
        <v>未計SIT測試</v>
      </c>
      <c r="AZ530" s="584" t="s">
        <v>2803</v>
      </c>
    </row>
    <row r="531" spans="1:52" ht="27.6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/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2733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2738</v>
      </c>
      <c r="AO531" s="292" t="s">
        <v>2739</v>
      </c>
      <c r="AP531" s="292" t="str">
        <f>VLOOKUP(功能_33[[#This Row],[功能代號]],需二審tmp!A:A,1,FALSE)</f>
        <v>L7210</v>
      </c>
      <c r="AS531" s="574" t="str">
        <f t="shared" si="57"/>
        <v>7-2</v>
      </c>
      <c r="AT531" s="576" t="str">
        <f t="shared" si="58"/>
        <v/>
      </c>
      <c r="AU531" s="578" t="str">
        <f t="shared" si="59"/>
        <v/>
      </c>
      <c r="AV531" s="580" t="str">
        <f t="shared" si="60"/>
        <v/>
      </c>
      <c r="AW531" s="582" t="str">
        <f t="shared" si="61"/>
        <v/>
      </c>
      <c r="AX531" s="584" t="str">
        <f t="shared" si="62"/>
        <v/>
      </c>
      <c r="AY531" s="662" t="str">
        <f>IFERROR(VLOOKUP(功能_33[[#This Row],[功能代號]],工作表3!C:C,1,FALSE),"未計SIT測試")</f>
        <v>未計SIT測試</v>
      </c>
      <c r="AZ531" s="584" t="s">
        <v>2803</v>
      </c>
    </row>
    <row r="532" spans="1:52" ht="27.6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/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2733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2740</v>
      </c>
      <c r="AO532" s="292" t="s">
        <v>2741</v>
      </c>
      <c r="AP532" s="292" t="str">
        <f>VLOOKUP(功能_33[[#This Row],[功能代號]],需二審tmp!A:A,1,FALSE)</f>
        <v>L7904</v>
      </c>
      <c r="AQ532" s="356">
        <v>44533</v>
      </c>
      <c r="AS532" s="574" t="str">
        <f t="shared" si="57"/>
        <v>7-2</v>
      </c>
      <c r="AT532" s="576" t="str">
        <f t="shared" si="58"/>
        <v/>
      </c>
      <c r="AU532" s="578" t="str">
        <f t="shared" si="59"/>
        <v/>
      </c>
      <c r="AV532" s="580" t="str">
        <f t="shared" si="60"/>
        <v/>
      </c>
      <c r="AW532" s="582" t="str">
        <f t="shared" si="61"/>
        <v/>
      </c>
      <c r="AX532" s="584" t="str">
        <f t="shared" si="62"/>
        <v/>
      </c>
      <c r="AY532" s="662" t="str">
        <f>IFERROR(VLOOKUP(功能_33[[#This Row],[功能代號]],工作表3!C:C,1,FALSE),"未計SIT測試")</f>
        <v>未計SIT測試</v>
      </c>
      <c r="AZ532" s="584" t="s">
        <v>2803</v>
      </c>
    </row>
    <row r="533" spans="1:52" ht="27.6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/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2733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2740</v>
      </c>
      <c r="AO533" s="292" t="s">
        <v>2741</v>
      </c>
      <c r="AP533" s="292" t="str">
        <f>VLOOKUP(功能_33[[#This Row],[功能代號]],需二審tmp!A:A,1,FALSE)</f>
        <v>L7204</v>
      </c>
      <c r="AS533" s="574" t="str">
        <f t="shared" si="57"/>
        <v>7-2</v>
      </c>
      <c r="AT533" s="576" t="str">
        <f t="shared" si="58"/>
        <v/>
      </c>
      <c r="AU533" s="578" t="str">
        <f t="shared" si="59"/>
        <v/>
      </c>
      <c r="AV533" s="580" t="str">
        <f t="shared" si="60"/>
        <v/>
      </c>
      <c r="AW533" s="582" t="str">
        <f t="shared" si="61"/>
        <v/>
      </c>
      <c r="AX533" s="584" t="str">
        <f t="shared" si="62"/>
        <v/>
      </c>
      <c r="AY533" s="662" t="str">
        <f>IFERROR(VLOOKUP(功能_33[[#This Row],[功能代號]],工作表3!C:C,1,FALSE),"未計SIT測試")</f>
        <v>未計SIT測試</v>
      </c>
      <c r="AZ533" s="584" t="s">
        <v>2803</v>
      </c>
    </row>
    <row r="534" spans="1:52" ht="27.6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/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3052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2733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2742</v>
      </c>
      <c r="AO534" s="292" t="s">
        <v>2743</v>
      </c>
      <c r="AP534" s="292" t="str">
        <f>VLOOKUP(功能_33[[#This Row],[功能代號]],需二審tmp!A:A,1,FALSE)</f>
        <v>L7203</v>
      </c>
      <c r="AQ534" s="356">
        <v>44533</v>
      </c>
      <c r="AS534" s="574" t="str">
        <f t="shared" si="57"/>
        <v>7-2</v>
      </c>
      <c r="AT534" s="576" t="str">
        <f t="shared" si="58"/>
        <v/>
      </c>
      <c r="AU534" s="578" t="str">
        <f t="shared" si="59"/>
        <v/>
      </c>
      <c r="AV534" s="580" t="str">
        <f t="shared" si="60"/>
        <v/>
      </c>
      <c r="AW534" s="582" t="str">
        <f t="shared" si="61"/>
        <v/>
      </c>
      <c r="AX534" s="584" t="str">
        <f t="shared" si="62"/>
        <v/>
      </c>
      <c r="AY534" s="662" t="str">
        <f>IFERROR(VLOOKUP(功能_33[[#This Row],[功能代號]],工作表3!C:C,1,FALSE),"未計SIT測試")</f>
        <v>未計SIT測試</v>
      </c>
      <c r="AZ534" s="584" t="s">
        <v>2803</v>
      </c>
    </row>
    <row r="535" spans="1:52" ht="82.8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/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3052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2733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2744</v>
      </c>
      <c r="AO535" s="219" t="s">
        <v>2745</v>
      </c>
      <c r="AP535" s="292" t="str">
        <f>VLOOKUP(功能_33[[#This Row],[功能代號]],需二審tmp!A:A,1,FALSE)</f>
        <v>L7901</v>
      </c>
      <c r="AQ535" s="356">
        <v>44533</v>
      </c>
      <c r="AS535" s="574" t="str">
        <f t="shared" si="57"/>
        <v>7-2</v>
      </c>
      <c r="AT535" s="576" t="str">
        <f t="shared" si="58"/>
        <v/>
      </c>
      <c r="AU535" s="578" t="str">
        <f t="shared" si="59"/>
        <v/>
      </c>
      <c r="AV535" s="580" t="str">
        <f t="shared" si="60"/>
        <v/>
      </c>
      <c r="AW535" s="582" t="str">
        <f t="shared" si="61"/>
        <v/>
      </c>
      <c r="AX535" s="584" t="str">
        <f t="shared" si="62"/>
        <v/>
      </c>
      <c r="AY535" s="662" t="str">
        <f>IFERROR(VLOOKUP(功能_33[[#This Row],[功能代號]],工作表3!C:C,1,FALSE),"未計SIT測試")</f>
        <v>未計SIT測試</v>
      </c>
      <c r="AZ535" s="584" t="s">
        <v>2803</v>
      </c>
    </row>
    <row r="536" spans="1:52" ht="96.6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99"/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3141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2733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2746</v>
      </c>
      <c r="AO536" s="219" t="s">
        <v>2747</v>
      </c>
      <c r="AP536" s="292" t="str">
        <f>VLOOKUP(功能_33[[#This Row],[功能代號]],需二審tmp!A:A,1,FALSE)</f>
        <v>L7902</v>
      </c>
      <c r="AS536" s="574" t="str">
        <f t="shared" si="57"/>
        <v>7-2</v>
      </c>
      <c r="AT536" s="576" t="str">
        <f t="shared" si="58"/>
        <v/>
      </c>
      <c r="AU536" s="578" t="str">
        <f t="shared" si="59"/>
        <v/>
      </c>
      <c r="AV536" s="580" t="str">
        <f t="shared" si="60"/>
        <v/>
      </c>
      <c r="AW536" s="582" t="str">
        <f t="shared" si="61"/>
        <v/>
      </c>
      <c r="AX536" s="584" t="str">
        <f t="shared" si="62"/>
        <v/>
      </c>
      <c r="AY536" s="662" t="str">
        <f>IFERROR(VLOOKUP(功能_33[[#This Row],[功能代號]],工作表3!C:C,1,FALSE),"未計SIT測試")</f>
        <v>未計SIT測試</v>
      </c>
      <c r="AZ536" s="584" t="s">
        <v>2803</v>
      </c>
    </row>
    <row r="537" spans="1:52" ht="13.8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/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2926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190</v>
      </c>
      <c r="AP537" s="292" t="e">
        <f>VLOOKUP(功能_33[[#This Row],[功能代號]],需二審tmp!A:A,1,FALSE)</f>
        <v>#N/A</v>
      </c>
      <c r="AQ537" s="356">
        <v>44533</v>
      </c>
      <c r="AS537" s="574" t="str">
        <f t="shared" si="57"/>
        <v>7-1</v>
      </c>
      <c r="AT537" s="576" t="str">
        <f t="shared" si="58"/>
        <v/>
      </c>
      <c r="AU537" s="578" t="str">
        <f t="shared" si="59"/>
        <v/>
      </c>
      <c r="AV537" s="580" t="str">
        <f t="shared" si="60"/>
        <v/>
      </c>
      <c r="AW537" s="582" t="str">
        <f t="shared" si="61"/>
        <v/>
      </c>
      <c r="AX537" s="584" t="str">
        <f t="shared" si="62"/>
        <v/>
      </c>
      <c r="AY537" s="662" t="str">
        <f>IFERROR(VLOOKUP(功能_33[[#This Row],[功能代號]],工作表3!C:C,1,FALSE),"未計SIT測試")</f>
        <v>未計SIT測試</v>
      </c>
      <c r="AZ537" s="584" t="s">
        <v>2803</v>
      </c>
    </row>
    <row r="538" spans="1:52" ht="13.8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3179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2926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2976</v>
      </c>
      <c r="AP538" s="292" t="e">
        <f>VLOOKUP(功能_33[[#This Row],[功能代號]],需二審tmp!A:A,1,FALSE)</f>
        <v>#N/A</v>
      </c>
      <c r="AS538" s="574" t="str">
        <f t="shared" si="57"/>
        <v>LC.</v>
      </c>
      <c r="AT538" s="576" t="str">
        <f t="shared" si="58"/>
        <v/>
      </c>
      <c r="AU538" s="578" t="str">
        <f t="shared" si="59"/>
        <v/>
      </c>
      <c r="AV538" s="580" t="str">
        <f t="shared" si="60"/>
        <v/>
      </c>
      <c r="AW538" s="582" t="str">
        <f t="shared" si="61"/>
        <v/>
      </c>
      <c r="AX538" s="584" t="str">
        <f t="shared" si="62"/>
        <v/>
      </c>
      <c r="AY538" s="662" t="str">
        <f>IFERROR(VLOOKUP(功能_33[[#This Row],[功能代號]],工作表3!C:C,1,FALSE),"未計SIT測試")</f>
        <v>LC001</v>
      </c>
      <c r="AZ538" s="584" t="s">
        <v>2803</v>
      </c>
    </row>
    <row r="539" spans="1:52" ht="13.8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3179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2926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2976</v>
      </c>
      <c r="AP539" s="292" t="e">
        <f>VLOOKUP(功能_33[[#This Row],[功能代號]],需二審tmp!A:A,1,FALSE)</f>
        <v>#N/A</v>
      </c>
      <c r="AS539" s="574" t="str">
        <f t="shared" si="57"/>
        <v>LC.</v>
      </c>
      <c r="AT539" s="576" t="str">
        <f t="shared" si="58"/>
        <v/>
      </c>
      <c r="AU539" s="578" t="str">
        <f t="shared" si="59"/>
        <v/>
      </c>
      <c r="AV539" s="580" t="str">
        <f t="shared" si="60"/>
        <v/>
      </c>
      <c r="AW539" s="582" t="str">
        <f t="shared" si="61"/>
        <v/>
      </c>
      <c r="AX539" s="584" t="str">
        <f t="shared" si="62"/>
        <v/>
      </c>
      <c r="AY539" s="662" t="str">
        <f>IFERROR(VLOOKUP(功能_33[[#This Row],[功能代號]],工作表3!C:C,1,FALSE),"未計SIT測試")</f>
        <v>LC002</v>
      </c>
      <c r="AZ539" s="584" t="s">
        <v>2803</v>
      </c>
    </row>
    <row r="540" spans="1:52" ht="13.8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3179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2733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2976</v>
      </c>
      <c r="AP540" s="292" t="str">
        <f>VLOOKUP(功能_33[[#This Row],[功能代號]],需二審tmp!A:A,1,FALSE)</f>
        <v>LC003</v>
      </c>
      <c r="AS540" s="574" t="str">
        <f t="shared" si="57"/>
        <v>LC.</v>
      </c>
      <c r="AT540" s="576" t="str">
        <f t="shared" si="58"/>
        <v/>
      </c>
      <c r="AU540" s="578" t="str">
        <f t="shared" si="59"/>
        <v/>
      </c>
      <c r="AV540" s="580" t="str">
        <f t="shared" si="60"/>
        <v/>
      </c>
      <c r="AW540" s="582" t="str">
        <f t="shared" si="61"/>
        <v/>
      </c>
      <c r="AX540" s="584" t="str">
        <f t="shared" si="62"/>
        <v/>
      </c>
      <c r="AY540" s="662" t="str">
        <f>IFERROR(VLOOKUP(功能_33[[#This Row],[功能代號]],工作表3!C:C,1,FALSE),"未計SIT測試")</f>
        <v>LC003</v>
      </c>
      <c r="AZ540" s="584" t="s">
        <v>2803</v>
      </c>
    </row>
    <row r="541" spans="1:52" ht="13.8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3179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2926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2976</v>
      </c>
      <c r="AP541" s="292" t="e">
        <f>VLOOKUP(功能_33[[#This Row],[功能代號]],需二審tmp!A:A,1,FALSE)</f>
        <v>#N/A</v>
      </c>
      <c r="AS541" s="574" t="str">
        <f t="shared" si="57"/>
        <v>LC.</v>
      </c>
      <c r="AT541" s="576" t="str">
        <f t="shared" si="58"/>
        <v/>
      </c>
      <c r="AU541" s="578" t="str">
        <f t="shared" si="59"/>
        <v/>
      </c>
      <c r="AV541" s="580" t="str">
        <f t="shared" si="60"/>
        <v/>
      </c>
      <c r="AW541" s="582" t="str">
        <f t="shared" si="61"/>
        <v/>
      </c>
      <c r="AX541" s="584" t="str">
        <f t="shared" si="62"/>
        <v/>
      </c>
      <c r="AY541" s="662" t="str">
        <f>IFERROR(VLOOKUP(功能_33[[#This Row],[功能代號]],工作表3!C:C,1,FALSE),"未計SIT測試")</f>
        <v>未計SIT測試</v>
      </c>
      <c r="AZ541" s="584" t="s">
        <v>2803</v>
      </c>
    </row>
    <row r="542" spans="1:52" ht="13.8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3179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2926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2976</v>
      </c>
      <c r="AP542" s="292" t="e">
        <f>VLOOKUP(功能_33[[#This Row],[功能代號]],需二審tmp!A:A,1,FALSE)</f>
        <v>#N/A</v>
      </c>
      <c r="AS542" s="574" t="str">
        <f t="shared" si="57"/>
        <v>LC.</v>
      </c>
      <c r="AT542" s="576" t="str">
        <f t="shared" si="58"/>
        <v/>
      </c>
      <c r="AU542" s="578" t="str">
        <f t="shared" si="59"/>
        <v/>
      </c>
      <c r="AV542" s="580" t="str">
        <f t="shared" si="60"/>
        <v/>
      </c>
      <c r="AW542" s="582" t="str">
        <f t="shared" si="61"/>
        <v/>
      </c>
      <c r="AX542" s="584" t="str">
        <f t="shared" si="62"/>
        <v/>
      </c>
      <c r="AY542" s="662" t="str">
        <f>IFERROR(VLOOKUP(功能_33[[#This Row],[功能代號]],工作表3!C:C,1,FALSE),"未計SIT測試")</f>
        <v>LC005</v>
      </c>
      <c r="AZ542" s="584" t="s">
        <v>2803</v>
      </c>
    </row>
    <row r="543" spans="1:52" ht="13.8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3179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2733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2976</v>
      </c>
      <c r="AP543" s="292" t="str">
        <f>VLOOKUP(功能_33[[#This Row],[功能代號]],需二審tmp!A:A,1,FALSE)</f>
        <v>LC009</v>
      </c>
      <c r="AS543" s="574" t="str">
        <f t="shared" si="57"/>
        <v>LC.</v>
      </c>
      <c r="AT543" s="576" t="str">
        <f t="shared" si="58"/>
        <v/>
      </c>
      <c r="AU543" s="578" t="str">
        <f t="shared" si="59"/>
        <v/>
      </c>
      <c r="AV543" s="580" t="str">
        <f t="shared" si="60"/>
        <v/>
      </c>
      <c r="AW543" s="582" t="str">
        <f t="shared" si="61"/>
        <v/>
      </c>
      <c r="AX543" s="584" t="str">
        <f t="shared" si="62"/>
        <v/>
      </c>
      <c r="AY543" s="662" t="str">
        <f>IFERROR(VLOOKUP(功能_33[[#This Row],[功能代號]],工作表3!C:C,1,FALSE),"未計SIT測試")</f>
        <v>LC009</v>
      </c>
      <c r="AZ543" s="584" t="s">
        <v>2803</v>
      </c>
    </row>
    <row r="544" spans="1:52" ht="13.8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3179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2926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2976</v>
      </c>
      <c r="AP544" s="292" t="e">
        <f>VLOOKUP(功能_33[[#This Row],[功能代號]],需二審tmp!A:A,1,FALSE)</f>
        <v>#N/A</v>
      </c>
      <c r="AS544" s="574" t="str">
        <f t="shared" si="57"/>
        <v>LC.</v>
      </c>
      <c r="AT544" s="576" t="str">
        <f t="shared" si="58"/>
        <v/>
      </c>
      <c r="AU544" s="578" t="str">
        <f t="shared" si="59"/>
        <v/>
      </c>
      <c r="AV544" s="580" t="str">
        <f t="shared" si="60"/>
        <v/>
      </c>
      <c r="AW544" s="582" t="str">
        <f t="shared" si="61"/>
        <v/>
      </c>
      <c r="AX544" s="584" t="str">
        <f t="shared" si="62"/>
        <v/>
      </c>
      <c r="AY544" s="662" t="str">
        <f>IFERROR(VLOOKUP(功能_33[[#This Row],[功能代號]],工作表3!C:C,1,FALSE),"未計SIT測試")</f>
        <v>未計SIT測試</v>
      </c>
      <c r="AZ544" s="584" t="s">
        <v>2803</v>
      </c>
    </row>
    <row r="545" spans="1:52" ht="13.8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3179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2733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2976</v>
      </c>
      <c r="AP545" s="292" t="str">
        <f>VLOOKUP(功能_33[[#This Row],[功能代號]],需二審tmp!A:A,1,FALSE)</f>
        <v>LC011</v>
      </c>
      <c r="AS545" s="574" t="str">
        <f t="shared" si="57"/>
        <v>LC.</v>
      </c>
      <c r="AT545" s="576" t="str">
        <f t="shared" si="58"/>
        <v/>
      </c>
      <c r="AU545" s="578" t="str">
        <f t="shared" si="59"/>
        <v/>
      </c>
      <c r="AV545" s="580" t="str">
        <f t="shared" si="60"/>
        <v/>
      </c>
      <c r="AW545" s="582" t="str">
        <f t="shared" si="61"/>
        <v/>
      </c>
      <c r="AX545" s="584" t="str">
        <f t="shared" si="62"/>
        <v/>
      </c>
      <c r="AY545" s="662" t="str">
        <f>IFERROR(VLOOKUP(功能_33[[#This Row],[功能代號]],工作表3!C:C,1,FALSE),"未計SIT測試")</f>
        <v>LC011</v>
      </c>
      <c r="AZ545" s="584" t="s">
        <v>2803</v>
      </c>
    </row>
    <row r="546" spans="1:52" ht="13.8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3179</v>
      </c>
      <c r="V546" s="291"/>
      <c r="X546" s="291"/>
      <c r="Y546" s="291"/>
      <c r="Z546" s="423" t="str">
        <f>VLOOKUP(功能_33[[#This Row],[User]],SKL放款!A:G,7,FALSE)</f>
        <v>放款服務課</v>
      </c>
      <c r="AA546" s="299">
        <v>44545</v>
      </c>
      <c r="AB546" s="299" t="s">
        <v>2791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3"/>
      <c r="AN546" s="291" t="s">
        <v>2976</v>
      </c>
      <c r="AO546" s="423"/>
      <c r="AP546" s="423" t="e">
        <f>VLOOKUP(功能_33[[#This Row],[功能代號]],需二審tmp!A:A,1,FALSE)</f>
        <v>#N/A</v>
      </c>
      <c r="AS546" s="635" t="str">
        <f>IF(COUNTA(AE546)=1,LEFT(D546,3),"")</f>
        <v>LC.</v>
      </c>
      <c r="AT546" s="576" t="str">
        <f>IF(AND(COUNTA(N546)=1,COUNTA(O546)=1,COUNTA(AA546)=1,COUNTA(AD546)=1,COUNTA(AE546)=0),LEFT(D546,3),"")</f>
        <v/>
      </c>
      <c r="AU546" s="578" t="str">
        <f>IF(AND(COUNTA(N546)=1,COUNTA(O546)=1,COUNTA(AA546)=1,COUNTA(AD546)=0,COUNTA(AE546)=0),LEFT(D546,3),"")</f>
        <v/>
      </c>
      <c r="AV546" s="580" t="str">
        <f>IF(AND(COUNTA(O546)=0,COUNTA(AA546)=1),LEFT(D546,3),"")</f>
        <v/>
      </c>
      <c r="AW546" s="582" t="str">
        <f>IF(AND(COUNTA(O546)=1,COUNTA(AA546)=0),LEFT(D546,3),"")</f>
        <v/>
      </c>
      <c r="AX546" s="584" t="str">
        <f>IF(AND(COUNTA(O546)=0,COUNTA(AA546)=0),LEFT(D546,3),"")</f>
        <v/>
      </c>
      <c r="AY546" s="662" t="str">
        <f>IFERROR(VLOOKUP(功能_33[[#This Row],[功能代號]],工作表3!C:C,1,FALSE),"未計SIT測試")</f>
        <v>未計SIT測試</v>
      </c>
      <c r="AZ546" s="584" t="s">
        <v>2803</v>
      </c>
    </row>
    <row r="547" spans="1:52" ht="13.8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3179</v>
      </c>
      <c r="V547" s="291"/>
      <c r="X547" s="291"/>
      <c r="Y547" s="291"/>
      <c r="Z547" s="423" t="str">
        <f>VLOOKUP(功能_33[[#This Row],[User]],SKL放款!A:G,7,FALSE)</f>
        <v>放款服務課</v>
      </c>
      <c r="AA547" s="299">
        <v>44545</v>
      </c>
      <c r="AB547" s="299" t="s">
        <v>2791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3"/>
      <c r="AN547" s="291" t="s">
        <v>2976</v>
      </c>
      <c r="AO547" s="423"/>
      <c r="AP547" s="423" t="e">
        <f>VLOOKUP(功能_33[[#This Row],[功能代號]],需二審tmp!A:A,1,FALSE)</f>
        <v>#N/A</v>
      </c>
      <c r="AS547" s="635" t="str">
        <f>IF(COUNTA(AE547)=1,LEFT(D547,3),"")</f>
        <v>LC.</v>
      </c>
      <c r="AT547" s="576" t="str">
        <f>IF(AND(COUNTA(N547)=1,COUNTA(O547)=1,COUNTA(AA547)=1,COUNTA(AD547)=1,COUNTA(AE547)=0),LEFT(D547,3),"")</f>
        <v/>
      </c>
      <c r="AU547" s="578" t="str">
        <f>IF(AND(COUNTA(N547)=1,COUNTA(O547)=1,COUNTA(AA547)=1,COUNTA(AD547)=0,COUNTA(AE547)=0),LEFT(D547,3),"")</f>
        <v/>
      </c>
      <c r="AV547" s="580" t="str">
        <f>IF(AND(COUNTA(O547)=0,COUNTA(AA547)=1),LEFT(D547,3),"")</f>
        <v/>
      </c>
      <c r="AW547" s="582" t="str">
        <f>IF(AND(COUNTA(O547)=1,COUNTA(AA547)=0),LEFT(D547,3),"")</f>
        <v/>
      </c>
      <c r="AX547" s="584" t="str">
        <f>IF(AND(COUNTA(O547)=0,COUNTA(AA547)=0),LEFT(D547,3),"")</f>
        <v/>
      </c>
      <c r="AY547" s="662" t="str">
        <f>IFERROR(VLOOKUP(功能_33[[#This Row],[功能代號]],工作表3!C:C,1,FALSE),"未計SIT測試")</f>
        <v>未計SIT測試</v>
      </c>
      <c r="AZ547" s="584" t="s">
        <v>2803</v>
      </c>
    </row>
    <row r="548" spans="1:52" ht="13.8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3179</v>
      </c>
      <c r="V548" s="291"/>
      <c r="X548" s="291"/>
      <c r="Y548" s="291"/>
      <c r="Z548" s="423" t="str">
        <f>VLOOKUP(功能_33[[#This Row],[User]],SKL放款!A:G,7,FALSE)</f>
        <v>放款服務課</v>
      </c>
      <c r="AA548" s="299">
        <v>44545</v>
      </c>
      <c r="AB548" s="299" t="s">
        <v>2791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3"/>
      <c r="AN548" s="291" t="s">
        <v>2976</v>
      </c>
      <c r="AO548" s="423"/>
      <c r="AP548" s="423" t="e">
        <f>VLOOKUP(功能_33[[#This Row],[功能代號]],需二審tmp!A:A,1,FALSE)</f>
        <v>#N/A</v>
      </c>
      <c r="AS548" s="635" t="str">
        <f>IF(COUNTA(AE548)=1,LEFT(D548,3),"")</f>
        <v>LC.</v>
      </c>
      <c r="AT548" s="576" t="str">
        <f>IF(AND(COUNTA(N548)=1,COUNTA(O548)=1,COUNTA(AA548)=1,COUNTA(AD548)=1,COUNTA(AE548)=0),LEFT(D548,3),"")</f>
        <v/>
      </c>
      <c r="AU548" s="578" t="str">
        <f>IF(AND(COUNTA(N548)=1,COUNTA(O548)=1,COUNTA(AA548)=1,COUNTA(AD548)=0,COUNTA(AE548)=0),LEFT(D548,3),"")</f>
        <v/>
      </c>
      <c r="AV548" s="580" t="str">
        <f>IF(AND(COUNTA(O548)=0,COUNTA(AA548)=1),LEFT(D548,3),"")</f>
        <v/>
      </c>
      <c r="AW548" s="582" t="str">
        <f>IF(AND(COUNTA(O548)=1,COUNTA(AA548)=0),LEFT(D548,3),"")</f>
        <v/>
      </c>
      <c r="AX548" s="584" t="str">
        <f>IF(AND(COUNTA(O548)=0,COUNTA(AA548)=0),LEFT(D548,3),"")</f>
        <v/>
      </c>
      <c r="AY548" s="662" t="str">
        <f>IFERROR(VLOOKUP(功能_33[[#This Row],[功能代號]],工作表3!C:C,1,FALSE),"未計SIT測試")</f>
        <v>未計SIT測試</v>
      </c>
      <c r="AZ548" s="584" t="s">
        <v>2803</v>
      </c>
    </row>
    <row r="549" spans="1:52" ht="13.8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3179</v>
      </c>
      <c r="V549" s="291"/>
      <c r="X549" s="291"/>
      <c r="Y549" s="291"/>
      <c r="Z549" s="423" t="str">
        <f>VLOOKUP(功能_33[[#This Row],[User]],SKL放款!A:G,7,FALSE)</f>
        <v>放款服務課</v>
      </c>
      <c r="AA549" s="299">
        <v>44545</v>
      </c>
      <c r="AB549" s="299" t="s">
        <v>2791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3"/>
      <c r="AN549" s="291" t="s">
        <v>2976</v>
      </c>
      <c r="AO549" s="423"/>
      <c r="AP549" s="423" t="e">
        <f>VLOOKUP(功能_33[[#This Row],[功能代號]],需二審tmp!A:A,1,FALSE)</f>
        <v>#N/A</v>
      </c>
      <c r="AS549" s="635" t="str">
        <f>IF(COUNTA(AE549)=1,LEFT(D549,3),"")</f>
        <v>LC.</v>
      </c>
      <c r="AT549" s="576" t="str">
        <f>IF(AND(COUNTA(N549)=1,COUNTA(O549)=1,COUNTA(AA549)=1,COUNTA(AD549)=1,COUNTA(AE549)=0),LEFT(D549,3),"")</f>
        <v/>
      </c>
      <c r="AU549" s="578" t="str">
        <f>IF(AND(COUNTA(N549)=1,COUNTA(O549)=1,COUNTA(AA549)=1,COUNTA(AD549)=0,COUNTA(AE549)=0),LEFT(D549,3),"")</f>
        <v/>
      </c>
      <c r="AV549" s="580" t="str">
        <f>IF(AND(COUNTA(O549)=0,COUNTA(AA549)=1),LEFT(D549,3),"")</f>
        <v/>
      </c>
      <c r="AW549" s="582" t="str">
        <f>IF(AND(COUNTA(O549)=1,COUNTA(AA549)=0),LEFT(D549,3),"")</f>
        <v/>
      </c>
      <c r="AX549" s="584" t="str">
        <f>IF(AND(COUNTA(O549)=0,COUNTA(AA549)=0),LEFT(D549,3),"")</f>
        <v/>
      </c>
      <c r="AY549" s="662" t="str">
        <f>IFERROR(VLOOKUP(功能_33[[#This Row],[功能代號]],工作表3!C:C,1,FALSE),"未計SIT測試")</f>
        <v>未計SIT測試</v>
      </c>
      <c r="AZ549" s="584" t="s">
        <v>2803</v>
      </c>
    </row>
    <row r="550" spans="1:52" s="504" customFormat="1">
      <c r="A550" s="605"/>
      <c r="C550" s="505"/>
      <c r="D550" s="506"/>
      <c r="F550" s="507"/>
      <c r="G550" s="507"/>
      <c r="I550" s="507"/>
      <c r="J550" s="508"/>
      <c r="K550" s="508"/>
      <c r="L550" s="508"/>
      <c r="M550" s="505"/>
      <c r="N550" s="509"/>
      <c r="O550" s="505"/>
      <c r="R550" s="510"/>
      <c r="S550" s="505"/>
      <c r="T550" s="505"/>
      <c r="U550" s="505"/>
      <c r="V550" s="509"/>
      <c r="W550" s="505"/>
      <c r="AA550" s="505"/>
      <c r="AB550" s="505"/>
      <c r="AG550" s="511"/>
      <c r="AH550" s="512"/>
      <c r="AJ550" s="507"/>
      <c r="AK550" s="507"/>
      <c r="AL550" s="507"/>
      <c r="AM550" s="513"/>
      <c r="AN550" s="505"/>
      <c r="AQ550" s="503"/>
      <c r="AR550" s="503"/>
    </row>
    <row r="551" spans="1:52" ht="13.8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S551" s="636">
        <f t="shared" ref="AS551:AX551" si="63">COUNTIF(AS2:AS549,"&gt;&lt;")</f>
        <v>548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  <c r="AW551" s="498">
        <f t="shared" si="63"/>
        <v>0</v>
      </c>
      <c r="AX551" s="498">
        <f t="shared" si="63"/>
        <v>0</v>
      </c>
    </row>
    <row r="552" spans="1:52">
      <c r="AX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C292"/>
  <sheetViews>
    <sheetView topLeftCell="A235" workbookViewId="0">
      <selection activeCell="C1" sqref="C1:C292"/>
    </sheetView>
  </sheetViews>
  <sheetFormatPr defaultRowHeight="15"/>
  <sheetData>
    <row r="1" spans="3:3">
      <c r="C1" s="293" t="s">
        <v>134</v>
      </c>
    </row>
    <row r="2" spans="3:3">
      <c r="C2" s="293" t="s">
        <v>140</v>
      </c>
    </row>
    <row r="3" spans="3:3">
      <c r="C3" s="293" t="s">
        <v>144</v>
      </c>
    </row>
    <row r="4" spans="3:3">
      <c r="C4" s="293" t="s">
        <v>147</v>
      </c>
    </row>
    <row r="5" spans="3:3">
      <c r="C5" s="293" t="s">
        <v>151</v>
      </c>
    </row>
    <row r="6" spans="3:3">
      <c r="C6" s="293" t="s">
        <v>164</v>
      </c>
    </row>
    <row r="7" spans="3:3">
      <c r="C7" s="293" t="s">
        <v>184</v>
      </c>
    </row>
    <row r="8" spans="3:3">
      <c r="C8" s="293" t="s">
        <v>175</v>
      </c>
    </row>
    <row r="9" spans="3:3">
      <c r="C9" s="293" t="s">
        <v>177</v>
      </c>
    </row>
    <row r="10" spans="3:3">
      <c r="C10" s="293" t="s">
        <v>153</v>
      </c>
    </row>
    <row r="11" spans="3:3">
      <c r="C11" s="293" t="s">
        <v>157</v>
      </c>
    </row>
    <row r="12" spans="3:3">
      <c r="C12" s="293" t="s">
        <v>161</v>
      </c>
    </row>
    <row r="13" spans="3:3">
      <c r="C13" s="293" t="s">
        <v>179</v>
      </c>
    </row>
    <row r="14" spans="3:3">
      <c r="C14" s="293" t="s">
        <v>170</v>
      </c>
    </row>
    <row r="15" spans="3:3">
      <c r="C15" s="293" t="s">
        <v>187</v>
      </c>
    </row>
    <row r="16" spans="3:3">
      <c r="C16" s="293" t="s">
        <v>166</v>
      </c>
    </row>
    <row r="17" spans="3:3">
      <c r="C17" s="293" t="s">
        <v>191</v>
      </c>
    </row>
    <row r="18" spans="3:3">
      <c r="C18" s="293" t="s">
        <v>201</v>
      </c>
    </row>
    <row r="19" spans="3:3">
      <c r="C19" s="293" t="s">
        <v>215</v>
      </c>
    </row>
    <row r="20" spans="3:3">
      <c r="C20" s="293" t="s">
        <v>221</v>
      </c>
    </row>
    <row r="21" spans="3:3">
      <c r="C21" s="293" t="s">
        <v>284</v>
      </c>
    </row>
    <row r="22" spans="3:3">
      <c r="C22" s="293" t="s">
        <v>244</v>
      </c>
    </row>
    <row r="23" spans="3:3">
      <c r="C23" s="293" t="s">
        <v>224</v>
      </c>
    </row>
    <row r="24" spans="3:3">
      <c r="C24" s="293" t="s">
        <v>256</v>
      </c>
    </row>
    <row r="25" spans="3:3">
      <c r="C25" s="293" t="s">
        <v>864</v>
      </c>
    </row>
    <row r="26" spans="3:3">
      <c r="C26" s="293" t="s">
        <v>854</v>
      </c>
    </row>
    <row r="27" spans="3:3">
      <c r="C27" s="293" t="s">
        <v>850</v>
      </c>
    </row>
    <row r="28" spans="3:3">
      <c r="C28" s="293" t="s">
        <v>261</v>
      </c>
    </row>
    <row r="29" spans="3:3">
      <c r="C29" s="293" t="s">
        <v>883</v>
      </c>
    </row>
    <row r="30" spans="3:3">
      <c r="C30" s="293" t="s">
        <v>337</v>
      </c>
    </row>
    <row r="31" spans="3:3">
      <c r="C31" s="293" t="s">
        <v>347</v>
      </c>
    </row>
    <row r="32" spans="3:3">
      <c r="C32" s="293" t="s">
        <v>305</v>
      </c>
    </row>
    <row r="33" spans="3:3">
      <c r="C33" s="293" t="s">
        <v>877</v>
      </c>
    </row>
    <row r="34" spans="3:3">
      <c r="C34" s="293" t="s">
        <v>732</v>
      </c>
    </row>
    <row r="35" spans="3:3">
      <c r="C35" s="293" t="s">
        <v>199</v>
      </c>
    </row>
    <row r="36" spans="3:3">
      <c r="C36" s="293" t="s">
        <v>205</v>
      </c>
    </row>
    <row r="37" spans="3:3">
      <c r="C37" s="293" t="s">
        <v>212</v>
      </c>
    </row>
    <row r="38" spans="3:3">
      <c r="C38" s="293" t="s">
        <v>246</v>
      </c>
    </row>
    <row r="39" spans="3:3">
      <c r="C39" s="293" t="s">
        <v>209</v>
      </c>
    </row>
    <row r="40" spans="3:3">
      <c r="C40" s="293" t="s">
        <v>207</v>
      </c>
    </row>
    <row r="41" spans="3:3">
      <c r="C41" s="293" t="s">
        <v>218</v>
      </c>
    </row>
    <row r="42" spans="3:3">
      <c r="C42" s="293" t="s">
        <v>258</v>
      </c>
    </row>
    <row r="43" spans="3:3">
      <c r="C43" s="293" t="s">
        <v>869</v>
      </c>
    </row>
    <row r="44" spans="3:3">
      <c r="C44" s="293" t="s">
        <v>228</v>
      </c>
    </row>
    <row r="45" spans="3:3">
      <c r="C45" s="293" t="s">
        <v>858</v>
      </c>
    </row>
    <row r="46" spans="3:3">
      <c r="C46" s="293" t="s">
        <v>860</v>
      </c>
    </row>
    <row r="47" spans="3:3">
      <c r="C47" s="293" t="s">
        <v>263</v>
      </c>
    </row>
    <row r="48" spans="3:3">
      <c r="C48" s="293" t="s">
        <v>288</v>
      </c>
    </row>
    <row r="49" spans="3:3">
      <c r="C49" s="293" t="s">
        <v>292</v>
      </c>
    </row>
    <row r="50" spans="3:3">
      <c r="C50" s="293" t="s">
        <v>297</v>
      </c>
    </row>
    <row r="51" spans="3:3">
      <c r="C51" s="293" t="s">
        <v>271</v>
      </c>
    </row>
    <row r="52" spans="3:3">
      <c r="C52" s="293" t="s">
        <v>273</v>
      </c>
    </row>
    <row r="53" spans="3:3">
      <c r="C53" s="293" t="s">
        <v>286</v>
      </c>
    </row>
    <row r="54" spans="3:3">
      <c r="C54" s="293" t="s">
        <v>282</v>
      </c>
    </row>
    <row r="55" spans="3:3">
      <c r="C55" s="293" t="s">
        <v>885</v>
      </c>
    </row>
    <row r="56" spans="3:3">
      <c r="C56" s="293" t="s">
        <v>340</v>
      </c>
    </row>
    <row r="57" spans="3:3">
      <c r="C57" s="293" t="s">
        <v>735</v>
      </c>
    </row>
    <row r="58" spans="3:3">
      <c r="C58" s="293" t="s">
        <v>738</v>
      </c>
    </row>
    <row r="59" spans="3:3">
      <c r="C59" s="293" t="s">
        <v>729</v>
      </c>
    </row>
    <row r="60" spans="3:3">
      <c r="C60" s="293" t="s">
        <v>3315</v>
      </c>
    </row>
    <row r="61" spans="3:3">
      <c r="C61" s="293" t="s">
        <v>747</v>
      </c>
    </row>
    <row r="62" spans="3:3">
      <c r="C62" s="293" t="s">
        <v>750</v>
      </c>
    </row>
    <row r="63" spans="3:3">
      <c r="C63" s="293" t="s">
        <v>753</v>
      </c>
    </row>
    <row r="64" spans="3:3">
      <c r="C64" s="293" t="s">
        <v>301</v>
      </c>
    </row>
    <row r="65" spans="3:3">
      <c r="C65" s="293" t="s">
        <v>880</v>
      </c>
    </row>
    <row r="66" spans="3:3">
      <c r="C66" s="293" t="s">
        <v>241</v>
      </c>
    </row>
    <row r="67" spans="3:3">
      <c r="C67" s="293" t="s">
        <v>230</v>
      </c>
    </row>
    <row r="68" spans="3:3">
      <c r="C68" s="293" t="s">
        <v>872</v>
      </c>
    </row>
    <row r="69" spans="3:3">
      <c r="C69" s="293" t="s">
        <v>268</v>
      </c>
    </row>
    <row r="70" spans="3:3">
      <c r="C70" s="293" t="s">
        <v>290</v>
      </c>
    </row>
    <row r="71" spans="3:3">
      <c r="C71" s="293" t="s">
        <v>295</v>
      </c>
    </row>
    <row r="72" spans="3:3">
      <c r="C72" s="293" t="s">
        <v>299</v>
      </c>
    </row>
    <row r="73" spans="3:3">
      <c r="C73" s="293" t="s">
        <v>275</v>
      </c>
    </row>
    <row r="74" spans="3:3">
      <c r="C74" s="293" t="s">
        <v>278</v>
      </c>
    </row>
    <row r="75" spans="3:3">
      <c r="C75" s="293" t="s">
        <v>280</v>
      </c>
    </row>
    <row r="76" spans="3:3">
      <c r="C76" s="293" t="s">
        <v>248</v>
      </c>
    </row>
    <row r="77" spans="3:3">
      <c r="C77" s="293" t="s">
        <v>238</v>
      </c>
    </row>
    <row r="78" spans="3:3">
      <c r="C78" s="293" t="s">
        <v>741</v>
      </c>
    </row>
    <row r="79" spans="3:3">
      <c r="C79" s="293" t="s">
        <v>744</v>
      </c>
    </row>
    <row r="80" spans="3:3">
      <c r="C80" s="293" t="s">
        <v>875</v>
      </c>
    </row>
    <row r="81" spans="3:3">
      <c r="C81" s="293" t="s">
        <v>335</v>
      </c>
    </row>
    <row r="82" spans="3:3">
      <c r="C82" s="293" t="s">
        <v>330</v>
      </c>
    </row>
    <row r="83" spans="3:3">
      <c r="C83" s="293" t="s">
        <v>318</v>
      </c>
    </row>
    <row r="84" spans="3:3">
      <c r="C84" s="293" t="s">
        <v>357</v>
      </c>
    </row>
    <row r="85" spans="3:3">
      <c r="C85" s="293" t="s">
        <v>422</v>
      </c>
    </row>
    <row r="86" spans="3:3">
      <c r="C86" s="293" t="s">
        <v>425</v>
      </c>
    </row>
    <row r="87" spans="3:3">
      <c r="C87" s="293" t="s">
        <v>326</v>
      </c>
    </row>
    <row r="88" spans="3:3">
      <c r="C88" s="293" t="s">
        <v>320</v>
      </c>
    </row>
    <row r="89" spans="3:3">
      <c r="C89" s="293" t="s">
        <v>322</v>
      </c>
    </row>
    <row r="90" spans="3:3">
      <c r="C90" s="293" t="s">
        <v>399</v>
      </c>
    </row>
    <row r="91" spans="3:3">
      <c r="C91" s="293" t="s">
        <v>402</v>
      </c>
    </row>
    <row r="92" spans="3:3">
      <c r="C92" s="293" t="s">
        <v>713</v>
      </c>
    </row>
    <row r="93" spans="3:3">
      <c r="C93" s="293" t="s">
        <v>362</v>
      </c>
    </row>
    <row r="94" spans="3:3">
      <c r="C94" s="293" t="s">
        <v>308</v>
      </c>
    </row>
    <row r="95" spans="3:3">
      <c r="C95" s="293" t="s">
        <v>354</v>
      </c>
    </row>
    <row r="96" spans="3:3">
      <c r="C96" s="293" t="s">
        <v>672</v>
      </c>
    </row>
    <row r="97" spans="3:3">
      <c r="C97" s="293" t="s">
        <v>333</v>
      </c>
    </row>
    <row r="98" spans="3:3">
      <c r="C98" s="293" t="s">
        <v>687</v>
      </c>
    </row>
    <row r="99" spans="3:3">
      <c r="C99" s="293" t="s">
        <v>359</v>
      </c>
    </row>
    <row r="100" spans="3:3">
      <c r="C100" s="293" t="s">
        <v>427</v>
      </c>
    </row>
    <row r="101" spans="3:3">
      <c r="C101" s="293" t="s">
        <v>371</v>
      </c>
    </row>
    <row r="102" spans="3:3">
      <c r="C102" s="293" t="s">
        <v>647</v>
      </c>
    </row>
    <row r="103" spans="3:3">
      <c r="C103" s="293" t="s">
        <v>840</v>
      </c>
    </row>
    <row r="104" spans="3:3">
      <c r="C104" s="293" t="s">
        <v>829</v>
      </c>
    </row>
    <row r="105" spans="3:3">
      <c r="C105" s="293" t="s">
        <v>383</v>
      </c>
    </row>
    <row r="106" spans="3:3">
      <c r="C106" s="293" t="s">
        <v>395</v>
      </c>
    </row>
    <row r="107" spans="3:3">
      <c r="C107" s="293" t="s">
        <v>379</v>
      </c>
    </row>
    <row r="108" spans="3:3">
      <c r="C108" s="293" t="s">
        <v>391</v>
      </c>
    </row>
    <row r="109" spans="3:3">
      <c r="C109" s="293" t="s">
        <v>440</v>
      </c>
    </row>
    <row r="110" spans="3:3">
      <c r="C110" s="293" t="s">
        <v>369</v>
      </c>
    </row>
    <row r="111" spans="3:3">
      <c r="C111" s="293" t="s">
        <v>405</v>
      </c>
    </row>
    <row r="112" spans="3:3">
      <c r="C112" s="293" t="s">
        <v>408</v>
      </c>
    </row>
    <row r="113" spans="3:3">
      <c r="C113" s="293" t="s">
        <v>637</v>
      </c>
    </row>
    <row r="114" spans="3:3">
      <c r="C114" s="293" t="s">
        <v>679</v>
      </c>
    </row>
    <row r="115" spans="3:3">
      <c r="C115" s="293" t="s">
        <v>660</v>
      </c>
    </row>
    <row r="116" spans="3:3">
      <c r="C116" s="293" t="s">
        <v>662</v>
      </c>
    </row>
    <row r="117" spans="3:3">
      <c r="C117" s="293" t="s">
        <v>645</v>
      </c>
    </row>
    <row r="118" spans="3:3">
      <c r="C118" s="293" t="s">
        <v>650</v>
      </c>
    </row>
    <row r="119" spans="3:3">
      <c r="C119" s="293" t="s">
        <v>652</v>
      </c>
    </row>
    <row r="120" spans="3:3">
      <c r="C120" s="293" t="s">
        <v>675</v>
      </c>
    </row>
    <row r="121" spans="3:3">
      <c r="C121" s="293" t="s">
        <v>3316</v>
      </c>
    </row>
    <row r="122" spans="3:3">
      <c r="C122" s="293" t="s">
        <v>827</v>
      </c>
    </row>
    <row r="123" spans="3:3">
      <c r="C123" s="293" t="s">
        <v>831</v>
      </c>
    </row>
    <row r="124" spans="3:3">
      <c r="C124" s="293" t="s">
        <v>825</v>
      </c>
    </row>
    <row r="125" spans="3:3">
      <c r="C125" s="293" t="s">
        <v>833</v>
      </c>
    </row>
    <row r="126" spans="3:3">
      <c r="C126" s="293" t="s">
        <v>381</v>
      </c>
    </row>
    <row r="127" spans="3:3">
      <c r="C127" s="293" t="s">
        <v>393</v>
      </c>
    </row>
    <row r="128" spans="3:3">
      <c r="C128" s="293" t="s">
        <v>385</v>
      </c>
    </row>
    <row r="129" spans="3:3">
      <c r="C129" s="293" t="s">
        <v>466</v>
      </c>
    </row>
    <row r="130" spans="3:3">
      <c r="C130" s="293" t="s">
        <v>472</v>
      </c>
    </row>
    <row r="131" spans="3:3">
      <c r="C131" s="293" t="s">
        <v>474</v>
      </c>
    </row>
    <row r="132" spans="3:3">
      <c r="C132" s="293" t="s">
        <v>476</v>
      </c>
    </row>
    <row r="133" spans="3:3">
      <c r="C133" s="293" t="s">
        <v>664</v>
      </c>
    </row>
    <row r="134" spans="3:3">
      <c r="C134" s="293" t="s">
        <v>666</v>
      </c>
    </row>
    <row r="135" spans="3:3">
      <c r="C135" s="293" t="s">
        <v>444</v>
      </c>
    </row>
    <row r="136" spans="3:3">
      <c r="C136" s="293" t="s">
        <v>446</v>
      </c>
    </row>
    <row r="137" spans="3:3">
      <c r="C137" s="293" t="s">
        <v>450</v>
      </c>
    </row>
    <row r="138" spans="3:3">
      <c r="C138" s="293" t="s">
        <v>452</v>
      </c>
    </row>
    <row r="139" spans="3:3">
      <c r="C139" s="293" t="s">
        <v>757</v>
      </c>
    </row>
    <row r="140" spans="3:3">
      <c r="C140" s="293" t="s">
        <v>759</v>
      </c>
    </row>
    <row r="141" spans="3:3">
      <c r="C141" s="293" t="s">
        <v>761</v>
      </c>
    </row>
    <row r="142" spans="3:3">
      <c r="C142" s="293" t="s">
        <v>763</v>
      </c>
    </row>
    <row r="143" spans="3:3">
      <c r="C143" s="293" t="s">
        <v>442</v>
      </c>
    </row>
    <row r="144" spans="3:3">
      <c r="C144" s="293" t="s">
        <v>448</v>
      </c>
    </row>
    <row r="145" spans="3:3">
      <c r="C145" s="293" t="s">
        <v>420</v>
      </c>
    </row>
    <row r="146" spans="3:3">
      <c r="C146" s="293" t="s">
        <v>683</v>
      </c>
    </row>
    <row r="147" spans="3:3">
      <c r="C147" s="293" t="s">
        <v>685</v>
      </c>
    </row>
    <row r="148" spans="3:3">
      <c r="C148" s="293" t="s">
        <v>838</v>
      </c>
    </row>
    <row r="149" spans="3:3">
      <c r="C149" s="293" t="s">
        <v>373</v>
      </c>
    </row>
    <row r="150" spans="3:3">
      <c r="C150" s="293" t="s">
        <v>654</v>
      </c>
    </row>
    <row r="151" spans="3:3">
      <c r="C151" s="293" t="s">
        <v>677</v>
      </c>
    </row>
    <row r="152" spans="3:3">
      <c r="C152" s="293" t="s">
        <v>411</v>
      </c>
    </row>
    <row r="153" spans="3:3">
      <c r="C153" s="293" t="s">
        <v>413</v>
      </c>
    </row>
    <row r="154" spans="3:3">
      <c r="C154" s="293" t="s">
        <v>656</v>
      </c>
    </row>
    <row r="155" spans="3:3">
      <c r="C155" s="293" t="s">
        <v>681</v>
      </c>
    </row>
    <row r="156" spans="3:3">
      <c r="C156" s="293" t="s">
        <v>658</v>
      </c>
    </row>
    <row r="157" spans="3:3">
      <c r="C157" s="293" t="s">
        <v>836</v>
      </c>
    </row>
    <row r="158" spans="3:3">
      <c r="C158" s="293" t="s">
        <v>387</v>
      </c>
    </row>
    <row r="159" spans="3:3">
      <c r="C159" s="293" t="s">
        <v>389</v>
      </c>
    </row>
    <row r="160" spans="3:3">
      <c r="C160" s="293" t="s">
        <v>397</v>
      </c>
    </row>
    <row r="161" spans="3:3">
      <c r="C161" s="293" t="s">
        <v>469</v>
      </c>
    </row>
    <row r="162" spans="3:3">
      <c r="C162" s="293" t="s">
        <v>457</v>
      </c>
    </row>
    <row r="163" spans="3:3">
      <c r="C163" s="293" t="s">
        <v>459</v>
      </c>
    </row>
    <row r="164" spans="3:3">
      <c r="C164" s="293" t="s">
        <v>454</v>
      </c>
    </row>
    <row r="165" spans="3:3">
      <c r="C165" s="293" t="s">
        <v>461</v>
      </c>
    </row>
    <row r="166" spans="3:3">
      <c r="C166" s="293" t="s">
        <v>463</v>
      </c>
    </row>
    <row r="167" spans="3:3">
      <c r="C167" s="293" t="s">
        <v>765</v>
      </c>
    </row>
    <row r="168" spans="3:3">
      <c r="C168" s="293" t="s">
        <v>1020</v>
      </c>
    </row>
    <row r="169" spans="3:3">
      <c r="C169" s="293" t="s">
        <v>1032</v>
      </c>
    </row>
    <row r="170" spans="3:3">
      <c r="C170" s="293" t="s">
        <v>1024</v>
      </c>
    </row>
    <row r="171" spans="3:3">
      <c r="C171" s="293" t="s">
        <v>1028</v>
      </c>
    </row>
    <row r="172" spans="3:3">
      <c r="C172" s="293" t="s">
        <v>1073</v>
      </c>
    </row>
    <row r="173" spans="3:3">
      <c r="C173" s="293" t="s">
        <v>973</v>
      </c>
    </row>
    <row r="174" spans="3:3">
      <c r="C174" s="293" t="s">
        <v>980</v>
      </c>
    </row>
    <row r="175" spans="3:3">
      <c r="C175" s="293" t="s">
        <v>1000</v>
      </c>
    </row>
    <row r="176" spans="3:3">
      <c r="C176" s="293" t="s">
        <v>1022</v>
      </c>
    </row>
    <row r="177" spans="3:3">
      <c r="C177" s="293" t="s">
        <v>1018</v>
      </c>
    </row>
    <row r="178" spans="3:3">
      <c r="C178" s="293" t="s">
        <v>1030</v>
      </c>
    </row>
    <row r="179" spans="3:3">
      <c r="C179" s="293" t="s">
        <v>1026</v>
      </c>
    </row>
    <row r="180" spans="3:3">
      <c r="C180" s="293" t="s">
        <v>1036</v>
      </c>
    </row>
    <row r="181" spans="3:3">
      <c r="C181" s="293" t="s">
        <v>1075</v>
      </c>
    </row>
    <row r="182" spans="3:3">
      <c r="C182" s="293" t="s">
        <v>969</v>
      </c>
    </row>
    <row r="183" spans="3:3">
      <c r="C183" s="293" t="s">
        <v>976</v>
      </c>
    </row>
    <row r="184" spans="3:3">
      <c r="C184" s="293" t="s">
        <v>998</v>
      </c>
    </row>
    <row r="185" spans="3:3">
      <c r="C185" s="293" t="s">
        <v>1099</v>
      </c>
    </row>
    <row r="186" spans="3:3">
      <c r="C186" s="293" t="s">
        <v>1101</v>
      </c>
    </row>
    <row r="187" spans="3:3">
      <c r="C187" s="293" t="s">
        <v>1034</v>
      </c>
    </row>
    <row r="188" spans="3:3">
      <c r="C188" s="293" t="s">
        <v>375</v>
      </c>
    </row>
    <row r="189" spans="3:3">
      <c r="C189" s="293" t="s">
        <v>349</v>
      </c>
    </row>
    <row r="190" spans="3:3">
      <c r="C190" s="293" t="s">
        <v>3300</v>
      </c>
    </row>
    <row r="191" spans="3:3">
      <c r="C191" s="293" t="s">
        <v>542</v>
      </c>
    </row>
    <row r="192" spans="3:3">
      <c r="C192" s="293" t="s">
        <v>842</v>
      </c>
    </row>
    <row r="193" spans="3:3">
      <c r="C193" s="293" t="s">
        <v>844</v>
      </c>
    </row>
    <row r="194" spans="3:3">
      <c r="C194" s="293" t="s">
        <v>1122</v>
      </c>
    </row>
    <row r="195" spans="3:3">
      <c r="C195" s="293" t="s">
        <v>1103</v>
      </c>
    </row>
    <row r="196" spans="3:3">
      <c r="C196" s="293" t="s">
        <v>1111</v>
      </c>
    </row>
    <row r="197" spans="3:3">
      <c r="C197" s="293" t="s">
        <v>1128</v>
      </c>
    </row>
    <row r="198" spans="3:3">
      <c r="C198" s="293" t="s">
        <v>620</v>
      </c>
    </row>
    <row r="199" spans="3:3">
      <c r="C199" s="293" t="s">
        <v>550</v>
      </c>
    </row>
    <row r="200" spans="3:3">
      <c r="C200" s="293" t="s">
        <v>583</v>
      </c>
    </row>
    <row r="201" spans="3:3">
      <c r="C201" s="293" t="s">
        <v>565</v>
      </c>
    </row>
    <row r="202" spans="3:3">
      <c r="C202" s="293" t="s">
        <v>546</v>
      </c>
    </row>
    <row r="203" spans="3:3">
      <c r="C203" s="293" t="s">
        <v>592</v>
      </c>
    </row>
    <row r="204" spans="3:3">
      <c r="C204" s="293" t="s">
        <v>597</v>
      </c>
    </row>
    <row r="205" spans="3:3">
      <c r="C205" s="293" t="s">
        <v>572</v>
      </c>
    </row>
    <row r="206" spans="3:3">
      <c r="C206" s="293" t="s">
        <v>1107</v>
      </c>
    </row>
    <row r="207" spans="3:3">
      <c r="C207" s="293" t="s">
        <v>3317</v>
      </c>
    </row>
    <row r="208" spans="3:3">
      <c r="C208" s="293" t="s">
        <v>233</v>
      </c>
    </row>
    <row r="209" spans="3:3">
      <c r="C209" s="293" t="s">
        <v>603</v>
      </c>
    </row>
    <row r="210" spans="3:3">
      <c r="C210" s="293" t="s">
        <v>1117</v>
      </c>
    </row>
    <row r="211" spans="3:3">
      <c r="C211" s="293" t="s">
        <v>608</v>
      </c>
    </row>
    <row r="212" spans="3:3">
      <c r="C212" s="293" t="s">
        <v>588</v>
      </c>
    </row>
    <row r="213" spans="3:3">
      <c r="C213" s="293" t="s">
        <v>578</v>
      </c>
    </row>
    <row r="214" spans="3:3">
      <c r="C214" s="293" t="s">
        <v>556</v>
      </c>
    </row>
    <row r="215" spans="3:3">
      <c r="C215" s="293" t="s">
        <v>561</v>
      </c>
    </row>
    <row r="216" spans="3:3">
      <c r="C216" s="293" t="s">
        <v>614</v>
      </c>
    </row>
    <row r="217" spans="3:3">
      <c r="C217" s="293" t="s">
        <v>1046</v>
      </c>
    </row>
    <row r="218" spans="3:3">
      <c r="C218" s="293" t="s">
        <v>1010</v>
      </c>
    </row>
    <row r="219" spans="3:3">
      <c r="C219" s="293" t="s">
        <v>1038</v>
      </c>
    </row>
    <row r="220" spans="3:3">
      <c r="C220" s="293" t="s">
        <v>533</v>
      </c>
    </row>
    <row r="221" spans="3:3">
      <c r="C221" s="293" t="s">
        <v>540</v>
      </c>
    </row>
    <row r="222" spans="3:3">
      <c r="C222" s="293" t="s">
        <v>1050</v>
      </c>
    </row>
    <row r="223" spans="3:3">
      <c r="C223" s="293" t="s">
        <v>3302</v>
      </c>
    </row>
    <row r="224" spans="3:3">
      <c r="C224" s="293" t="s">
        <v>415</v>
      </c>
    </row>
    <row r="225" spans="3:3">
      <c r="C225" s="293" t="s">
        <v>1115</v>
      </c>
    </row>
    <row r="226" spans="3:3">
      <c r="C226" s="293" t="s">
        <v>1126</v>
      </c>
    </row>
    <row r="227" spans="3:3">
      <c r="C227" s="293" t="s">
        <v>780</v>
      </c>
    </row>
    <row r="228" spans="3:3">
      <c r="C228" s="293" t="s">
        <v>352</v>
      </c>
    </row>
    <row r="229" spans="3:3">
      <c r="C229" s="293" t="s">
        <v>3301</v>
      </c>
    </row>
    <row r="230" spans="3:3">
      <c r="C230" s="293" t="s">
        <v>846</v>
      </c>
    </row>
    <row r="231" spans="3:3">
      <c r="C231" s="293" t="s">
        <v>848</v>
      </c>
    </row>
    <row r="232" spans="3:3">
      <c r="C232" s="293" t="s">
        <v>544</v>
      </c>
    </row>
    <row r="233" spans="3:3">
      <c r="C233" s="293" t="s">
        <v>1124</v>
      </c>
    </row>
    <row r="234" spans="3:3">
      <c r="C234" s="293" t="s">
        <v>1105</v>
      </c>
    </row>
    <row r="235" spans="3:3">
      <c r="C235" s="293" t="s">
        <v>1113</v>
      </c>
    </row>
    <row r="236" spans="3:3">
      <c r="C236" s="293" t="s">
        <v>1054</v>
      </c>
    </row>
    <row r="237" spans="3:3">
      <c r="C237" s="293" t="s">
        <v>622</v>
      </c>
    </row>
    <row r="238" spans="3:3">
      <c r="C238" s="293" t="s">
        <v>1056</v>
      </c>
    </row>
    <row r="239" spans="3:3">
      <c r="C239" s="293" t="s">
        <v>1059</v>
      </c>
    </row>
    <row r="240" spans="3:3">
      <c r="C240" s="293" t="s">
        <v>1062</v>
      </c>
    </row>
    <row r="241" spans="3:3">
      <c r="C241" s="293" t="s">
        <v>1064</v>
      </c>
    </row>
    <row r="242" spans="3:3">
      <c r="C242" s="293" t="s">
        <v>554</v>
      </c>
    </row>
    <row r="243" spans="3:3">
      <c r="C243" s="293" t="s">
        <v>587</v>
      </c>
    </row>
    <row r="244" spans="3:3">
      <c r="C244" s="293" t="s">
        <v>570</v>
      </c>
    </row>
    <row r="245" spans="3:3">
      <c r="C245" s="293" t="s">
        <v>548</v>
      </c>
    </row>
    <row r="246" spans="3:3">
      <c r="C246" s="293" t="s">
        <v>596</v>
      </c>
    </row>
    <row r="247" spans="3:3">
      <c r="C247" s="293" t="s">
        <v>601</v>
      </c>
    </row>
    <row r="248" spans="3:3">
      <c r="C248" s="293" t="s">
        <v>576</v>
      </c>
    </row>
    <row r="249" spans="3:3">
      <c r="C249" s="293" t="s">
        <v>1109</v>
      </c>
    </row>
    <row r="250" spans="3:3">
      <c r="C250" s="293" t="s">
        <v>236</v>
      </c>
    </row>
    <row r="251" spans="3:3">
      <c r="C251" s="293" t="s">
        <v>607</v>
      </c>
    </row>
    <row r="252" spans="3:3">
      <c r="C252" s="293" t="s">
        <v>1121</v>
      </c>
    </row>
    <row r="253" spans="3:3">
      <c r="C253" s="293" t="s">
        <v>612</v>
      </c>
    </row>
    <row r="254" spans="3:3">
      <c r="C254" s="293" t="s">
        <v>590</v>
      </c>
    </row>
    <row r="255" spans="3:3">
      <c r="C255" s="293" t="s">
        <v>582</v>
      </c>
    </row>
    <row r="256" spans="3:3">
      <c r="C256" s="293" t="s">
        <v>560</v>
      </c>
    </row>
    <row r="257" spans="3:3">
      <c r="C257" s="293" t="s">
        <v>563</v>
      </c>
    </row>
    <row r="258" spans="3:3">
      <c r="C258" s="293" t="s">
        <v>618</v>
      </c>
    </row>
    <row r="259" spans="3:3">
      <c r="C259" s="293" t="s">
        <v>1048</v>
      </c>
    </row>
    <row r="260" spans="3:3">
      <c r="C260" s="293" t="s">
        <v>1015</v>
      </c>
    </row>
    <row r="261" spans="3:3">
      <c r="C261" s="293" t="s">
        <v>1042</v>
      </c>
    </row>
    <row r="262" spans="3:3">
      <c r="C262" s="293" t="s">
        <v>538</v>
      </c>
    </row>
    <row r="263" spans="3:3">
      <c r="C263" s="293" t="s">
        <v>1044</v>
      </c>
    </row>
    <row r="264" spans="3:3">
      <c r="C264" s="293" t="s">
        <v>1052</v>
      </c>
    </row>
    <row r="265" spans="3:3">
      <c r="C265" s="293" t="s">
        <v>784</v>
      </c>
    </row>
    <row r="266" spans="3:3">
      <c r="C266" s="293" t="s">
        <v>786</v>
      </c>
    </row>
    <row r="267" spans="3:3">
      <c r="C267" s="293" t="s">
        <v>788</v>
      </c>
    </row>
    <row r="268" spans="3:3">
      <c r="C268" s="293" t="s">
        <v>790</v>
      </c>
    </row>
    <row r="269" spans="3:3">
      <c r="C269" s="293" t="s">
        <v>792</v>
      </c>
    </row>
    <row r="270" spans="3:3">
      <c r="C270" s="293" t="s">
        <v>795</v>
      </c>
    </row>
    <row r="271" spans="3:3">
      <c r="C271" s="293" t="s">
        <v>797</v>
      </c>
    </row>
    <row r="272" spans="3:3">
      <c r="C272" s="293" t="s">
        <v>799</v>
      </c>
    </row>
    <row r="273" spans="3:3">
      <c r="C273" s="293" t="s">
        <v>1130</v>
      </c>
    </row>
    <row r="274" spans="3:3">
      <c r="C274" s="293" t="s">
        <v>3303</v>
      </c>
    </row>
    <row r="275" spans="3:3">
      <c r="C275" s="293" t="s">
        <v>3304</v>
      </c>
    </row>
    <row r="276" spans="3:3">
      <c r="C276" s="293" t="s">
        <v>3246</v>
      </c>
    </row>
    <row r="277" spans="3:3">
      <c r="C277" s="293" t="s">
        <v>767</v>
      </c>
    </row>
    <row r="278" spans="3:3">
      <c r="C278" s="293" t="s">
        <v>324</v>
      </c>
    </row>
    <row r="279" spans="3:3">
      <c r="C279" s="293" t="s">
        <v>1814</v>
      </c>
    </row>
    <row r="280" spans="3:3">
      <c r="C280" s="293" t="s">
        <v>1040</v>
      </c>
    </row>
    <row r="281" spans="3:3">
      <c r="C281" s="293" t="s">
        <v>919</v>
      </c>
    </row>
    <row r="282" spans="3:3">
      <c r="C282" s="293" t="s">
        <v>922</v>
      </c>
    </row>
    <row r="283" spans="3:3">
      <c r="C283" s="293" t="s">
        <v>312</v>
      </c>
    </row>
    <row r="284" spans="3:3">
      <c r="C284" s="293" t="s">
        <v>1391</v>
      </c>
    </row>
    <row r="285" spans="3:3">
      <c r="C285" s="293" t="s">
        <v>1394</v>
      </c>
    </row>
    <row r="286" spans="3:3">
      <c r="C286" s="293" t="s">
        <v>1397</v>
      </c>
    </row>
    <row r="287" spans="3:3">
      <c r="C287" s="293" t="s">
        <v>1402</v>
      </c>
    </row>
    <row r="288" spans="3:3">
      <c r="C288" s="293" t="s">
        <v>1404</v>
      </c>
    </row>
    <row r="289" spans="3:3">
      <c r="C289" s="293" t="s">
        <v>1408</v>
      </c>
    </row>
    <row r="290" spans="3:3">
      <c r="C290" s="293" t="s">
        <v>3318</v>
      </c>
    </row>
    <row r="291" spans="3:3">
      <c r="C291" s="293" t="s">
        <v>3319</v>
      </c>
    </row>
    <row r="292" spans="3:3">
      <c r="C292" s="293" t="s">
        <v>3320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6"/>
    <col min="4" max="4" width="27.5" style="456" bestFit="1" customWidth="1"/>
    <col min="5" max="16384" width="8.75" style="456"/>
  </cols>
  <sheetData>
    <row r="1" spans="3:6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>
      <c r="C2" s="456" t="s">
        <v>3065</v>
      </c>
      <c r="D2" s="467" t="s">
        <v>1461</v>
      </c>
      <c r="E2" s="456">
        <v>8</v>
      </c>
      <c r="F2" s="456">
        <v>10</v>
      </c>
    </row>
    <row r="3" spans="3:6">
      <c r="D3" s="467" t="s">
        <v>2802</v>
      </c>
      <c r="E3" s="456">
        <v>1</v>
      </c>
      <c r="F3" s="456">
        <v>5</v>
      </c>
    </row>
    <row r="4" spans="3:6">
      <c r="D4" s="467" t="s">
        <v>2873</v>
      </c>
      <c r="E4" s="456">
        <v>6</v>
      </c>
      <c r="F4" s="456">
        <v>7</v>
      </c>
    </row>
    <row r="5" spans="3:6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1412</v>
      </c>
      <c r="R1" s="166" t="s">
        <v>1413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3306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6.2"/>
  <cols>
    <col min="1" max="1" width="9.375" style="315" customWidth="1"/>
    <col min="2" max="2" width="23.75" style="74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87" t="s">
        <v>1476</v>
      </c>
      <c r="B1" s="690" t="s">
        <v>1477</v>
      </c>
      <c r="C1" s="690" t="s">
        <v>1478</v>
      </c>
      <c r="D1" s="690" t="s">
        <v>1479</v>
      </c>
      <c r="E1" s="687" t="s">
        <v>1480</v>
      </c>
      <c r="F1" s="694" t="s">
        <v>1481</v>
      </c>
      <c r="G1" s="694" t="s">
        <v>1482</v>
      </c>
      <c r="H1" s="274" t="s">
        <v>110</v>
      </c>
      <c r="I1" s="687" t="s">
        <v>1483</v>
      </c>
      <c r="J1" s="687" t="s">
        <v>1484</v>
      </c>
      <c r="K1" s="695"/>
      <c r="L1" s="695"/>
      <c r="M1" s="695"/>
      <c r="N1" s="696"/>
      <c r="O1" s="274"/>
      <c r="P1" s="687" t="s">
        <v>1485</v>
      </c>
    </row>
    <row r="2" spans="1:16">
      <c r="A2" s="688"/>
      <c r="B2" s="691"/>
      <c r="C2" s="688"/>
      <c r="D2" s="688"/>
      <c r="E2" s="688"/>
      <c r="F2" s="688"/>
      <c r="G2" s="688"/>
      <c r="H2" s="276" t="s">
        <v>1482</v>
      </c>
      <c r="I2" s="688"/>
      <c r="J2" s="693" t="s">
        <v>1486</v>
      </c>
      <c r="K2" s="693" t="s">
        <v>1487</v>
      </c>
      <c r="L2" s="697" t="s">
        <v>1488</v>
      </c>
      <c r="M2" s="698"/>
      <c r="N2" s="698"/>
      <c r="O2" s="699"/>
      <c r="P2" s="688"/>
    </row>
    <row r="3" spans="1:16">
      <c r="A3" s="689"/>
      <c r="B3" s="692"/>
      <c r="C3" s="689"/>
      <c r="D3" s="689"/>
      <c r="E3" s="689"/>
      <c r="F3" s="689"/>
      <c r="G3" s="689"/>
      <c r="H3" s="275"/>
      <c r="I3" s="689"/>
      <c r="J3" s="689"/>
      <c r="K3" s="689"/>
      <c r="L3" s="314" t="s">
        <v>1489</v>
      </c>
      <c r="M3" s="161" t="s">
        <v>1490</v>
      </c>
      <c r="N3" s="161" t="s">
        <v>1491</v>
      </c>
      <c r="O3" s="162" t="s">
        <v>1492</v>
      </c>
      <c r="P3" s="689"/>
    </row>
    <row r="4" spans="1:16" ht="33" customHeight="1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.049999999999997" customHeight="1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" customHeight="1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.049999999999997" customHeight="1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.049999999999997" customHeight="1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.049999999999997" customHeight="1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.049999999999997" customHeight="1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3.95" customHeight="1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" customHeight="1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" customHeight="1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00000000000003" customHeight="1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.049999999999997" customHeight="1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3258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2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2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>
      <c r="A391" s="315" t="s">
        <v>3256</v>
      </c>
      <c r="B391" s="69" t="s">
        <v>1883</v>
      </c>
      <c r="C391" s="315">
        <v>1</v>
      </c>
      <c r="D391" s="217" t="s">
        <v>3257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.049999999999997" customHeight="1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2.4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>
      <c r="A443" s="315" t="s">
        <v>3248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.049999999999997" customHeight="1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.049999999999997" customHeight="1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.049999999999997" customHeight="1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97.2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48.6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1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2.4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48.6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2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3254</v>
      </c>
    </row>
    <row r="597" spans="1:16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3255</v>
      </c>
    </row>
    <row r="601" spans="1:16" ht="32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3255</v>
      </c>
    </row>
    <row r="602" spans="1:16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3255</v>
      </c>
    </row>
    <row r="603" spans="1:16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3254</v>
      </c>
    </row>
    <row r="604" spans="1:16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3255</v>
      </c>
    </row>
    <row r="607" spans="1:16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3255</v>
      </c>
    </row>
    <row r="608" spans="1:16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3254</v>
      </c>
    </row>
    <row r="610" spans="1:9" ht="58.2" customHeight="1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48.6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2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>
      <c r="A620" s="68" t="s">
        <v>3246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>
      <c r="A621" s="68" t="s">
        <v>3246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>
      <c r="A626" s="68" t="s">
        <v>3245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>
      <c r="A627" s="315" t="s">
        <v>3247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3262</v>
      </c>
      <c r="F1" s="119" t="s">
        <v>3261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t="32.4" hidden="1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3264</v>
      </c>
      <c r="I3" s="81">
        <v>44474</v>
      </c>
    </row>
    <row r="4" spans="1:10" ht="32.4" hidden="1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3264</v>
      </c>
      <c r="I4" s="81">
        <v>44474</v>
      </c>
    </row>
    <row r="5" spans="1:10" s="98" customFormat="1" ht="33" hidden="1" customHeight="1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.049999999999997" hidden="1" customHeight="1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2.4" hidden="1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t="32.4" hidden="1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3285</v>
      </c>
      <c r="I16" s="81">
        <v>44417</v>
      </c>
      <c r="J16" s="82"/>
    </row>
    <row r="17" spans="1:10" s="98" customFormat="1" hidden="1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3286</v>
      </c>
      <c r="I17" s="81">
        <v>44404</v>
      </c>
      <c r="J17" s="82"/>
    </row>
    <row r="18" spans="1:10" hidden="1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3287</v>
      </c>
      <c r="I18" s="81">
        <v>44412</v>
      </c>
    </row>
    <row r="19" spans="1:10" hidden="1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hidden="1" customHeight="1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t="32.4" hidden="1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2.4" hidden="1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3290</v>
      </c>
      <c r="I29" s="81">
        <v>44432</v>
      </c>
      <c r="J29" s="102" t="s">
        <v>3289</v>
      </c>
    </row>
    <row r="30" spans="1:10" s="98" customFormat="1" hidden="1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3270</v>
      </c>
      <c r="D31" s="159" t="s">
        <v>3281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3295</v>
      </c>
      <c r="I31" s="81"/>
      <c r="J31" s="82"/>
    </row>
    <row r="32" spans="1:10" s="98" customFormat="1" hidden="1">
      <c r="A32" s="81">
        <v>44403</v>
      </c>
      <c r="B32" s="89">
        <v>4</v>
      </c>
      <c r="C32" s="78" t="s">
        <v>3284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3274</v>
      </c>
      <c r="I32" s="82" t="s">
        <v>3274</v>
      </c>
      <c r="J32" s="82"/>
    </row>
    <row r="33" spans="1:11" s="98" customFormat="1" ht="33" hidden="1" customHeight="1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3288</v>
      </c>
      <c r="I33" s="81">
        <v>44553</v>
      </c>
      <c r="J33" s="82"/>
    </row>
    <row r="34" spans="1:11" s="98" customFormat="1" ht="33" hidden="1" customHeight="1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3263</v>
      </c>
      <c r="I38" s="81">
        <v>44433</v>
      </c>
    </row>
    <row r="39" spans="1:11" ht="33" hidden="1" customHeight="1">
      <c r="A39" s="71">
        <v>44432</v>
      </c>
      <c r="B39" s="675">
        <v>2</v>
      </c>
      <c r="C39" s="78" t="s">
        <v>3272</v>
      </c>
      <c r="D39" s="675" t="s">
        <v>193</v>
      </c>
      <c r="E39" s="89" t="str">
        <f t="shared" ref="E39:E40" si="1">IFERROR(MID(C39,FIND("L",C39),5),"")</f>
        <v/>
      </c>
      <c r="F39" s="89" t="s">
        <v>3273</v>
      </c>
      <c r="G39" s="71">
        <v>44560</v>
      </c>
      <c r="H39" s="80" t="s">
        <v>3293</v>
      </c>
      <c r="I39" s="81">
        <v>44553</v>
      </c>
    </row>
    <row r="40" spans="1:11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3279</v>
      </c>
      <c r="I41" s="81">
        <v>44519</v>
      </c>
    </row>
    <row r="42" spans="1:11" ht="33" hidden="1" customHeight="1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3280</v>
      </c>
      <c r="I42" s="81">
        <v>44456</v>
      </c>
    </row>
    <row r="43" spans="1:11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3276</v>
      </c>
      <c r="I47" s="81">
        <v>44462</v>
      </c>
    </row>
    <row r="48" spans="1:11" ht="34.049999999999997" hidden="1" customHeight="1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3273</v>
      </c>
      <c r="G48" s="71">
        <v>44469</v>
      </c>
      <c r="H48" s="80" t="s">
        <v>3277</v>
      </c>
      <c r="I48" s="81">
        <v>44452</v>
      </c>
      <c r="K48" s="82" t="s">
        <v>2198</v>
      </c>
    </row>
    <row r="49" spans="1:10" ht="22.8" hidden="1">
      <c r="A49" s="71">
        <v>44438</v>
      </c>
      <c r="B49" s="675">
        <v>4</v>
      </c>
      <c r="C49" s="74" t="s">
        <v>3282</v>
      </c>
      <c r="D49" s="675" t="s">
        <v>9</v>
      </c>
      <c r="E49" s="89" t="str">
        <f t="shared" si="3"/>
        <v/>
      </c>
      <c r="F49" s="89" t="s">
        <v>3278</v>
      </c>
      <c r="G49" s="71">
        <v>44449</v>
      </c>
      <c r="H49" s="80" t="s">
        <v>3292</v>
      </c>
      <c r="I49" s="81">
        <v>44524</v>
      </c>
    </row>
    <row r="50" spans="1:10" hidden="1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.049999999999997" hidden="1" customHeight="1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3275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3294</v>
      </c>
      <c r="D53" s="89" t="s">
        <v>193</v>
      </c>
      <c r="E53" s="89" t="str">
        <f t="shared" si="4"/>
        <v/>
      </c>
      <c r="F53" s="89" t="s">
        <v>3273</v>
      </c>
      <c r="G53" s="71">
        <v>44469</v>
      </c>
      <c r="H53" s="233" t="s">
        <v>3313</v>
      </c>
    </row>
    <row r="54" spans="1:10" ht="41.4">
      <c r="A54" s="81">
        <v>44455</v>
      </c>
      <c r="B54" s="89">
        <v>1</v>
      </c>
      <c r="C54" s="78" t="s">
        <v>3291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3296</v>
      </c>
      <c r="I54" s="678"/>
    </row>
    <row r="55" spans="1:10" ht="33" hidden="1" customHeight="1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3267</v>
      </c>
      <c r="I57" s="81">
        <v>44475</v>
      </c>
    </row>
    <row r="58" spans="1:10" ht="33" hidden="1" customHeight="1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49999999999997" hidden="1" customHeight="1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1.4">
      <c r="A62" s="71">
        <v>44468</v>
      </c>
      <c r="B62" s="675">
        <v>1</v>
      </c>
      <c r="C62" s="78" t="s">
        <v>3298</v>
      </c>
      <c r="D62" s="126" t="s">
        <v>3299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3297</v>
      </c>
      <c r="I62" s="80"/>
    </row>
    <row r="63" spans="1:10" ht="33" hidden="1" customHeight="1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>
      <c r="A70" s="71">
        <v>44488</v>
      </c>
      <c r="B70" s="675">
        <v>5</v>
      </c>
      <c r="C70" s="78" t="s">
        <v>3265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3266</v>
      </c>
      <c r="I70" s="81">
        <v>44504</v>
      </c>
    </row>
    <row r="71" spans="1:10" ht="42.75" hidden="1" customHeight="1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>
      <c r="A73" s="71">
        <v>44491</v>
      </c>
      <c r="B73" s="675">
        <v>1</v>
      </c>
      <c r="C73" s="78" t="s">
        <v>3268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3269</v>
      </c>
      <c r="I73" s="81">
        <v>44501</v>
      </c>
    </row>
    <row r="74" spans="1:10" ht="313.5" hidden="1" customHeight="1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2.4" hidden="1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hidden="1" customHeight="1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3260</v>
      </c>
      <c r="I78" s="81">
        <v>44539</v>
      </c>
    </row>
    <row r="79" spans="1:10" hidden="1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2.4" hidden="1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.049999999999997" hidden="1" customHeight="1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.049999999999997" hidden="1" customHeight="1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t="32.4" hidden="1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.049999999999997" hidden="1" customHeight="1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3259</v>
      </c>
      <c r="I92" s="81">
        <v>44529</v>
      </c>
      <c r="J92" s="673">
        <v>44544</v>
      </c>
    </row>
    <row r="93" spans="1:10" ht="63" hidden="1">
      <c r="A93" s="71">
        <v>44529</v>
      </c>
      <c r="B93" s="675">
        <v>1</v>
      </c>
      <c r="C93" s="78" t="s">
        <v>3271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3283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2141</v>
      </c>
      <c r="B1" s="5" t="s">
        <v>2142</v>
      </c>
      <c r="C1" s="5" t="s">
        <v>2143</v>
      </c>
    </row>
    <row r="2" spans="1:3">
      <c r="A2" s="259">
        <v>1</v>
      </c>
      <c r="B2" s="46" t="s">
        <v>2089</v>
      </c>
      <c r="C2" s="4" t="s">
        <v>2144</v>
      </c>
    </row>
    <row r="3" spans="1:3">
      <c r="A3" s="259">
        <v>2</v>
      </c>
      <c r="B3" s="4" t="s">
        <v>2088</v>
      </c>
      <c r="C3" s="4" t="s">
        <v>365</v>
      </c>
    </row>
    <row r="4" spans="1:3" ht="45" customHeight="1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2731</v>
      </c>
    </row>
    <row r="3" spans="1:7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>
      <c r="A115" s="293" t="s">
        <v>529</v>
      </c>
    </row>
    <row r="116" spans="1:4">
      <c r="A116" s="293" t="s">
        <v>531</v>
      </c>
    </row>
    <row r="117" spans="1:4">
      <c r="A117" s="293" t="s">
        <v>507</v>
      </c>
    </row>
    <row r="118" spans="1:4">
      <c r="A118" s="293" t="s">
        <v>538</v>
      </c>
    </row>
    <row r="119" spans="1:4">
      <c r="A119" s="293" t="s">
        <v>533</v>
      </c>
    </row>
    <row r="120" spans="1:4">
      <c r="A120" s="293" t="s">
        <v>540</v>
      </c>
    </row>
    <row r="121" spans="1:4">
      <c r="A121" s="293" t="s">
        <v>546</v>
      </c>
    </row>
    <row r="122" spans="1:4">
      <c r="A122" s="293" t="s">
        <v>548</v>
      </c>
    </row>
    <row r="123" spans="1:4">
      <c r="A123" s="293" t="s">
        <v>542</v>
      </c>
    </row>
    <row r="124" spans="1:4">
      <c r="A124" s="293" t="s">
        <v>588</v>
      </c>
    </row>
    <row r="125" spans="1:4">
      <c r="A125" s="293" t="s">
        <v>590</v>
      </c>
    </row>
    <row r="126" spans="1:4">
      <c r="A126" s="293" t="s">
        <v>578</v>
      </c>
    </row>
    <row r="127" spans="1:4">
      <c r="A127" s="293" t="s">
        <v>582</v>
      </c>
    </row>
    <row r="128" spans="1:4">
      <c r="A128" s="293" t="s">
        <v>1124</v>
      </c>
    </row>
    <row r="129" spans="1:1">
      <c r="A129" s="293" t="s">
        <v>612</v>
      </c>
    </row>
    <row r="130" spans="1:1">
      <c r="A130" s="293" t="s">
        <v>620</v>
      </c>
    </row>
    <row r="131" spans="1:1">
      <c r="A131" s="293" t="s">
        <v>622</v>
      </c>
    </row>
    <row r="132" spans="1:1">
      <c r="A132" s="293" t="s">
        <v>629</v>
      </c>
    </row>
    <row r="133" spans="1:1">
      <c r="A133" s="293" t="s">
        <v>637</v>
      </c>
    </row>
    <row r="134" spans="1:1">
      <c r="A134" s="293" t="s">
        <v>635</v>
      </c>
    </row>
    <row r="135" spans="1:1">
      <c r="A135" s="293" t="s">
        <v>640</v>
      </c>
    </row>
    <row r="136" spans="1:1">
      <c r="A136" s="293" t="s">
        <v>792</v>
      </c>
    </row>
    <row r="137" spans="1:1">
      <c r="A137" s="293" t="s">
        <v>375</v>
      </c>
    </row>
    <row r="138" spans="1:1">
      <c r="A138" s="293" t="s">
        <v>732</v>
      </c>
    </row>
    <row r="139" spans="1:1">
      <c r="A139" s="293" t="s">
        <v>708</v>
      </c>
    </row>
    <row r="140" spans="1:1">
      <c r="A140" s="293" t="s">
        <v>647</v>
      </c>
    </row>
    <row r="141" spans="1:1">
      <c r="A141" s="293" t="s">
        <v>675</v>
      </c>
    </row>
    <row r="142" spans="1:1">
      <c r="A142" s="293" t="s">
        <v>679</v>
      </c>
    </row>
    <row r="143" spans="1:1">
      <c r="A143" s="293" t="s">
        <v>654</v>
      </c>
    </row>
    <row r="144" spans="1:1">
      <c r="A144" s="293" t="s">
        <v>683</v>
      </c>
    </row>
    <row r="145" spans="1:1">
      <c r="A145" s="293" t="s">
        <v>685</v>
      </c>
    </row>
    <row r="146" spans="1:1">
      <c r="A146" s="293" t="s">
        <v>957</v>
      </c>
    </row>
    <row r="147" spans="1:1">
      <c r="A147" s="293" t="s">
        <v>703</v>
      </c>
    </row>
    <row r="148" spans="1:1">
      <c r="A148" s="293" t="s">
        <v>1137</v>
      </c>
    </row>
    <row r="149" spans="1:1">
      <c r="A149" s="293" t="s">
        <v>1149</v>
      </c>
    </row>
    <row r="150" spans="1:1">
      <c r="A150" s="293" t="s">
        <v>1151</v>
      </c>
    </row>
    <row r="151" spans="1:1">
      <c r="A151" s="293" t="s">
        <v>1197</v>
      </c>
    </row>
    <row r="152" spans="1:1">
      <c r="A152" s="293" t="s">
        <v>664</v>
      </c>
    </row>
    <row r="153" spans="1:1">
      <c r="A153" s="293" t="s">
        <v>658</v>
      </c>
    </row>
    <row r="154" spans="1:1">
      <c r="A154" s="293" t="s">
        <v>656</v>
      </c>
    </row>
    <row r="155" spans="1:1">
      <c r="A155" s="293" t="s">
        <v>721</v>
      </c>
    </row>
    <row r="156" spans="1:1">
      <c r="A156" s="293" t="s">
        <v>1924</v>
      </c>
    </row>
    <row r="157" spans="1:1">
      <c r="A157" s="293" t="s">
        <v>801</v>
      </c>
    </row>
    <row r="158" spans="1:1">
      <c r="A158" s="293" t="s">
        <v>463</v>
      </c>
    </row>
    <row r="159" spans="1:1">
      <c r="A159" s="293" t="s">
        <v>757</v>
      </c>
    </row>
    <row r="160" spans="1:1">
      <c r="A160" s="293" t="s">
        <v>761</v>
      </c>
    </row>
    <row r="161" spans="1:1">
      <c r="A161" s="293" t="s">
        <v>1473</v>
      </c>
    </row>
    <row r="162" spans="1:1">
      <c r="A162" s="293" t="s">
        <v>842</v>
      </c>
    </row>
    <row r="163" spans="1:1">
      <c r="A163" s="293" t="s">
        <v>844</v>
      </c>
    </row>
    <row r="164" spans="1:1">
      <c r="A164" s="293" t="s">
        <v>827</v>
      </c>
    </row>
    <row r="165" spans="1:1">
      <c r="A165" s="293" t="s">
        <v>829</v>
      </c>
    </row>
    <row r="166" spans="1:1">
      <c r="A166" s="293" t="s">
        <v>836</v>
      </c>
    </row>
    <row r="167" spans="1:1">
      <c r="A167" s="293" t="s">
        <v>831</v>
      </c>
    </row>
    <row r="168" spans="1:1">
      <c r="A168" s="293" t="s">
        <v>840</v>
      </c>
    </row>
    <row r="169" spans="1:1">
      <c r="A169" s="293" t="s">
        <v>875</v>
      </c>
    </row>
    <row r="170" spans="1:1">
      <c r="A170" s="293" t="s">
        <v>669</v>
      </c>
    </row>
    <row r="171" spans="1:1">
      <c r="A171" s="293" t="s">
        <v>672</v>
      </c>
    </row>
    <row r="172" spans="1:1">
      <c r="A172" s="293" t="s">
        <v>809</v>
      </c>
    </row>
    <row r="173" spans="1:1">
      <c r="A173" s="293" t="s">
        <v>866</v>
      </c>
    </row>
    <row r="174" spans="1:1">
      <c r="A174" s="293" t="s">
        <v>880</v>
      </c>
    </row>
    <row r="175" spans="1:1">
      <c r="A175" s="293" t="s">
        <v>883</v>
      </c>
    </row>
    <row r="176" spans="1:1">
      <c r="A176" s="293" t="s">
        <v>885</v>
      </c>
    </row>
    <row r="177" spans="1:1">
      <c r="A177" s="293" t="s">
        <v>887</v>
      </c>
    </row>
    <row r="178" spans="1:1">
      <c r="A178" s="293" t="s">
        <v>891</v>
      </c>
    </row>
    <row r="179" spans="1:1">
      <c r="A179" s="293" t="s">
        <v>895</v>
      </c>
    </row>
    <row r="180" spans="1:1">
      <c r="A180" s="293" t="s">
        <v>899</v>
      </c>
    </row>
    <row r="181" spans="1:1">
      <c r="A181" s="293" t="s">
        <v>903</v>
      </c>
    </row>
    <row r="182" spans="1:1">
      <c r="A182" s="293" t="s">
        <v>907</v>
      </c>
    </row>
    <row r="183" spans="1:1">
      <c r="A183" s="293" t="s">
        <v>893</v>
      </c>
    </row>
    <row r="184" spans="1:1">
      <c r="A184" s="293" t="s">
        <v>897</v>
      </c>
    </row>
    <row r="185" spans="1:1">
      <c r="A185" s="293" t="s">
        <v>901</v>
      </c>
    </row>
    <row r="186" spans="1:1">
      <c r="A186" s="293" t="s">
        <v>905</v>
      </c>
    </row>
    <row r="187" spans="1:1">
      <c r="A187" s="293" t="s">
        <v>909</v>
      </c>
    </row>
    <row r="188" spans="1:1">
      <c r="A188" s="293" t="s">
        <v>911</v>
      </c>
    </row>
    <row r="189" spans="1:1">
      <c r="A189" s="293" t="s">
        <v>976</v>
      </c>
    </row>
    <row r="190" spans="1:1">
      <c r="A190" s="293" t="s">
        <v>980</v>
      </c>
    </row>
    <row r="191" spans="1:1">
      <c r="A191" s="293" t="s">
        <v>992</v>
      </c>
    </row>
    <row r="192" spans="1:1">
      <c r="A192" s="293" t="s">
        <v>994</v>
      </c>
    </row>
    <row r="193" spans="1:1">
      <c r="A193" s="293" t="s">
        <v>939</v>
      </c>
    </row>
    <row r="194" spans="1:1">
      <c r="A194" s="293" t="s">
        <v>945</v>
      </c>
    </row>
    <row r="195" spans="1:1">
      <c r="A195" s="293" t="s">
        <v>952</v>
      </c>
    </row>
    <row r="196" spans="1:1">
      <c r="A196" s="293" t="s">
        <v>953</v>
      </c>
    </row>
    <row r="197" spans="1:1">
      <c r="A197" s="293" t="s">
        <v>943</v>
      </c>
    </row>
    <row r="198" spans="1:1">
      <c r="A198" s="293" t="s">
        <v>965</v>
      </c>
    </row>
    <row r="199" spans="1:1">
      <c r="A199" s="293" t="s">
        <v>961</v>
      </c>
    </row>
    <row r="200" spans="1:1">
      <c r="A200" s="293" t="s">
        <v>963</v>
      </c>
    </row>
    <row r="201" spans="1:1">
      <c r="A201" s="293" t="s">
        <v>967</v>
      </c>
    </row>
    <row r="202" spans="1:1">
      <c r="A202" s="293" t="s">
        <v>933</v>
      </c>
    </row>
    <row r="203" spans="1:1">
      <c r="A203" s="293" t="s">
        <v>973</v>
      </c>
    </row>
    <row r="204" spans="1:1">
      <c r="A204" s="293" t="s">
        <v>982</v>
      </c>
    </row>
    <row r="205" spans="1:1">
      <c r="A205" s="293" t="s">
        <v>986</v>
      </c>
    </row>
    <row r="206" spans="1:1">
      <c r="A206" s="293" t="s">
        <v>988</v>
      </c>
    </row>
    <row r="207" spans="1:1">
      <c r="A207" s="293" t="s">
        <v>1397</v>
      </c>
    </row>
    <row r="208" spans="1:1">
      <c r="A208" s="293" t="s">
        <v>804</v>
      </c>
    </row>
    <row r="209" spans="1:1">
      <c r="A209" s="293" t="s">
        <v>1279</v>
      </c>
    </row>
    <row r="210" spans="1:1">
      <c r="A210" s="293" t="s">
        <v>2732</v>
      </c>
    </row>
    <row r="211" spans="1:1">
      <c r="A211" s="293" t="s">
        <v>1122</v>
      </c>
    </row>
    <row r="212" spans="1:1">
      <c r="A212" s="293" t="s">
        <v>2139</v>
      </c>
    </row>
    <row r="213" spans="1:1">
      <c r="A213" s="293" t="s">
        <v>1066</v>
      </c>
    </row>
    <row r="214" spans="1:1">
      <c r="A214" s="293" t="s">
        <v>1073</v>
      </c>
    </row>
    <row r="215" spans="1:1">
      <c r="A215" s="293" t="s">
        <v>177</v>
      </c>
    </row>
    <row r="216" spans="1:1">
      <c r="A216" s="293" t="s">
        <v>1109</v>
      </c>
    </row>
    <row r="217" spans="1:1">
      <c r="A217" s="293" t="s">
        <v>860</v>
      </c>
    </row>
    <row r="218" spans="1:1">
      <c r="A218" s="293" t="s">
        <v>365</v>
      </c>
    </row>
    <row r="219" spans="1:1">
      <c r="A219" s="293" t="s">
        <v>854</v>
      </c>
    </row>
    <row r="220" spans="1:1">
      <c r="A220" s="293" t="s">
        <v>1105</v>
      </c>
    </row>
    <row r="221" spans="1:1">
      <c r="A221" s="293" t="s">
        <v>161</v>
      </c>
    </row>
    <row r="222" spans="1:1">
      <c r="A222" s="293" t="s">
        <v>2140</v>
      </c>
    </row>
    <row r="223" spans="1:1">
      <c r="A223" s="293" t="s">
        <v>1404</v>
      </c>
    </row>
    <row r="224" spans="1:1">
      <c r="A224" s="293" t="s">
        <v>1132</v>
      </c>
    </row>
    <row r="225" spans="1:1">
      <c r="A225" s="293" t="s">
        <v>502</v>
      </c>
    </row>
    <row r="226" spans="1:1">
      <c r="A226" s="293" t="s">
        <v>525</v>
      </c>
    </row>
    <row r="227" spans="1:1">
      <c r="A227" s="293" t="s">
        <v>625</v>
      </c>
    </row>
    <row r="228" spans="1:1">
      <c r="A228" s="293" t="s">
        <v>710</v>
      </c>
    </row>
    <row r="229" spans="1:1">
      <c r="A229" s="293" t="s">
        <v>442</v>
      </c>
    </row>
    <row r="230" spans="1:1">
      <c r="A230" s="293" t="s">
        <v>454</v>
      </c>
    </row>
    <row r="231" spans="1:1">
      <c r="A231" s="293" t="s">
        <v>913</v>
      </c>
    </row>
    <row r="232" spans="1:1">
      <c r="A232" s="293" t="s">
        <v>916</v>
      </c>
    </row>
    <row r="233" spans="1:1">
      <c r="A233" s="293" t="s">
        <v>1466</v>
      </c>
    </row>
    <row r="234" spans="1:1">
      <c r="A234" s="293" t="s">
        <v>1471</v>
      </c>
    </row>
    <row r="235" spans="1:1">
      <c r="A235" s="293" t="s">
        <v>596</v>
      </c>
    </row>
    <row r="236" spans="1:1">
      <c r="A236" s="293" t="s">
        <v>759</v>
      </c>
    </row>
    <row r="237" spans="1:1">
      <c r="A237" s="293" t="s">
        <v>1103</v>
      </c>
    </row>
    <row r="238" spans="1:1">
      <c r="A238" s="293" t="s">
        <v>869</v>
      </c>
    </row>
    <row r="239" spans="1:1">
      <c r="A239" t="s">
        <v>1372</v>
      </c>
    </row>
    <row r="240" spans="1:1">
      <c r="A240" t="s">
        <v>1376</v>
      </c>
    </row>
    <row r="241" spans="1:1">
      <c r="A241" t="s">
        <v>1380</v>
      </c>
    </row>
    <row r="242" spans="1:1">
      <c r="A242" t="s">
        <v>1378</v>
      </c>
    </row>
    <row r="243" spans="1:1">
      <c r="A243" t="s">
        <v>1382</v>
      </c>
    </row>
    <row r="244" spans="1:1">
      <c r="A244" t="s">
        <v>1384</v>
      </c>
    </row>
    <row r="245" spans="1:1">
      <c r="A245" t="s">
        <v>1364</v>
      </c>
    </row>
    <row r="246" spans="1:1">
      <c r="A246" t="s">
        <v>1367</v>
      </c>
    </row>
    <row r="247" spans="1:1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4" customWidth="1"/>
    <col min="2" max="3" width="9.75" style="411" customWidth="1"/>
    <col min="4" max="4" width="9.75" style="411" bestFit="1" customWidth="1"/>
    <col min="5" max="5" width="11.125" style="411" bestFit="1" customWidth="1"/>
    <col min="6" max="6" width="9.75" style="411" bestFit="1" customWidth="1"/>
    <col min="7" max="7" width="11.125" style="411" bestFit="1" customWidth="1"/>
    <col min="8" max="16384" width="8.75" style="313"/>
  </cols>
  <sheetData>
    <row r="1" spans="1:29" ht="16.8" thickBot="1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6.8" thickBot="1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>
      <c r="A18" s="414" t="s">
        <v>645</v>
      </c>
      <c r="E18" s="411" t="s">
        <v>474</v>
      </c>
      <c r="F18" s="411" t="s">
        <v>836</v>
      </c>
    </row>
    <row r="19" spans="1:6">
      <c r="A19" s="414" t="s">
        <v>650</v>
      </c>
      <c r="E19" s="411" t="s">
        <v>476</v>
      </c>
      <c r="F19" s="411" t="s">
        <v>627</v>
      </c>
    </row>
    <row r="20" spans="1:6">
      <c r="A20" s="414" t="s">
        <v>652</v>
      </c>
      <c r="E20" s="421" t="s">
        <v>664</v>
      </c>
      <c r="F20" s="411" t="s">
        <v>631</v>
      </c>
    </row>
    <row r="21" spans="1:6">
      <c r="A21" s="414" t="s">
        <v>675</v>
      </c>
      <c r="E21" s="411" t="s">
        <v>666</v>
      </c>
      <c r="F21" s="411" t="s">
        <v>454</v>
      </c>
    </row>
    <row r="22" spans="1:6">
      <c r="A22" s="414" t="s">
        <v>827</v>
      </c>
      <c r="E22" s="411" t="s">
        <v>444</v>
      </c>
    </row>
    <row r="23" spans="1:6">
      <c r="A23" s="414" t="s">
        <v>831</v>
      </c>
      <c r="E23" s="411" t="s">
        <v>446</v>
      </c>
    </row>
    <row r="24" spans="1:6">
      <c r="A24" s="414" t="s">
        <v>825</v>
      </c>
      <c r="E24" s="411" t="s">
        <v>450</v>
      </c>
    </row>
    <row r="25" spans="1:6">
      <c r="A25" s="414" t="s">
        <v>833</v>
      </c>
      <c r="E25" s="421" t="s">
        <v>452</v>
      </c>
    </row>
    <row r="26" spans="1:6">
      <c r="A26" s="414" t="s">
        <v>381</v>
      </c>
      <c r="E26" s="411" t="s">
        <v>757</v>
      </c>
    </row>
    <row r="27" spans="1:6">
      <c r="A27" s="414" t="s">
        <v>393</v>
      </c>
      <c r="E27" s="411" t="s">
        <v>759</v>
      </c>
    </row>
    <row r="28" spans="1:6">
      <c r="A28" s="414" t="s">
        <v>385</v>
      </c>
      <c r="E28" s="411" t="s">
        <v>761</v>
      </c>
    </row>
    <row r="29" spans="1:6">
      <c r="A29" s="414" t="s">
        <v>466</v>
      </c>
      <c r="E29" s="411" t="s">
        <v>763</v>
      </c>
    </row>
    <row r="30" spans="1:6">
      <c r="A30" s="414" t="s">
        <v>472</v>
      </c>
      <c r="E30" s="412" t="s">
        <v>442</v>
      </c>
    </row>
    <row r="31" spans="1:6">
      <c r="A31" s="414" t="s">
        <v>474</v>
      </c>
      <c r="E31" s="412" t="s">
        <v>448</v>
      </c>
    </row>
    <row r="32" spans="1:6">
      <c r="A32" s="414" t="s">
        <v>476</v>
      </c>
      <c r="E32" s="411" t="s">
        <v>654</v>
      </c>
    </row>
    <row r="33" spans="1:5">
      <c r="A33" s="414" t="s">
        <v>666</v>
      </c>
      <c r="E33" s="411" t="s">
        <v>677</v>
      </c>
    </row>
    <row r="34" spans="1:5">
      <c r="A34" s="415" t="s">
        <v>625</v>
      </c>
      <c r="E34" s="411" t="s">
        <v>411</v>
      </c>
    </row>
    <row r="35" spans="1:5">
      <c r="A35" s="414" t="s">
        <v>629</v>
      </c>
      <c r="E35" s="411" t="s">
        <v>413</v>
      </c>
    </row>
    <row r="36" spans="1:5">
      <c r="A36" s="414" t="s">
        <v>635</v>
      </c>
      <c r="E36" s="411" t="s">
        <v>656</v>
      </c>
    </row>
    <row r="37" spans="1:5">
      <c r="A37" s="414" t="s">
        <v>633</v>
      </c>
      <c r="E37" s="411" t="s">
        <v>681</v>
      </c>
    </row>
    <row r="38" spans="1:5">
      <c r="A38" s="414" t="s">
        <v>444</v>
      </c>
      <c r="E38" s="411" t="s">
        <v>658</v>
      </c>
    </row>
    <row r="39" spans="1:5">
      <c r="A39" s="414" t="s">
        <v>446</v>
      </c>
      <c r="E39" s="411" t="s">
        <v>469</v>
      </c>
    </row>
    <row r="40" spans="1:5">
      <c r="A40" s="414" t="s">
        <v>450</v>
      </c>
      <c r="E40" s="411" t="s">
        <v>457</v>
      </c>
    </row>
    <row r="41" spans="1:5">
      <c r="A41" s="414" t="s">
        <v>757</v>
      </c>
      <c r="E41" s="411" t="s">
        <v>459</v>
      </c>
    </row>
    <row r="42" spans="1:5">
      <c r="A42" s="414" t="s">
        <v>759</v>
      </c>
      <c r="E42" s="412" t="s">
        <v>454</v>
      </c>
    </row>
    <row r="43" spans="1:5">
      <c r="A43" s="414" t="s">
        <v>761</v>
      </c>
      <c r="E43" s="411" t="s">
        <v>461</v>
      </c>
    </row>
    <row r="44" spans="1:5">
      <c r="A44" s="414" t="s">
        <v>763</v>
      </c>
      <c r="E44" s="411" t="s">
        <v>463</v>
      </c>
    </row>
    <row r="45" spans="1:5">
      <c r="A45" s="414" t="s">
        <v>442</v>
      </c>
      <c r="E45" s="411" t="s">
        <v>765</v>
      </c>
    </row>
    <row r="46" spans="1:5">
      <c r="A46" s="414" t="s">
        <v>448</v>
      </c>
    </row>
    <row r="47" spans="1:5">
      <c r="A47" s="416" t="s">
        <v>2779</v>
      </c>
    </row>
    <row r="48" spans="1:5">
      <c r="A48" s="416" t="s">
        <v>2780</v>
      </c>
    </row>
    <row r="49" spans="1:1">
      <c r="A49" s="414" t="s">
        <v>838</v>
      </c>
    </row>
    <row r="50" spans="1:1">
      <c r="A50" s="414" t="s">
        <v>373</v>
      </c>
    </row>
    <row r="51" spans="1:1">
      <c r="A51" s="414" t="s">
        <v>654</v>
      </c>
    </row>
    <row r="52" spans="1:1">
      <c r="A52" s="414" t="s">
        <v>677</v>
      </c>
    </row>
    <row r="53" spans="1:1">
      <c r="A53" s="414" t="s">
        <v>411</v>
      </c>
    </row>
    <row r="54" spans="1:1">
      <c r="A54" s="414" t="s">
        <v>413</v>
      </c>
    </row>
    <row r="55" spans="1:1">
      <c r="A55" s="414" t="s">
        <v>656</v>
      </c>
    </row>
    <row r="56" spans="1:1">
      <c r="A56" s="414" t="s">
        <v>681</v>
      </c>
    </row>
    <row r="57" spans="1:1">
      <c r="A57" s="414" t="s">
        <v>658</v>
      </c>
    </row>
    <row r="58" spans="1:1">
      <c r="A58" s="414" t="s">
        <v>836</v>
      </c>
    </row>
    <row r="59" spans="1:1">
      <c r="A59" s="414" t="s">
        <v>387</v>
      </c>
    </row>
    <row r="60" spans="1:1">
      <c r="A60" s="414" t="s">
        <v>389</v>
      </c>
    </row>
    <row r="61" spans="1:1">
      <c r="A61" s="414" t="s">
        <v>397</v>
      </c>
    </row>
    <row r="62" spans="1:1">
      <c r="A62" s="414" t="s">
        <v>469</v>
      </c>
    </row>
    <row r="63" spans="1:1">
      <c r="A63" s="414" t="s">
        <v>627</v>
      </c>
    </row>
    <row r="64" spans="1:1">
      <c r="A64" s="414" t="s">
        <v>631</v>
      </c>
    </row>
    <row r="65" spans="1:1">
      <c r="A65" s="414" t="s">
        <v>457</v>
      </c>
    </row>
    <row r="66" spans="1:1">
      <c r="A66" s="414" t="s">
        <v>459</v>
      </c>
    </row>
    <row r="67" spans="1:1">
      <c r="A67" s="414" t="s">
        <v>454</v>
      </c>
    </row>
    <row r="68" spans="1:1">
      <c r="A68" s="414" t="s">
        <v>461</v>
      </c>
    </row>
    <row r="69" spans="1:1">
      <c r="A69" s="414" t="s">
        <v>463</v>
      </c>
    </row>
    <row r="70" spans="1:1">
      <c r="A70" s="414" t="s">
        <v>765</v>
      </c>
    </row>
    <row r="75" spans="1:1">
      <c r="A75" s="417"/>
    </row>
    <row r="76" spans="1:1">
      <c r="A76" s="417"/>
    </row>
    <row r="77" spans="1:1">
      <c r="A77" s="417"/>
    </row>
    <row r="78" spans="1:1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2224</v>
      </c>
      <c r="KP3"/>
      <c r="KQ3"/>
      <c r="KR3"/>
      <c r="KS3"/>
      <c r="KT3"/>
    </row>
    <row r="4" spans="1:306" ht="14.55" customHeight="1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5" customHeight="1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5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2237</v>
      </c>
      <c r="B1" s="41" t="s">
        <v>2142</v>
      </c>
      <c r="C1" s="41" t="s">
        <v>2238</v>
      </c>
    </row>
    <row r="2" spans="1:3" ht="126" customHeight="1">
      <c r="A2" s="9">
        <v>1</v>
      </c>
      <c r="B2" s="8" t="s">
        <v>2239</v>
      </c>
      <c r="C2" s="40" t="s">
        <v>2240</v>
      </c>
    </row>
    <row r="3" spans="1:3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2243</v>
      </c>
    </row>
    <row r="3" spans="1:1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57" t="s">
        <v>2371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10" style="294" bestFit="1" customWidth="1"/>
    <col min="17" max="17" width="9.5" style="294" bestFit="1" customWidth="1"/>
    <col min="18" max="18" width="5.75" style="294" bestFit="1" customWidth="1"/>
    <col min="19" max="20" width="8.75" style="294" customWidth="1"/>
    <col min="21" max="16384" width="8.75" style="294"/>
  </cols>
  <sheetData>
    <row r="3" spans="1:18">
      <c r="A3" s="655" t="s">
        <v>2372</v>
      </c>
      <c r="B3" s="655" t="s">
        <v>82</v>
      </c>
    </row>
    <row r="4" spans="1:18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77" width="19.125" style="294" bestFit="1" customWidth="1"/>
    <col min="78" max="79" width="26.875" style="294" bestFit="1" customWidth="1"/>
    <col min="80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9">
      <c r="B34" s="658" t="s">
        <v>2376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>
      <c r="D27" s="310"/>
      <c r="I27" s="125"/>
      <c r="J27" s="125"/>
      <c r="K27" s="125"/>
      <c r="L27" s="125"/>
      <c r="U27" s="125"/>
      <c r="V27" s="125"/>
    </row>
    <row r="28" spans="1:24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>
      <c r="B2" t="s">
        <v>379</v>
      </c>
      <c r="D2" s="315" t="s">
        <v>391</v>
      </c>
      <c r="G2" t="s">
        <v>840</v>
      </c>
    </row>
    <row r="3" spans="1:7" ht="16.5" customHeight="1">
      <c r="B3" t="s">
        <v>381</v>
      </c>
      <c r="D3" s="315" t="s">
        <v>369</v>
      </c>
      <c r="G3" t="s">
        <v>829</v>
      </c>
    </row>
    <row r="4" spans="1:7" ht="16.5" customHeight="1">
      <c r="B4" t="s">
        <v>387</v>
      </c>
      <c r="D4" s="315" t="s">
        <v>679</v>
      </c>
      <c r="G4" t="s">
        <v>637</v>
      </c>
    </row>
    <row r="5" spans="1:7" ht="16.5" customHeight="1">
      <c r="B5" t="s">
        <v>389</v>
      </c>
      <c r="D5" s="315" t="s">
        <v>675</v>
      </c>
      <c r="G5" t="s">
        <v>827</v>
      </c>
    </row>
    <row r="6" spans="1:7" ht="16.5" customHeight="1">
      <c r="B6" t="s">
        <v>391</v>
      </c>
      <c r="D6" s="315" t="s">
        <v>831</v>
      </c>
      <c r="G6" t="s">
        <v>474</v>
      </c>
    </row>
    <row r="7" spans="1:7" ht="16.5" customHeight="1">
      <c r="B7" t="s">
        <v>393</v>
      </c>
      <c r="D7" s="315" t="s">
        <v>381</v>
      </c>
      <c r="G7" t="s">
        <v>664</v>
      </c>
    </row>
    <row r="8" spans="1:7" ht="16.5" customHeight="1">
      <c r="B8" t="s">
        <v>444</v>
      </c>
      <c r="D8" s="315" t="s">
        <v>393</v>
      </c>
      <c r="G8" t="s">
        <v>640</v>
      </c>
    </row>
    <row r="9" spans="1:7" ht="16.5" customHeight="1">
      <c r="B9" t="s">
        <v>448</v>
      </c>
      <c r="D9" s="315" t="s">
        <v>466</v>
      </c>
      <c r="G9" t="s">
        <v>757</v>
      </c>
    </row>
    <row r="10" spans="1:7" ht="16.5" customHeight="1">
      <c r="B10" t="s">
        <v>446</v>
      </c>
      <c r="D10" s="315" t="s">
        <v>472</v>
      </c>
      <c r="G10" t="s">
        <v>683</v>
      </c>
    </row>
    <row r="11" spans="1:7" ht="16.5" customHeight="1">
      <c r="B11" t="s">
        <v>452</v>
      </c>
      <c r="D11" s="315" t="s">
        <v>476</v>
      </c>
      <c r="G11" t="s">
        <v>685</v>
      </c>
    </row>
    <row r="12" spans="1:7" ht="16.5" customHeight="1">
      <c r="B12" t="s">
        <v>466</v>
      </c>
      <c r="D12" s="315" t="s">
        <v>629</v>
      </c>
      <c r="G12" t="s">
        <v>654</v>
      </c>
    </row>
    <row r="13" spans="1:7" ht="16.5" customHeight="1">
      <c r="B13" t="s">
        <v>472</v>
      </c>
      <c r="D13" s="315" t="s">
        <v>635</v>
      </c>
      <c r="G13" t="s">
        <v>656</v>
      </c>
    </row>
    <row r="14" spans="1:7" ht="16.5" customHeight="1">
      <c r="B14" t="s">
        <v>474</v>
      </c>
      <c r="D14" s="315" t="s">
        <v>444</v>
      </c>
      <c r="G14" t="s">
        <v>836</v>
      </c>
    </row>
    <row r="15" spans="1:7" ht="16.5" customHeight="1">
      <c r="B15" t="s">
        <v>476</v>
      </c>
      <c r="D15" s="315" t="s">
        <v>446</v>
      </c>
      <c r="G15" t="s">
        <v>469</v>
      </c>
    </row>
    <row r="16" spans="1:7" ht="16.5" customHeight="1">
      <c r="B16" t="s">
        <v>469</v>
      </c>
      <c r="D16" s="315" t="s">
        <v>452</v>
      </c>
    </row>
    <row r="17" spans="2:8" ht="16.5" customHeight="1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>
      <c r="B19" t="s">
        <v>635</v>
      </c>
      <c r="D19" s="315" t="s">
        <v>658</v>
      </c>
    </row>
    <row r="20" spans="2:8" ht="16.5" customHeight="1">
      <c r="B20" t="s">
        <v>640</v>
      </c>
      <c r="D20" s="315" t="s">
        <v>387</v>
      </c>
    </row>
    <row r="21" spans="2:8" ht="16.5" customHeight="1">
      <c r="B21" t="s">
        <v>647</v>
      </c>
      <c r="D21" s="315" t="s">
        <v>389</v>
      </c>
    </row>
    <row r="22" spans="2:8" ht="16.5" customHeight="1">
      <c r="B22" t="s">
        <v>675</v>
      </c>
      <c r="D22" s="315" t="s">
        <v>463</v>
      </c>
    </row>
    <row r="23" spans="2:8" ht="16.5" customHeight="1">
      <c r="B23" t="s">
        <v>679</v>
      </c>
      <c r="D23" s="315"/>
    </row>
    <row r="24" spans="2:8" ht="16.5" customHeight="1">
      <c r="B24" t="s">
        <v>654</v>
      </c>
      <c r="D24" s="315"/>
    </row>
    <row r="25" spans="2:8" ht="16.5" customHeight="1">
      <c r="B25" t="s">
        <v>683</v>
      </c>
      <c r="D25" s="315"/>
    </row>
    <row r="26" spans="2:8" ht="16.5" customHeight="1">
      <c r="B26" t="s">
        <v>685</v>
      </c>
      <c r="D26" s="315"/>
    </row>
    <row r="27" spans="2:8" ht="16.5" customHeight="1">
      <c r="B27" t="s">
        <v>664</v>
      </c>
      <c r="D27" s="315"/>
    </row>
    <row r="28" spans="2:8" ht="16.5" customHeight="1">
      <c r="B28" t="s">
        <v>658</v>
      </c>
      <c r="D28" s="315"/>
    </row>
    <row r="29" spans="2:8" ht="16.5" customHeight="1">
      <c r="B29" t="s">
        <v>656</v>
      </c>
      <c r="D29" s="315"/>
    </row>
    <row r="30" spans="2:8" ht="16.5" customHeight="1">
      <c r="B30" t="s">
        <v>463</v>
      </c>
      <c r="D30" s="315"/>
    </row>
    <row r="31" spans="2:8" ht="16.5" customHeight="1">
      <c r="B31" t="s">
        <v>757</v>
      </c>
      <c r="D31" s="315"/>
    </row>
    <row r="32" spans="2:8" ht="16.5" customHeight="1">
      <c r="B32" t="s">
        <v>761</v>
      </c>
      <c r="D32" s="315"/>
    </row>
    <row r="33" spans="2:3">
      <c r="B33" t="s">
        <v>827</v>
      </c>
    </row>
    <row r="34" spans="2:3">
      <c r="B34" t="s">
        <v>829</v>
      </c>
    </row>
    <row r="35" spans="2:3">
      <c r="B35" t="s">
        <v>836</v>
      </c>
    </row>
    <row r="36" spans="2:3">
      <c r="B36" t="s">
        <v>831</v>
      </c>
    </row>
    <row r="37" spans="2:3">
      <c r="B37" t="s">
        <v>840</v>
      </c>
    </row>
    <row r="39" spans="2:3">
      <c r="B39" t="s">
        <v>759</v>
      </c>
      <c r="C39" t="s">
        <v>2120</v>
      </c>
    </row>
    <row r="41" spans="2:3">
      <c r="C41" t="s">
        <v>1681</v>
      </c>
    </row>
    <row r="42" spans="2:3">
      <c r="C42" t="s">
        <v>1684</v>
      </c>
    </row>
    <row r="43" spans="2:3">
      <c r="B43" t="s">
        <v>454</v>
      </c>
      <c r="C43" t="s">
        <v>1690</v>
      </c>
    </row>
    <row r="44" spans="2:3">
      <c r="C44" t="s">
        <v>1780</v>
      </c>
    </row>
    <row r="45" spans="2:3">
      <c r="C45" t="s">
        <v>1884</v>
      </c>
    </row>
    <row r="46" spans="2:3">
      <c r="C46" t="s">
        <v>1938</v>
      </c>
    </row>
    <row r="47" spans="2:3">
      <c r="C47" t="s">
        <v>1939</v>
      </c>
    </row>
    <row r="48" spans="2:3">
      <c r="C48" t="s">
        <v>1940</v>
      </c>
    </row>
    <row r="49" spans="3:3">
      <c r="C49" t="s">
        <v>1941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>
      <c r="B7" s="315" t="s">
        <v>215</v>
      </c>
      <c r="G7" t="s">
        <v>393</v>
      </c>
    </row>
    <row r="8" spans="1:10" ht="16.5" customHeight="1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>
      <c r="B20" s="315" t="s">
        <v>1430</v>
      </c>
      <c r="G20" t="s">
        <v>640</v>
      </c>
    </row>
    <row r="21" spans="2:10" ht="16.5" customHeight="1">
      <c r="B21" s="315" t="s">
        <v>1433</v>
      </c>
      <c r="G21" t="s">
        <v>647</v>
      </c>
    </row>
    <row r="22" spans="2:10" ht="16.5" customHeight="1">
      <c r="B22" s="315" t="s">
        <v>288</v>
      </c>
      <c r="G22" t="s">
        <v>675</v>
      </c>
    </row>
    <row r="23" spans="2:10" ht="16.5" customHeight="1">
      <c r="B23" s="315" t="s">
        <v>1438</v>
      </c>
      <c r="G23" t="s">
        <v>679</v>
      </c>
    </row>
    <row r="24" spans="2:10" ht="16.5" customHeight="1">
      <c r="B24" s="315" t="s">
        <v>1441</v>
      </c>
      <c r="G24" t="s">
        <v>654</v>
      </c>
    </row>
    <row r="25" spans="2:10" ht="16.5" customHeight="1">
      <c r="B25" s="315" t="s">
        <v>1443</v>
      </c>
      <c r="G25" t="s">
        <v>683</v>
      </c>
    </row>
    <row r="26" spans="2:10" ht="16.5" customHeight="1">
      <c r="B26" s="315" t="s">
        <v>1435</v>
      </c>
      <c r="G26" t="s">
        <v>685</v>
      </c>
    </row>
    <row r="27" spans="2:10" ht="16.5" customHeight="1">
      <c r="B27" s="315" t="s">
        <v>292</v>
      </c>
      <c r="G27" t="s">
        <v>664</v>
      </c>
    </row>
    <row r="28" spans="2:10" ht="16.5" customHeight="1">
      <c r="B28" s="315" t="s">
        <v>295</v>
      </c>
      <c r="G28" t="s">
        <v>658</v>
      </c>
    </row>
    <row r="29" spans="2:10" ht="16.5" customHeight="1">
      <c r="B29" s="315" t="s">
        <v>297</v>
      </c>
      <c r="G29" t="s">
        <v>656</v>
      </c>
    </row>
    <row r="30" spans="2:10" ht="16.5" customHeight="1">
      <c r="B30" s="315" t="s">
        <v>301</v>
      </c>
      <c r="G30" t="s">
        <v>463</v>
      </c>
    </row>
    <row r="31" spans="2:10" ht="16.5" customHeight="1">
      <c r="B31" s="315" t="s">
        <v>305</v>
      </c>
      <c r="G31" t="s">
        <v>757</v>
      </c>
    </row>
    <row r="32" spans="2:10" ht="16.5" customHeight="1">
      <c r="B32" s="315" t="s">
        <v>337</v>
      </c>
      <c r="G32" t="s">
        <v>761</v>
      </c>
    </row>
    <row r="33" spans="2:7" ht="16.5" customHeight="1">
      <c r="B33" s="315" t="s">
        <v>340</v>
      </c>
      <c r="G33" t="s">
        <v>827</v>
      </c>
    </row>
    <row r="34" spans="2:7" ht="16.5" customHeight="1">
      <c r="B34" s="315" t="s">
        <v>429</v>
      </c>
      <c r="G34" t="s">
        <v>829</v>
      </c>
    </row>
    <row r="35" spans="2:7" ht="16.5" customHeight="1">
      <c r="B35" s="315" t="s">
        <v>433</v>
      </c>
      <c r="G35" t="s">
        <v>836</v>
      </c>
    </row>
    <row r="36" spans="2:7" ht="16.5" customHeight="1">
      <c r="B36" s="315" t="s">
        <v>436</v>
      </c>
      <c r="G36" t="s">
        <v>831</v>
      </c>
    </row>
    <row r="37" spans="2:7" ht="16.5" customHeight="1">
      <c r="B37" s="315" t="s">
        <v>732</v>
      </c>
      <c r="G37" t="s">
        <v>840</v>
      </c>
    </row>
    <row r="38" spans="2:7" ht="16.5" customHeight="1">
      <c r="B38" s="315" t="s">
        <v>875</v>
      </c>
    </row>
    <row r="39" spans="2:7" ht="16.5" customHeight="1">
      <c r="B39" s="315" t="s">
        <v>809</v>
      </c>
      <c r="G39" t="s">
        <v>759</v>
      </c>
    </row>
    <row r="40" spans="2:7" ht="16.5" customHeight="1">
      <c r="B40" s="315" t="s">
        <v>866</v>
      </c>
      <c r="G40" s="278"/>
    </row>
    <row r="41" spans="2:7" ht="16.5" customHeight="1">
      <c r="B41" s="315" t="s">
        <v>880</v>
      </c>
      <c r="G41" s="278"/>
    </row>
    <row r="42" spans="2:7" ht="16.5" customHeight="1">
      <c r="B42" s="315" t="s">
        <v>883</v>
      </c>
      <c r="G42" t="s">
        <v>454</v>
      </c>
    </row>
    <row r="43" spans="2:7" ht="16.5" customHeight="1">
      <c r="B43" s="315" t="s">
        <v>885</v>
      </c>
      <c r="G43" s="278"/>
    </row>
    <row r="45" spans="2:7">
      <c r="B45" t="s">
        <v>854</v>
      </c>
    </row>
    <row r="46" spans="2:7">
      <c r="B46" t="s">
        <v>860</v>
      </c>
    </row>
    <row r="47" spans="2:7">
      <c r="B47" t="s">
        <v>869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8">
        <f>COUNTIF(URS確認!M:M,"&lt;"&amp;A22+1)/C22</f>
        <v>0.10036496350364964</v>
      </c>
      <c r="H22" s="388">
        <f>COUNTIF(URS確認!O:O,"&lt;"&amp;A22+1)/C22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9">
        <f>COUNTIF(URS確認!M:M,"&lt;"&amp;A23+1)/C23</f>
        <v>0.10036496350364964</v>
      </c>
      <c r="H23" s="389">
        <f>COUNTIF(URS確認!O:O,"&lt;"&amp;A23+1)/C23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9">
        <f>COUNTIF(URS確認!M:M,"&lt;"&amp;A24+1)/C24</f>
        <v>0.10036496350364964</v>
      </c>
      <c r="H24" s="389">
        <f>COUNTIF(URS確認!O:O,"&lt;"&amp;A24+1)/C24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90">
        <f>COUNTIF(URS確認!M:M,"&lt;"&amp;A25+1)/C25</f>
        <v>0.10036496350364964</v>
      </c>
      <c r="H25" s="390">
        <f>COUNTIF(URS確認!O:O,"&lt;"&amp;A25+1)/C25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1">
        <f>COUNTIF(URS確認!M:M,"&lt;"&amp;A26+1)/C26</f>
        <v>0.13002364066193853</v>
      </c>
      <c r="H26" s="391">
        <f>COUNTIF(URS確認!O:O,"&lt;"&amp;A26+1)/C26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90">
        <f>COUNTIF(URS確認!M:M,"&lt;"&amp;A27+1)/C27</f>
        <v>0.15130023640661938</v>
      </c>
      <c r="H27" s="390">
        <f>COUNTIF(URS確認!O:O,"&lt;"&amp;A27+1)/C27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2">
        <f>COUNTIF(URS確認!M:M,"&lt;"&amp;A32+1)/C32</f>
        <v>0.21040189125295508</v>
      </c>
      <c r="H32" s="392">
        <f>COUNTIF(URS確認!O:O,"&lt;"&amp;A32+1)/C32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3">
        <f>COUNTIF(URS確認!M:M,"&lt;"&amp;A35+1)/C35</f>
        <v>0.24349881796690306</v>
      </c>
      <c r="H35" s="393">
        <f>COUNTIF(URS確認!O:O,"&lt;"&amp;A35+1)/C35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4">
        <f>COUNTIF(URS確認!M:M,"&lt;"&amp;A36+1)/C36</f>
        <v>0.25531914893617019</v>
      </c>
      <c r="H36" s="394">
        <f>COUNTIF(URS確認!O:O,"&lt;"&amp;A36+1)/C36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5">
        <f>COUNTIF(URS確認!M:M,"&lt;"&amp;A37+1)/C37</f>
        <v>0.28132387706855794</v>
      </c>
      <c r="H37" s="395">
        <f>COUNTIF(URS確認!O:O,"&lt;"&amp;A37+1)/C37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5">
        <f>COUNTIF(URS確認!M:M,"&lt;"&amp;A38+1)/C38</f>
        <v>0.34515366430260047</v>
      </c>
      <c r="H38" s="395">
        <f>COUNTIF(URS確認!O:O,"&lt;"&amp;A38+1)/C38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193</v>
      </c>
      <c r="E40" s="83">
        <f>COUNTIF(URS確認!O:O,"&lt;"&amp;A40+1)</f>
        <v>105</v>
      </c>
      <c r="F40" s="83">
        <f t="shared" si="0"/>
        <v>88</v>
      </c>
      <c r="G40" s="339">
        <f>COUNTIF(URS確認!M:M,"&lt;"&amp;A40+1)/C40</f>
        <v>0.45626477541371158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220</v>
      </c>
      <c r="E41" s="83">
        <f>COUNTIF(URS確認!O:O,"&lt;"&amp;A41+1)</f>
        <v>126</v>
      </c>
      <c r="F41" s="83">
        <f t="shared" si="0"/>
        <v>94</v>
      </c>
      <c r="G41" s="339">
        <f>COUNTIF(URS確認!M:M,"&lt;"&amp;A41+1)/C41</f>
        <v>0.52009456264775411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229</v>
      </c>
      <c r="E42" s="83">
        <f>COUNTIF(URS確認!O:O,"&lt;"&amp;A42+1)</f>
        <v>138</v>
      </c>
      <c r="F42" s="83">
        <f t="shared" si="0"/>
        <v>91</v>
      </c>
      <c r="G42" s="339">
        <f>COUNTIF(URS確認!M:M,"&lt;"&amp;A42+1)/C42</f>
        <v>0.54137115839243499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2686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1006</v>
      </c>
      <c r="B20" s="85" t="s">
        <v>48</v>
      </c>
      <c r="C20" s="86" t="s">
        <v>25</v>
      </c>
      <c r="M20" s="94">
        <v>2</v>
      </c>
    </row>
    <row r="21" spans="1:13">
      <c r="A21" s="85" t="s">
        <v>1006</v>
      </c>
      <c r="B21" s="85" t="s">
        <v>48</v>
      </c>
      <c r="C21" s="86" t="s">
        <v>21</v>
      </c>
      <c r="M21" s="94">
        <v>2</v>
      </c>
    </row>
    <row r="22" spans="1:13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>
      <c r="A24" s="85" t="s">
        <v>2331</v>
      </c>
      <c r="B24" s="85" t="s">
        <v>48</v>
      </c>
      <c r="C24" s="86" t="s">
        <v>28</v>
      </c>
      <c r="M24" s="94">
        <v>2</v>
      </c>
    </row>
    <row r="25" spans="1:13">
      <c r="A25" s="85" t="s">
        <v>2331</v>
      </c>
      <c r="B25" s="85" t="s">
        <v>48</v>
      </c>
      <c r="C25" s="86" t="s">
        <v>2328</v>
      </c>
      <c r="M25" s="91">
        <v>1</v>
      </c>
    </row>
    <row r="26" spans="1:13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2722</v>
      </c>
    </row>
    <row r="38" spans="1:13">
      <c r="B38" s="85">
        <v>2</v>
      </c>
      <c r="C38" s="85" t="s">
        <v>2723</v>
      </c>
    </row>
    <row r="39" spans="1:13">
      <c r="B39" s="85">
        <v>3</v>
      </c>
      <c r="C39" s="85" t="s">
        <v>2724</v>
      </c>
    </row>
    <row r="40" spans="1:13">
      <c r="B40" s="85">
        <v>4</v>
      </c>
      <c r="C40" s="112" t="s">
        <v>2725</v>
      </c>
    </row>
    <row r="41" spans="1:13">
      <c r="B41" s="87"/>
      <c r="C41" s="85" t="s">
        <v>2726</v>
      </c>
    </row>
    <row r="42" spans="1:13" ht="15.75" customHeight="1">
      <c r="B42" s="85" t="s">
        <v>2727</v>
      </c>
      <c r="C42" s="104" t="s">
        <v>2728</v>
      </c>
    </row>
    <row r="43" spans="1:13" ht="15.75" customHeight="1">
      <c r="B43" s="85" t="s">
        <v>1012</v>
      </c>
      <c r="C43" s="104" t="s">
        <v>2729</v>
      </c>
    </row>
    <row r="45" spans="1:13" ht="15.75" customHeight="1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工作表3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2022-01-03T03:32:37Z</dcterms:modified>
</cp:coreProperties>
</file>