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updateLinks="always" codeName="ThisWorkbook" defaultThemeVersion="124226"/>
  <xr:revisionPtr revIDLastSave="0" documentId="13_ncr:1_{F74EF6C3-06BE-44CB-A12E-5EC5706253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2" sheetId="1" r:id="rId1"/>
    <sheet name="FacMain" sheetId="2" r:id="rId2"/>
    <sheet name="FacProd" sheetId="9" r:id="rId3"/>
    <sheet name="FacProdAcctFee" sheetId="10" r:id="rId4"/>
    <sheet name="FacProdBreach" sheetId="11" r:id="rId5"/>
    <sheet name="FacProdPremium" sheetId="12" r:id="rId6"/>
    <sheet name="FacProdStepRate" sheetId="13" r:id="rId7"/>
    <sheet name="FacCaseAppl" sheetId="15" r:id="rId8"/>
    <sheet name="FacClose" sheetId="43" r:id="rId9"/>
    <sheet name="GraceCondition" sheetId="44" r:id="rId10"/>
    <sheet name="Guarantor" sheetId="16" r:id="rId11"/>
    <sheet name="RelsMain" sheetId="18" r:id="rId12"/>
    <sheet name="RelsFamily" sheetId="19" r:id="rId13"/>
    <sheet name="RelsCompany" sheetId="20" r:id="rId14"/>
    <sheet name="ReltMain" sheetId="21" r:id="rId15"/>
    <sheet name="ReltFamily" sheetId="22" r:id="rId16"/>
    <sheet name="ReltCompany" sheetId="23" r:id="rId17"/>
    <sheet name="CustDataCtrl" sheetId="24" r:id="rId18"/>
    <sheet name="CustRmk" sheetId="25" r:id="rId19"/>
    <sheet name="ClFac" sheetId="26" r:id="rId20"/>
    <sheet name="ClMain" sheetId="27" r:id="rId21"/>
    <sheet name="ClImm" sheetId="28" r:id="rId22"/>
    <sheet name="ClBuilding" sheetId="29" r:id="rId23"/>
    <sheet name="ClLand" sheetId="30" r:id="rId24"/>
    <sheet name="ClStock" sheetId="31" r:id="rId25"/>
    <sheet name="ClOther" sheetId="32" r:id="rId26"/>
    <sheet name="ClMovables" sheetId="33" r:id="rId27"/>
    <sheet name="ForeclosureFee" sheetId="34" r:id="rId28"/>
    <sheet name="ForeclosureFinished" sheetId="45" r:id="rId29"/>
    <sheet name="ClBuildingOwner" sheetId="37" r:id="rId30"/>
    <sheet name="ClBuildingPublic" sheetId="39" r:id="rId31"/>
    <sheet name="ClBuildingReason" sheetId="40" r:id="rId32"/>
    <sheet name="ClLandOwner" sheetId="41" r:id="rId33"/>
    <sheet name="ClLandReason" sheetId="42" r:id="rId34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</externalReferences>
  <calcPr calcId="181029"/>
</workbook>
</file>

<file path=xl/calcChain.xml><?xml version="1.0" encoding="utf-8"?>
<calcChain xmlns="http://schemas.openxmlformats.org/spreadsheetml/2006/main">
  <c r="B6" i="34" l="1"/>
  <c r="G17" i="34"/>
  <c r="C5" i="34"/>
  <c r="C6" i="34"/>
  <c r="C7" i="34"/>
  <c r="C8" i="34"/>
  <c r="C9" i="34"/>
  <c r="B22" i="9"/>
  <c r="A29" i="15"/>
  <c r="B29" i="15"/>
  <c r="C29" i="15"/>
  <c r="D29" i="15"/>
  <c r="E29" i="15"/>
  <c r="F29" i="15"/>
  <c r="G29" i="15"/>
  <c r="A30" i="15"/>
  <c r="B30" i="15"/>
  <c r="C30" i="15"/>
  <c r="D30" i="15"/>
  <c r="E30" i="15"/>
  <c r="F30" i="15"/>
  <c r="G30" i="15"/>
  <c r="A31" i="15"/>
  <c r="B31" i="15"/>
  <c r="C31" i="15"/>
  <c r="D31" i="15"/>
  <c r="E31" i="15"/>
  <c r="F31" i="15"/>
  <c r="G31" i="15"/>
  <c r="A29" i="43"/>
  <c r="B29" i="43"/>
  <c r="C29" i="43"/>
  <c r="D29" i="43"/>
  <c r="E29" i="43"/>
  <c r="F29" i="43"/>
  <c r="G29" i="43"/>
  <c r="A30" i="43"/>
  <c r="B30" i="43"/>
  <c r="C30" i="43"/>
  <c r="D30" i="43"/>
  <c r="E30" i="43"/>
  <c r="F30" i="43"/>
  <c r="G30" i="43"/>
  <c r="A31" i="43"/>
  <c r="B31" i="43"/>
  <c r="C31" i="43"/>
  <c r="D31" i="43"/>
  <c r="E31" i="43"/>
  <c r="F31" i="43"/>
  <c r="G31" i="43"/>
  <c r="A32" i="43"/>
  <c r="B32" i="43"/>
  <c r="C32" i="43"/>
  <c r="D32" i="43"/>
  <c r="E32" i="43"/>
  <c r="F32" i="43"/>
  <c r="G32" i="43"/>
  <c r="A32" i="9" l="1"/>
  <c r="G43" i="2" l="1"/>
  <c r="G40" i="2"/>
  <c r="C32" i="2"/>
  <c r="G32" i="2"/>
  <c r="B5" i="2"/>
  <c r="C5" i="2"/>
  <c r="D5" i="2"/>
  <c r="E5" i="2"/>
  <c r="F5" i="2"/>
  <c r="B6" i="2"/>
  <c r="C6" i="2"/>
  <c r="D6" i="2"/>
  <c r="E6" i="2"/>
  <c r="F6" i="2"/>
  <c r="A17" i="41"/>
  <c r="B17" i="41"/>
  <c r="C17" i="41"/>
  <c r="D17" i="41"/>
  <c r="E17" i="41"/>
  <c r="F17" i="41"/>
  <c r="G17" i="41"/>
  <c r="G5" i="39"/>
  <c r="G6" i="39"/>
  <c r="G7" i="39"/>
  <c r="A5" i="34"/>
  <c r="B5" i="34"/>
  <c r="D5" i="34"/>
  <c r="E5" i="34"/>
  <c r="A44" i="33"/>
  <c r="B44" i="33"/>
  <c r="C44" i="33"/>
  <c r="D44" i="33"/>
  <c r="E44" i="33"/>
  <c r="F44" i="33"/>
  <c r="G44" i="33"/>
  <c r="A45" i="33"/>
  <c r="B45" i="33"/>
  <c r="C45" i="33"/>
  <c r="D45" i="33"/>
  <c r="E45" i="33"/>
  <c r="F45" i="33"/>
  <c r="G45" i="33"/>
  <c r="A46" i="33"/>
  <c r="B46" i="33"/>
  <c r="C46" i="33"/>
  <c r="D46" i="33"/>
  <c r="E46" i="33"/>
  <c r="F46" i="33"/>
  <c r="G46" i="33"/>
  <c r="A47" i="33"/>
  <c r="B47" i="33"/>
  <c r="C47" i="33"/>
  <c r="D47" i="33"/>
  <c r="E47" i="33"/>
  <c r="F47" i="33"/>
  <c r="G47" i="33"/>
  <c r="A40" i="32"/>
  <c r="B40" i="32"/>
  <c r="C40" i="32"/>
  <c r="D40" i="32"/>
  <c r="E40" i="32"/>
  <c r="F40" i="32"/>
  <c r="G40" i="32"/>
  <c r="A22" i="32"/>
  <c r="B22" i="32"/>
  <c r="C22" i="32"/>
  <c r="D22" i="32"/>
  <c r="E22" i="32"/>
  <c r="F22" i="32"/>
  <c r="G22" i="32"/>
  <c r="A23" i="32"/>
  <c r="B23" i="32"/>
  <c r="C23" i="32"/>
  <c r="D23" i="32"/>
  <c r="E23" i="32"/>
  <c r="F23" i="32"/>
  <c r="G23" i="32"/>
  <c r="A24" i="32"/>
  <c r="B24" i="32"/>
  <c r="C24" i="32"/>
  <c r="D24" i="32"/>
  <c r="E24" i="32"/>
  <c r="F24" i="32"/>
  <c r="G24" i="32"/>
  <c r="A25" i="32"/>
  <c r="B25" i="32"/>
  <c r="C25" i="32"/>
  <c r="D25" i="32"/>
  <c r="E25" i="32"/>
  <c r="F25" i="32"/>
  <c r="G25" i="32"/>
  <c r="A26" i="32"/>
  <c r="B26" i="32"/>
  <c r="C26" i="32"/>
  <c r="D26" i="32"/>
  <c r="E26" i="32"/>
  <c r="F26" i="32"/>
  <c r="G26" i="32"/>
  <c r="A27" i="32"/>
  <c r="B27" i="32"/>
  <c r="C27" i="32"/>
  <c r="D27" i="32"/>
  <c r="E27" i="32"/>
  <c r="F27" i="32"/>
  <c r="G27" i="32"/>
  <c r="A28" i="32"/>
  <c r="B28" i="32"/>
  <c r="C28" i="32"/>
  <c r="D28" i="32"/>
  <c r="E28" i="32"/>
  <c r="F28" i="32"/>
  <c r="G28" i="32"/>
  <c r="A29" i="32"/>
  <c r="B29" i="32"/>
  <c r="C29" i="32"/>
  <c r="D29" i="32"/>
  <c r="E29" i="32"/>
  <c r="F29" i="32"/>
  <c r="G29" i="32"/>
  <c r="A30" i="32"/>
  <c r="B30" i="32"/>
  <c r="C30" i="32"/>
  <c r="D30" i="32"/>
  <c r="E30" i="32"/>
  <c r="F30" i="32"/>
  <c r="G30" i="32"/>
  <c r="A31" i="32"/>
  <c r="B31" i="32"/>
  <c r="C31" i="32"/>
  <c r="D31" i="32"/>
  <c r="E31" i="32"/>
  <c r="F31" i="32"/>
  <c r="G31" i="32"/>
  <c r="A32" i="32"/>
  <c r="B32" i="32"/>
  <c r="C32" i="32"/>
  <c r="D32" i="32"/>
  <c r="E32" i="32"/>
  <c r="F32" i="32"/>
  <c r="G32" i="32"/>
  <c r="A33" i="32"/>
  <c r="B33" i="32"/>
  <c r="C33" i="32"/>
  <c r="D33" i="32"/>
  <c r="E33" i="32"/>
  <c r="F33" i="32"/>
  <c r="G33" i="32"/>
  <c r="A34" i="32"/>
  <c r="B34" i="32"/>
  <c r="C34" i="32"/>
  <c r="D34" i="32"/>
  <c r="E34" i="32"/>
  <c r="F34" i="32"/>
  <c r="G34" i="32"/>
  <c r="A35" i="32"/>
  <c r="B35" i="32"/>
  <c r="C35" i="32"/>
  <c r="D35" i="32"/>
  <c r="E35" i="32"/>
  <c r="F35" i="32"/>
  <c r="G35" i="32"/>
  <c r="A36" i="32"/>
  <c r="B36" i="32"/>
  <c r="C36" i="32"/>
  <c r="D36" i="32"/>
  <c r="E36" i="32"/>
  <c r="F36" i="32"/>
  <c r="G36" i="32"/>
  <c r="A37" i="32"/>
  <c r="B37" i="32"/>
  <c r="C37" i="32"/>
  <c r="D37" i="32"/>
  <c r="E37" i="32"/>
  <c r="F37" i="32"/>
  <c r="G37" i="32"/>
  <c r="A38" i="32"/>
  <c r="B38" i="32"/>
  <c r="C38" i="32"/>
  <c r="D38" i="32"/>
  <c r="E38" i="32"/>
  <c r="F38" i="32"/>
  <c r="G38" i="32"/>
  <c r="A39" i="32"/>
  <c r="B39" i="32"/>
  <c r="C39" i="32"/>
  <c r="D39" i="32"/>
  <c r="E39" i="32"/>
  <c r="F39" i="32"/>
  <c r="G39" i="32"/>
  <c r="G5" i="2" l="1"/>
  <c r="A5" i="2"/>
  <c r="G6" i="2"/>
  <c r="A6" i="2"/>
  <c r="E11" i="13" l="1"/>
  <c r="E13" i="13"/>
  <c r="E6" i="13"/>
  <c r="E7" i="13"/>
  <c r="E8" i="13"/>
  <c r="E9" i="13"/>
  <c r="G14" i="42"/>
  <c r="F14" i="42"/>
  <c r="E14" i="42"/>
  <c r="D14" i="42"/>
  <c r="C14" i="42"/>
  <c r="B14" i="42"/>
  <c r="A14" i="42"/>
  <c r="G13" i="42"/>
  <c r="F13" i="42"/>
  <c r="E13" i="42"/>
  <c r="D13" i="42"/>
  <c r="C13" i="42"/>
  <c r="B13" i="42"/>
  <c r="A13" i="42"/>
  <c r="G12" i="42"/>
  <c r="F12" i="42"/>
  <c r="E12" i="42"/>
  <c r="D12" i="42"/>
  <c r="C12" i="42"/>
  <c r="B12" i="42"/>
  <c r="A12" i="42"/>
  <c r="G11" i="42"/>
  <c r="F11" i="42"/>
  <c r="E11" i="42"/>
  <c r="D11" i="42"/>
  <c r="C11" i="42"/>
  <c r="B11" i="42"/>
  <c r="A11" i="42"/>
  <c r="G10" i="42"/>
  <c r="F10" i="42"/>
  <c r="E10" i="42"/>
  <c r="D10" i="42"/>
  <c r="C10" i="42"/>
  <c r="B10" i="42"/>
  <c r="A10" i="42"/>
  <c r="G9" i="42"/>
  <c r="F9" i="42"/>
  <c r="E9" i="42"/>
  <c r="D9" i="42"/>
  <c r="C9" i="42"/>
  <c r="B9" i="42"/>
  <c r="A9" i="42"/>
  <c r="G8" i="42"/>
  <c r="F8" i="42"/>
  <c r="E8" i="42"/>
  <c r="D8" i="42"/>
  <c r="C8" i="42"/>
  <c r="B8" i="42"/>
  <c r="A8" i="42"/>
  <c r="G7" i="42"/>
  <c r="F7" i="42"/>
  <c r="E7" i="42"/>
  <c r="D7" i="42"/>
  <c r="C7" i="42"/>
  <c r="B7" i="42"/>
  <c r="A7" i="42"/>
  <c r="G6" i="42"/>
  <c r="F6" i="42"/>
  <c r="E6" i="42"/>
  <c r="D6" i="42"/>
  <c r="C6" i="42"/>
  <c r="B6" i="42"/>
  <c r="A6" i="42"/>
  <c r="G5" i="42"/>
  <c r="F5" i="42"/>
  <c r="E5" i="42"/>
  <c r="D5" i="42"/>
  <c r="C5" i="42"/>
  <c r="B5" i="42"/>
  <c r="A5" i="42"/>
  <c r="D1" i="42"/>
  <c r="C1" i="42"/>
  <c r="G16" i="41"/>
  <c r="F16" i="41"/>
  <c r="E16" i="41"/>
  <c r="D16" i="41"/>
  <c r="C16" i="41"/>
  <c r="B16" i="41"/>
  <c r="A16" i="41"/>
  <c r="G15" i="41"/>
  <c r="F15" i="41"/>
  <c r="E15" i="41"/>
  <c r="D15" i="41"/>
  <c r="C15" i="41"/>
  <c r="B15" i="41"/>
  <c r="A15" i="41"/>
  <c r="G14" i="41"/>
  <c r="F14" i="41"/>
  <c r="E14" i="41"/>
  <c r="D14" i="41"/>
  <c r="C14" i="41"/>
  <c r="B14" i="41"/>
  <c r="A14" i="41"/>
  <c r="G13" i="41"/>
  <c r="F13" i="41"/>
  <c r="E13" i="41"/>
  <c r="D13" i="41"/>
  <c r="C13" i="41"/>
  <c r="B13" i="41"/>
  <c r="A13" i="41"/>
  <c r="G12" i="41"/>
  <c r="F12" i="41"/>
  <c r="E12" i="41"/>
  <c r="D12" i="41"/>
  <c r="C12" i="41"/>
  <c r="B12" i="41"/>
  <c r="A12" i="41"/>
  <c r="G11" i="41"/>
  <c r="F11" i="41"/>
  <c r="E11" i="41"/>
  <c r="D11" i="41"/>
  <c r="C11" i="41"/>
  <c r="B11" i="41"/>
  <c r="A11" i="41"/>
  <c r="G10" i="41"/>
  <c r="F10" i="41"/>
  <c r="E10" i="41"/>
  <c r="D10" i="41"/>
  <c r="C10" i="41"/>
  <c r="B10" i="41"/>
  <c r="A10" i="41"/>
  <c r="G9" i="41"/>
  <c r="F9" i="41"/>
  <c r="E9" i="41"/>
  <c r="D9" i="41"/>
  <c r="C9" i="41"/>
  <c r="B9" i="41"/>
  <c r="A9" i="41"/>
  <c r="G8" i="41"/>
  <c r="F8" i="41"/>
  <c r="E8" i="41"/>
  <c r="D8" i="41"/>
  <c r="C8" i="41"/>
  <c r="B8" i="41"/>
  <c r="A8" i="41"/>
  <c r="G7" i="41"/>
  <c r="F7" i="41"/>
  <c r="E7" i="41"/>
  <c r="D7" i="41"/>
  <c r="C7" i="41"/>
  <c r="B7" i="41"/>
  <c r="A7" i="41"/>
  <c r="G6" i="41"/>
  <c r="F6" i="41"/>
  <c r="E6" i="41"/>
  <c r="D6" i="41"/>
  <c r="C6" i="41"/>
  <c r="B6" i="41"/>
  <c r="A6" i="41"/>
  <c r="G5" i="41"/>
  <c r="F5" i="41"/>
  <c r="E5" i="41"/>
  <c r="D5" i="41"/>
  <c r="C5" i="41"/>
  <c r="B5" i="41"/>
  <c r="A5" i="41"/>
  <c r="D1" i="41"/>
  <c r="C1" i="41"/>
  <c r="G14" i="40"/>
  <c r="F14" i="40"/>
  <c r="E14" i="40"/>
  <c r="D14" i="40"/>
  <c r="C14" i="40"/>
  <c r="B14" i="40"/>
  <c r="A14" i="40"/>
  <c r="G13" i="40"/>
  <c r="F13" i="40"/>
  <c r="E13" i="40"/>
  <c r="D13" i="40"/>
  <c r="C13" i="40"/>
  <c r="B13" i="40"/>
  <c r="A13" i="40"/>
  <c r="G12" i="40"/>
  <c r="F12" i="40"/>
  <c r="E12" i="40"/>
  <c r="D12" i="40"/>
  <c r="C12" i="40"/>
  <c r="B12" i="40"/>
  <c r="A12" i="40"/>
  <c r="G11" i="40"/>
  <c r="F11" i="40"/>
  <c r="E11" i="40"/>
  <c r="D11" i="40"/>
  <c r="C11" i="40"/>
  <c r="B11" i="40"/>
  <c r="A11" i="40"/>
  <c r="G10" i="40"/>
  <c r="F10" i="40"/>
  <c r="E10" i="40"/>
  <c r="D10" i="40"/>
  <c r="C10" i="40"/>
  <c r="B10" i="40"/>
  <c r="A10" i="40"/>
  <c r="G9" i="40"/>
  <c r="F9" i="40"/>
  <c r="E9" i="40"/>
  <c r="D9" i="40"/>
  <c r="C9" i="40"/>
  <c r="B9" i="40"/>
  <c r="A9" i="40"/>
  <c r="G8" i="40"/>
  <c r="F8" i="40"/>
  <c r="E8" i="40"/>
  <c r="D8" i="40"/>
  <c r="C8" i="40"/>
  <c r="B8" i="40"/>
  <c r="A8" i="40"/>
  <c r="G7" i="40"/>
  <c r="F7" i="40"/>
  <c r="E7" i="40"/>
  <c r="D7" i="40"/>
  <c r="C7" i="40"/>
  <c r="B7" i="40"/>
  <c r="A7" i="40"/>
  <c r="G6" i="40"/>
  <c r="F6" i="40"/>
  <c r="E6" i="40"/>
  <c r="D6" i="40"/>
  <c r="C6" i="40"/>
  <c r="B6" i="40"/>
  <c r="A6" i="40"/>
  <c r="G5" i="40"/>
  <c r="F5" i="40"/>
  <c r="E5" i="40"/>
  <c r="D5" i="40"/>
  <c r="C5" i="40"/>
  <c r="B5" i="40"/>
  <c r="A5" i="40"/>
  <c r="D1" i="40"/>
  <c r="C1" i="40"/>
  <c r="G16" i="39"/>
  <c r="F16" i="39"/>
  <c r="E16" i="39"/>
  <c r="D16" i="39"/>
  <c r="C16" i="39"/>
  <c r="B16" i="39"/>
  <c r="A16" i="39"/>
  <c r="G15" i="39"/>
  <c r="F15" i="39"/>
  <c r="E15" i="39"/>
  <c r="D15" i="39"/>
  <c r="C15" i="39"/>
  <c r="B15" i="39"/>
  <c r="A15" i="39"/>
  <c r="G14" i="39"/>
  <c r="F14" i="39"/>
  <c r="E14" i="39"/>
  <c r="D14" i="39"/>
  <c r="C14" i="39"/>
  <c r="B14" i="39"/>
  <c r="A14" i="39"/>
  <c r="G13" i="39"/>
  <c r="F13" i="39"/>
  <c r="E13" i="39"/>
  <c r="D13" i="39"/>
  <c r="C13" i="39"/>
  <c r="B13" i="39"/>
  <c r="A13" i="39"/>
  <c r="G12" i="39"/>
  <c r="F12" i="39"/>
  <c r="E12" i="39"/>
  <c r="D12" i="39"/>
  <c r="C12" i="39"/>
  <c r="B12" i="39"/>
  <c r="A12" i="39"/>
  <c r="G11" i="39"/>
  <c r="F11" i="39"/>
  <c r="E11" i="39"/>
  <c r="D11" i="39"/>
  <c r="C11" i="39"/>
  <c r="B11" i="39"/>
  <c r="A11" i="39"/>
  <c r="G10" i="39"/>
  <c r="F10" i="39"/>
  <c r="E10" i="39"/>
  <c r="D10" i="39"/>
  <c r="C10" i="39"/>
  <c r="B10" i="39"/>
  <c r="A10" i="39"/>
  <c r="G9" i="39"/>
  <c r="F9" i="39"/>
  <c r="E9" i="39"/>
  <c r="D9" i="39"/>
  <c r="C9" i="39"/>
  <c r="B9" i="39"/>
  <c r="A9" i="39"/>
  <c r="G8" i="39"/>
  <c r="F8" i="39"/>
  <c r="E8" i="39"/>
  <c r="D8" i="39"/>
  <c r="C8" i="39"/>
  <c r="B8" i="39"/>
  <c r="A8" i="39"/>
  <c r="F7" i="39"/>
  <c r="E7" i="39"/>
  <c r="D7" i="39"/>
  <c r="C7" i="39"/>
  <c r="B7" i="39"/>
  <c r="A7" i="39"/>
  <c r="F6" i="39"/>
  <c r="E6" i="39"/>
  <c r="D6" i="39"/>
  <c r="C6" i="39"/>
  <c r="B6" i="39"/>
  <c r="A6" i="39"/>
  <c r="F5" i="39"/>
  <c r="E5" i="39"/>
  <c r="D5" i="39"/>
  <c r="C5" i="39"/>
  <c r="B5" i="39"/>
  <c r="A5" i="39"/>
  <c r="D1" i="39"/>
  <c r="C1" i="39"/>
  <c r="E16" i="37"/>
  <c r="D16" i="37"/>
  <c r="C16" i="37"/>
  <c r="B16" i="37"/>
  <c r="A16" i="37"/>
  <c r="D15" i="37"/>
  <c r="C15" i="37"/>
  <c r="B15" i="37"/>
  <c r="A15" i="37"/>
  <c r="E14" i="37"/>
  <c r="D14" i="37"/>
  <c r="C14" i="37"/>
  <c r="B14" i="37"/>
  <c r="A14" i="37"/>
  <c r="D13" i="37"/>
  <c r="C13" i="37"/>
  <c r="B13" i="37"/>
  <c r="A13" i="37"/>
  <c r="E12" i="37"/>
  <c r="D12" i="37"/>
  <c r="C12" i="37"/>
  <c r="B12" i="37"/>
  <c r="A12" i="37"/>
  <c r="E11" i="37"/>
  <c r="D11" i="37"/>
  <c r="C11" i="37"/>
  <c r="B11" i="37"/>
  <c r="A11" i="37"/>
  <c r="G10" i="37"/>
  <c r="E10" i="37"/>
  <c r="D10" i="37"/>
  <c r="C10" i="37"/>
  <c r="B10" i="37"/>
  <c r="A10" i="37"/>
  <c r="E9" i="37"/>
  <c r="D9" i="37"/>
  <c r="C9" i="37"/>
  <c r="B9" i="37"/>
  <c r="A9" i="37"/>
  <c r="E8" i="37"/>
  <c r="D8" i="37"/>
  <c r="C8" i="37"/>
  <c r="B8" i="37"/>
  <c r="A8" i="37"/>
  <c r="E7" i="37"/>
  <c r="D7" i="37"/>
  <c r="C7" i="37"/>
  <c r="B7" i="37"/>
  <c r="A7" i="37"/>
  <c r="E6" i="37"/>
  <c r="D6" i="37"/>
  <c r="C6" i="37"/>
  <c r="B6" i="37"/>
  <c r="A6" i="37"/>
  <c r="E5" i="37"/>
  <c r="D5" i="37"/>
  <c r="C5" i="37"/>
  <c r="B5" i="37"/>
  <c r="A5" i="37"/>
  <c r="D1" i="37"/>
  <c r="C1" i="37"/>
  <c r="G11" i="45"/>
  <c r="F11" i="45"/>
  <c r="E11" i="45"/>
  <c r="D11" i="45"/>
  <c r="C11" i="45"/>
  <c r="B11" i="45"/>
  <c r="A11" i="45"/>
  <c r="G10" i="45"/>
  <c r="F10" i="45"/>
  <c r="E10" i="45"/>
  <c r="D10" i="45"/>
  <c r="C10" i="45"/>
  <c r="B10" i="45"/>
  <c r="A10" i="45"/>
  <c r="G9" i="45"/>
  <c r="F9" i="45"/>
  <c r="E9" i="45"/>
  <c r="D9" i="45"/>
  <c r="C9" i="45"/>
  <c r="B9" i="45"/>
  <c r="A9" i="45"/>
  <c r="G8" i="45"/>
  <c r="F8" i="45"/>
  <c r="E8" i="45"/>
  <c r="D8" i="45"/>
  <c r="C8" i="45"/>
  <c r="B8" i="45"/>
  <c r="A8" i="45"/>
  <c r="G7" i="45"/>
  <c r="F7" i="45"/>
  <c r="E7" i="45"/>
  <c r="D7" i="45"/>
  <c r="C7" i="45"/>
  <c r="B7" i="45"/>
  <c r="A7" i="45"/>
  <c r="G6" i="45"/>
  <c r="F6" i="45"/>
  <c r="E6" i="45"/>
  <c r="D6" i="45"/>
  <c r="C6" i="45"/>
  <c r="B6" i="45"/>
  <c r="A6" i="45"/>
  <c r="G5" i="45"/>
  <c r="F5" i="45"/>
  <c r="E5" i="45"/>
  <c r="D5" i="45"/>
  <c r="C5" i="45"/>
  <c r="B5" i="45"/>
  <c r="A5" i="45"/>
  <c r="D1" i="45"/>
  <c r="C1" i="45"/>
  <c r="E25" i="34"/>
  <c r="D25" i="34"/>
  <c r="C25" i="34"/>
  <c r="B25" i="34"/>
  <c r="A25" i="34"/>
  <c r="D24" i="34"/>
  <c r="C24" i="34"/>
  <c r="B24" i="34"/>
  <c r="A24" i="34"/>
  <c r="E23" i="34"/>
  <c r="D23" i="34"/>
  <c r="C23" i="34"/>
  <c r="B23" i="34"/>
  <c r="A23" i="34"/>
  <c r="D22" i="34"/>
  <c r="C22" i="34"/>
  <c r="B22" i="34"/>
  <c r="A22" i="34"/>
  <c r="G21" i="34"/>
  <c r="E21" i="34"/>
  <c r="D21" i="34"/>
  <c r="C21" i="34"/>
  <c r="B21" i="34"/>
  <c r="A21" i="34"/>
  <c r="E20" i="34"/>
  <c r="D20" i="34"/>
  <c r="C20" i="34"/>
  <c r="B20" i="34"/>
  <c r="A20" i="34"/>
  <c r="E19" i="34"/>
  <c r="D19" i="34"/>
  <c r="C19" i="34"/>
  <c r="B19" i="34"/>
  <c r="A19" i="34"/>
  <c r="E18" i="34"/>
  <c r="D18" i="34"/>
  <c r="C18" i="34"/>
  <c r="B18" i="34"/>
  <c r="A18" i="34"/>
  <c r="E17" i="34"/>
  <c r="D17" i="34"/>
  <c r="C17" i="34"/>
  <c r="B17" i="34"/>
  <c r="A17" i="34"/>
  <c r="G16" i="34"/>
  <c r="E16" i="34"/>
  <c r="D16" i="34"/>
  <c r="C16" i="34"/>
  <c r="B16" i="34"/>
  <c r="A16" i="34"/>
  <c r="G15" i="34"/>
  <c r="E15" i="34"/>
  <c r="D15" i="34"/>
  <c r="C15" i="34"/>
  <c r="B15" i="34"/>
  <c r="A15" i="34"/>
  <c r="G14" i="34"/>
  <c r="E14" i="34"/>
  <c r="D14" i="34"/>
  <c r="C14" i="34"/>
  <c r="B14" i="34"/>
  <c r="A14" i="34"/>
  <c r="G13" i="34"/>
  <c r="E13" i="34"/>
  <c r="D13" i="34"/>
  <c r="C13" i="34"/>
  <c r="B13" i="34"/>
  <c r="A13" i="34"/>
  <c r="F12" i="34"/>
  <c r="E12" i="34"/>
  <c r="D12" i="34"/>
  <c r="C12" i="34"/>
  <c r="B12" i="34"/>
  <c r="A12" i="34"/>
  <c r="G11" i="34"/>
  <c r="E11" i="34"/>
  <c r="D11" i="34"/>
  <c r="C11" i="34"/>
  <c r="B11" i="34"/>
  <c r="A11" i="34"/>
  <c r="G10" i="34"/>
  <c r="E10" i="34"/>
  <c r="D10" i="34"/>
  <c r="C10" i="34"/>
  <c r="B10" i="34"/>
  <c r="A10" i="34"/>
  <c r="G9" i="34"/>
  <c r="E9" i="34"/>
  <c r="D9" i="34"/>
  <c r="B9" i="34"/>
  <c r="A9" i="34"/>
  <c r="E8" i="34"/>
  <c r="D8" i="34"/>
  <c r="B8" i="34"/>
  <c r="A8" i="34"/>
  <c r="E7" i="34"/>
  <c r="D7" i="34"/>
  <c r="B7" i="34"/>
  <c r="A7" i="34"/>
  <c r="E6" i="34"/>
  <c r="D6" i="34"/>
  <c r="A6" i="34"/>
  <c r="D1" i="34"/>
  <c r="C1" i="34"/>
  <c r="G43" i="33"/>
  <c r="F43" i="33"/>
  <c r="E43" i="33"/>
  <c r="D43" i="33"/>
  <c r="C43" i="33"/>
  <c r="B43" i="33"/>
  <c r="A43" i="33"/>
  <c r="G42" i="33"/>
  <c r="F42" i="33"/>
  <c r="E42" i="33"/>
  <c r="D42" i="33"/>
  <c r="C42" i="33"/>
  <c r="B42" i="33"/>
  <c r="A42" i="33"/>
  <c r="G41" i="33"/>
  <c r="F41" i="33"/>
  <c r="E41" i="33"/>
  <c r="D41" i="33"/>
  <c r="C41" i="33"/>
  <c r="B41" i="33"/>
  <c r="A41" i="33"/>
  <c r="G40" i="33"/>
  <c r="F40" i="33"/>
  <c r="E40" i="33"/>
  <c r="D40" i="33"/>
  <c r="C40" i="33"/>
  <c r="B40" i="33"/>
  <c r="A40" i="33"/>
  <c r="G39" i="33"/>
  <c r="F39" i="33"/>
  <c r="E39" i="33"/>
  <c r="D39" i="33"/>
  <c r="C39" i="33"/>
  <c r="B39" i="33"/>
  <c r="A39" i="33"/>
  <c r="G38" i="33"/>
  <c r="F38" i="33"/>
  <c r="E38" i="33"/>
  <c r="D38" i="33"/>
  <c r="C38" i="33"/>
  <c r="B38" i="33"/>
  <c r="A38" i="33"/>
  <c r="G37" i="33"/>
  <c r="F37" i="33"/>
  <c r="E37" i="33"/>
  <c r="D37" i="33"/>
  <c r="C37" i="33"/>
  <c r="B37" i="33"/>
  <c r="A37" i="33"/>
  <c r="G36" i="33"/>
  <c r="F36" i="33"/>
  <c r="E36" i="33"/>
  <c r="D36" i="33"/>
  <c r="C36" i="33"/>
  <c r="B36" i="33"/>
  <c r="A36" i="33"/>
  <c r="G35" i="33"/>
  <c r="F35" i="33"/>
  <c r="E35" i="33"/>
  <c r="D35" i="33"/>
  <c r="C35" i="33"/>
  <c r="B35" i="33"/>
  <c r="A35" i="33"/>
  <c r="G34" i="33"/>
  <c r="F34" i="33"/>
  <c r="E34" i="33"/>
  <c r="D34" i="33"/>
  <c r="C34" i="33"/>
  <c r="B34" i="33"/>
  <c r="A34" i="33"/>
  <c r="G33" i="33"/>
  <c r="F33" i="33"/>
  <c r="E33" i="33"/>
  <c r="D33" i="33"/>
  <c r="C33" i="33"/>
  <c r="B33" i="33"/>
  <c r="A33" i="33"/>
  <c r="G32" i="33"/>
  <c r="F32" i="33"/>
  <c r="E32" i="33"/>
  <c r="D32" i="33"/>
  <c r="C32" i="33"/>
  <c r="B32" i="33"/>
  <c r="A32" i="33"/>
  <c r="G31" i="33"/>
  <c r="F31" i="33"/>
  <c r="E31" i="33"/>
  <c r="D31" i="33"/>
  <c r="C31" i="33"/>
  <c r="B31" i="33"/>
  <c r="A31" i="33"/>
  <c r="G30" i="33"/>
  <c r="F30" i="33"/>
  <c r="E30" i="33"/>
  <c r="D30" i="33"/>
  <c r="C30" i="33"/>
  <c r="B30" i="33"/>
  <c r="A30" i="33"/>
  <c r="G29" i="33"/>
  <c r="F29" i="33"/>
  <c r="E29" i="33"/>
  <c r="D29" i="33"/>
  <c r="C29" i="33"/>
  <c r="B29" i="33"/>
  <c r="A29" i="33"/>
  <c r="G28" i="33"/>
  <c r="F28" i="33"/>
  <c r="E28" i="33"/>
  <c r="D28" i="33"/>
  <c r="C28" i="33"/>
  <c r="B28" i="33"/>
  <c r="A28" i="33"/>
  <c r="G27" i="33"/>
  <c r="F27" i="33"/>
  <c r="E27" i="33"/>
  <c r="D27" i="33"/>
  <c r="C27" i="33"/>
  <c r="B27" i="33"/>
  <c r="A27" i="33"/>
  <c r="G26" i="33"/>
  <c r="F26" i="33"/>
  <c r="E26" i="33"/>
  <c r="D26" i="33"/>
  <c r="C26" i="33"/>
  <c r="B26" i="33"/>
  <c r="A26" i="33"/>
  <c r="G25" i="33"/>
  <c r="F25" i="33"/>
  <c r="E25" i="33"/>
  <c r="D25" i="33"/>
  <c r="C25" i="33"/>
  <c r="B25" i="33"/>
  <c r="A25" i="33"/>
  <c r="G24" i="33"/>
  <c r="F24" i="33"/>
  <c r="E24" i="33"/>
  <c r="D24" i="33"/>
  <c r="C24" i="33"/>
  <c r="B24" i="33"/>
  <c r="A24" i="33"/>
  <c r="G23" i="33"/>
  <c r="F23" i="33"/>
  <c r="E23" i="33"/>
  <c r="D23" i="33"/>
  <c r="C23" i="33"/>
  <c r="B23" i="33"/>
  <c r="A23" i="33"/>
  <c r="G22" i="33"/>
  <c r="F22" i="33"/>
  <c r="E22" i="33"/>
  <c r="D22" i="33"/>
  <c r="C22" i="33"/>
  <c r="B22" i="33"/>
  <c r="A22" i="33"/>
  <c r="G21" i="33"/>
  <c r="F21" i="33"/>
  <c r="E21" i="33"/>
  <c r="D21" i="33"/>
  <c r="C21" i="33"/>
  <c r="B21" i="33"/>
  <c r="A21" i="33"/>
  <c r="G20" i="33"/>
  <c r="F20" i="33"/>
  <c r="E20" i="33"/>
  <c r="D20" i="33"/>
  <c r="C20" i="33"/>
  <c r="B20" i="33"/>
  <c r="A20" i="33"/>
  <c r="G19" i="33"/>
  <c r="F19" i="33"/>
  <c r="E19" i="33"/>
  <c r="D19" i="33"/>
  <c r="C19" i="33"/>
  <c r="B19" i="33"/>
  <c r="A19" i="33"/>
  <c r="G18" i="33"/>
  <c r="F18" i="33"/>
  <c r="E18" i="33"/>
  <c r="D18" i="33"/>
  <c r="C18" i="33"/>
  <c r="B18" i="33"/>
  <c r="A18" i="33"/>
  <c r="G17" i="33"/>
  <c r="F17" i="33"/>
  <c r="E17" i="33"/>
  <c r="D17" i="33"/>
  <c r="C17" i="33"/>
  <c r="B17" i="33"/>
  <c r="A17" i="33"/>
  <c r="G16" i="33"/>
  <c r="F16" i="33"/>
  <c r="E16" i="33"/>
  <c r="D16" i="33"/>
  <c r="C16" i="33"/>
  <c r="B16" i="33"/>
  <c r="A16" i="33"/>
  <c r="G15" i="33"/>
  <c r="F15" i="33"/>
  <c r="E15" i="33"/>
  <c r="D15" i="33"/>
  <c r="C15" i="33"/>
  <c r="B15" i="33"/>
  <c r="A15" i="33"/>
  <c r="G14" i="33"/>
  <c r="F14" i="33"/>
  <c r="E14" i="33"/>
  <c r="D14" i="33"/>
  <c r="C14" i="33"/>
  <c r="B14" i="33"/>
  <c r="A14" i="33"/>
  <c r="G13" i="33"/>
  <c r="F13" i="33"/>
  <c r="E13" i="33"/>
  <c r="D13" i="33"/>
  <c r="C13" i="33"/>
  <c r="B13" i="33"/>
  <c r="A13" i="33"/>
  <c r="G12" i="33"/>
  <c r="F12" i="33"/>
  <c r="E12" i="33"/>
  <c r="D12" i="33"/>
  <c r="C12" i="33"/>
  <c r="B12" i="33"/>
  <c r="A12" i="33"/>
  <c r="G11" i="33"/>
  <c r="F11" i="33"/>
  <c r="E11" i="33"/>
  <c r="D11" i="33"/>
  <c r="C11" i="33"/>
  <c r="B11" i="33"/>
  <c r="A11" i="33"/>
  <c r="G10" i="33"/>
  <c r="F10" i="33"/>
  <c r="E10" i="33"/>
  <c r="D10" i="33"/>
  <c r="C10" i="33"/>
  <c r="B10" i="33"/>
  <c r="A10" i="33"/>
  <c r="G9" i="33"/>
  <c r="F9" i="33"/>
  <c r="E9" i="33"/>
  <c r="D9" i="33"/>
  <c r="C9" i="33"/>
  <c r="B9" i="33"/>
  <c r="A9" i="33"/>
  <c r="G8" i="33"/>
  <c r="F8" i="33"/>
  <c r="E8" i="33"/>
  <c r="D8" i="33"/>
  <c r="C8" i="33"/>
  <c r="B8" i="33"/>
  <c r="A8" i="33"/>
  <c r="G7" i="33"/>
  <c r="F7" i="33"/>
  <c r="E7" i="33"/>
  <c r="D7" i="33"/>
  <c r="C7" i="33"/>
  <c r="B7" i="33"/>
  <c r="A7" i="33"/>
  <c r="G6" i="33"/>
  <c r="F6" i="33"/>
  <c r="E6" i="33"/>
  <c r="D6" i="33"/>
  <c r="C6" i="33"/>
  <c r="B6" i="33"/>
  <c r="A6" i="33"/>
  <c r="G5" i="33"/>
  <c r="F5" i="33"/>
  <c r="E5" i="33"/>
  <c r="D5" i="33"/>
  <c r="C5" i="33"/>
  <c r="B5" i="33"/>
  <c r="A5" i="33"/>
  <c r="D1" i="33"/>
  <c r="C1" i="33"/>
  <c r="G21" i="32"/>
  <c r="F21" i="32"/>
  <c r="E21" i="32"/>
  <c r="D21" i="32"/>
  <c r="C21" i="32"/>
  <c r="B21" i="32"/>
  <c r="A21" i="32"/>
  <c r="G20" i="32"/>
  <c r="F20" i="32"/>
  <c r="D20" i="32"/>
  <c r="C20" i="32"/>
  <c r="B20" i="32"/>
  <c r="A20" i="32"/>
  <c r="G19" i="32"/>
  <c r="F19" i="32"/>
  <c r="E19" i="32"/>
  <c r="D19" i="32"/>
  <c r="C19" i="32"/>
  <c r="B19" i="32"/>
  <c r="A19" i="32"/>
  <c r="G18" i="32"/>
  <c r="F18" i="32"/>
  <c r="D18" i="32"/>
  <c r="C18" i="32"/>
  <c r="B18" i="32"/>
  <c r="A18" i="32"/>
  <c r="G17" i="32"/>
  <c r="F17" i="32"/>
  <c r="E17" i="32"/>
  <c r="D17" i="32"/>
  <c r="C17" i="32"/>
  <c r="B17" i="32"/>
  <c r="A17" i="32"/>
  <c r="G16" i="32"/>
  <c r="F16" i="32"/>
  <c r="E16" i="32"/>
  <c r="D16" i="32"/>
  <c r="C16" i="32"/>
  <c r="B16" i="32"/>
  <c r="A16" i="32"/>
  <c r="G15" i="32"/>
  <c r="F15" i="32"/>
  <c r="E15" i="32"/>
  <c r="D15" i="32"/>
  <c r="C15" i="32"/>
  <c r="B15" i="32"/>
  <c r="A15" i="32"/>
  <c r="E14" i="32"/>
  <c r="D14" i="32"/>
  <c r="C14" i="32"/>
  <c r="B14" i="32"/>
  <c r="A14" i="32"/>
  <c r="G13" i="32"/>
  <c r="F13" i="32"/>
  <c r="E13" i="32"/>
  <c r="D13" i="32"/>
  <c r="C13" i="32"/>
  <c r="B13" i="32"/>
  <c r="A13" i="32"/>
  <c r="G12" i="32"/>
  <c r="F12" i="32"/>
  <c r="E12" i="32"/>
  <c r="D12" i="32"/>
  <c r="C12" i="32"/>
  <c r="B12" i="32"/>
  <c r="A12" i="32"/>
  <c r="G11" i="32"/>
  <c r="F11" i="32"/>
  <c r="E11" i="32"/>
  <c r="D11" i="32"/>
  <c r="C11" i="32"/>
  <c r="B11" i="32"/>
  <c r="A11" i="32"/>
  <c r="G10" i="32"/>
  <c r="F10" i="32"/>
  <c r="E10" i="32"/>
  <c r="D10" i="32"/>
  <c r="C10" i="32"/>
  <c r="B10" i="32"/>
  <c r="A10" i="32"/>
  <c r="G9" i="32"/>
  <c r="F9" i="32"/>
  <c r="E9" i="32"/>
  <c r="D9" i="32"/>
  <c r="C9" i="32"/>
  <c r="B9" i="32"/>
  <c r="A9" i="32"/>
  <c r="G8" i="32"/>
  <c r="F8" i="32"/>
  <c r="E8" i="32"/>
  <c r="D8" i="32"/>
  <c r="C8" i="32"/>
  <c r="B8" i="32"/>
  <c r="A8" i="32"/>
  <c r="G7" i="32"/>
  <c r="F7" i="32"/>
  <c r="E7" i="32"/>
  <c r="D7" i="32"/>
  <c r="C7" i="32"/>
  <c r="B7" i="32"/>
  <c r="A7" i="32"/>
  <c r="G6" i="32"/>
  <c r="F6" i="32"/>
  <c r="E6" i="32"/>
  <c r="D6" i="32"/>
  <c r="C6" i="32"/>
  <c r="B6" i="32"/>
  <c r="A6" i="32"/>
  <c r="G5" i="32"/>
  <c r="F5" i="32"/>
  <c r="E5" i="32"/>
  <c r="D5" i="32"/>
  <c r="C5" i="32"/>
  <c r="B5" i="32"/>
  <c r="A5" i="32"/>
  <c r="D1" i="32"/>
  <c r="C1" i="32"/>
  <c r="G39" i="31"/>
  <c r="F39" i="31"/>
  <c r="E39" i="31"/>
  <c r="D39" i="31"/>
  <c r="C39" i="31"/>
  <c r="B39" i="31"/>
  <c r="A39" i="31"/>
  <c r="G38" i="31"/>
  <c r="F38" i="31"/>
  <c r="E38" i="31"/>
  <c r="D38" i="31"/>
  <c r="C38" i="31"/>
  <c r="B38" i="31"/>
  <c r="A38" i="31"/>
  <c r="G37" i="31"/>
  <c r="F37" i="31"/>
  <c r="D37" i="31"/>
  <c r="C37" i="31"/>
  <c r="B37" i="31"/>
  <c r="A37" i="31"/>
  <c r="G36" i="31"/>
  <c r="F36" i="31"/>
  <c r="E36" i="31"/>
  <c r="D36" i="31"/>
  <c r="C36" i="31"/>
  <c r="B36" i="31"/>
  <c r="A36" i="31"/>
  <c r="G35" i="31"/>
  <c r="F35" i="31"/>
  <c r="D35" i="31"/>
  <c r="C35" i="31"/>
  <c r="B35" i="31"/>
  <c r="A35" i="31"/>
  <c r="G34" i="31"/>
  <c r="F34" i="31"/>
  <c r="E34" i="31"/>
  <c r="D34" i="31"/>
  <c r="C34" i="31"/>
  <c r="B34" i="31"/>
  <c r="A34" i="31"/>
  <c r="G33" i="31"/>
  <c r="F33" i="31"/>
  <c r="E33" i="31"/>
  <c r="D33" i="31"/>
  <c r="C33" i="31"/>
  <c r="B33" i="31"/>
  <c r="A33" i="31"/>
  <c r="G32" i="31"/>
  <c r="F32" i="31"/>
  <c r="E32" i="31"/>
  <c r="D32" i="31"/>
  <c r="C32" i="31"/>
  <c r="B32" i="31"/>
  <c r="A32" i="31"/>
  <c r="G31" i="31"/>
  <c r="F31" i="31"/>
  <c r="E31" i="31"/>
  <c r="D31" i="31"/>
  <c r="C31" i="31"/>
  <c r="B31" i="31"/>
  <c r="A31" i="31"/>
  <c r="G30" i="31"/>
  <c r="F30" i="31"/>
  <c r="E30" i="31"/>
  <c r="D30" i="31"/>
  <c r="C30" i="31"/>
  <c r="B30" i="31"/>
  <c r="A30" i="31"/>
  <c r="G29" i="31"/>
  <c r="F29" i="31"/>
  <c r="E29" i="31"/>
  <c r="D29" i="31"/>
  <c r="C29" i="31"/>
  <c r="B29" i="31"/>
  <c r="A29" i="31"/>
  <c r="G28" i="31"/>
  <c r="F28" i="31"/>
  <c r="E28" i="31"/>
  <c r="D28" i="31"/>
  <c r="C28" i="31"/>
  <c r="B28" i="31"/>
  <c r="A28" i="31"/>
  <c r="G27" i="31"/>
  <c r="F27" i="31"/>
  <c r="E27" i="31"/>
  <c r="D27" i="31"/>
  <c r="C27" i="31"/>
  <c r="B27" i="31"/>
  <c r="A27" i="31"/>
  <c r="G26" i="31"/>
  <c r="F26" i="31"/>
  <c r="E26" i="31"/>
  <c r="D26" i="31"/>
  <c r="C26" i="31"/>
  <c r="B26" i="31"/>
  <c r="A26" i="31"/>
  <c r="G25" i="31"/>
  <c r="F25" i="31"/>
  <c r="E25" i="31"/>
  <c r="D25" i="31"/>
  <c r="C25" i="31"/>
  <c r="B25" i="31"/>
  <c r="A25" i="31"/>
  <c r="G24" i="31"/>
  <c r="F24" i="31"/>
  <c r="E24" i="31"/>
  <c r="D24" i="31"/>
  <c r="C24" i="31"/>
  <c r="B24" i="31"/>
  <c r="A24" i="31"/>
  <c r="G23" i="31"/>
  <c r="F23" i="31"/>
  <c r="E23" i="31"/>
  <c r="D23" i="31"/>
  <c r="C23" i="31"/>
  <c r="B23" i="31"/>
  <c r="A23" i="31"/>
  <c r="G22" i="31"/>
  <c r="F22" i="31"/>
  <c r="E22" i="31"/>
  <c r="D22" i="31"/>
  <c r="C22" i="31"/>
  <c r="B22" i="31"/>
  <c r="A22" i="31"/>
  <c r="G21" i="31"/>
  <c r="F21" i="31"/>
  <c r="E21" i="31"/>
  <c r="D21" i="31"/>
  <c r="C21" i="31"/>
  <c r="B21" i="31"/>
  <c r="A21" i="31"/>
  <c r="G20" i="31"/>
  <c r="F20" i="31"/>
  <c r="E20" i="31"/>
  <c r="D20" i="31"/>
  <c r="C20" i="31"/>
  <c r="B20" i="31"/>
  <c r="A20" i="31"/>
  <c r="G19" i="31"/>
  <c r="F19" i="31"/>
  <c r="E19" i="31"/>
  <c r="D19" i="31"/>
  <c r="C19" i="31"/>
  <c r="B19" i="31"/>
  <c r="A19" i="31"/>
  <c r="G18" i="31"/>
  <c r="F18" i="31"/>
  <c r="E18" i="31"/>
  <c r="D18" i="31"/>
  <c r="C18" i="31"/>
  <c r="B18" i="31"/>
  <c r="A18" i="31"/>
  <c r="G17" i="31"/>
  <c r="F17" i="31"/>
  <c r="E17" i="31"/>
  <c r="D17" i="31"/>
  <c r="C17" i="31"/>
  <c r="B17" i="31"/>
  <c r="A17" i="31"/>
  <c r="G16" i="31"/>
  <c r="F16" i="31"/>
  <c r="E16" i="31"/>
  <c r="D16" i="31"/>
  <c r="C16" i="31"/>
  <c r="B16" i="31"/>
  <c r="A16" i="31"/>
  <c r="G15" i="31"/>
  <c r="F15" i="31"/>
  <c r="E15" i="31"/>
  <c r="D15" i="31"/>
  <c r="C15" i="31"/>
  <c r="B15" i="31"/>
  <c r="A15" i="31"/>
  <c r="G14" i="31"/>
  <c r="F14" i="31"/>
  <c r="E14" i="31"/>
  <c r="D14" i="31"/>
  <c r="C14" i="31"/>
  <c r="B14" i="31"/>
  <c r="A14" i="31"/>
  <c r="G13" i="31"/>
  <c r="F13" i="31"/>
  <c r="E13" i="31"/>
  <c r="D13" i="31"/>
  <c r="C13" i="31"/>
  <c r="B13" i="31"/>
  <c r="A13" i="31"/>
  <c r="G12" i="31"/>
  <c r="F12" i="31"/>
  <c r="E12" i="31"/>
  <c r="D12" i="31"/>
  <c r="C12" i="31"/>
  <c r="B12" i="31"/>
  <c r="A12" i="31"/>
  <c r="G11" i="31"/>
  <c r="F11" i="31"/>
  <c r="E11" i="31"/>
  <c r="D11" i="31"/>
  <c r="C11" i="31"/>
  <c r="B11" i="31"/>
  <c r="A11" i="31"/>
  <c r="G10" i="31"/>
  <c r="F10" i="31"/>
  <c r="E10" i="31"/>
  <c r="D10" i="31"/>
  <c r="C10" i="31"/>
  <c r="B10" i="31"/>
  <c r="A10" i="31"/>
  <c r="G9" i="31"/>
  <c r="F9" i="31"/>
  <c r="E9" i="31"/>
  <c r="D9" i="31"/>
  <c r="C9" i="31"/>
  <c r="B9" i="31"/>
  <c r="A9" i="31"/>
  <c r="G8" i="31"/>
  <c r="F8" i="31"/>
  <c r="E8" i="31"/>
  <c r="D8" i="31"/>
  <c r="C8" i="31"/>
  <c r="B8" i="31"/>
  <c r="A8" i="31"/>
  <c r="G7" i="31"/>
  <c r="F7" i="31"/>
  <c r="E7" i="31"/>
  <c r="D7" i="31"/>
  <c r="C7" i="31"/>
  <c r="B7" i="31"/>
  <c r="A7" i="31"/>
  <c r="G6" i="31"/>
  <c r="F6" i="31"/>
  <c r="E6" i="31"/>
  <c r="D6" i="31"/>
  <c r="C6" i="31"/>
  <c r="B6" i="31"/>
  <c r="A6" i="31"/>
  <c r="G5" i="31"/>
  <c r="F5" i="31"/>
  <c r="E5" i="31"/>
  <c r="D5" i="31"/>
  <c r="C5" i="31"/>
  <c r="B5" i="31"/>
  <c r="A5" i="31"/>
  <c r="D1" i="31"/>
  <c r="C1" i="31"/>
  <c r="G32" i="30"/>
  <c r="F32" i="30"/>
  <c r="E32" i="30"/>
  <c r="D32" i="30"/>
  <c r="C32" i="30"/>
  <c r="B32" i="30"/>
  <c r="A32" i="30"/>
  <c r="G31" i="30"/>
  <c r="F31" i="30"/>
  <c r="D31" i="30"/>
  <c r="C31" i="30"/>
  <c r="B31" i="30"/>
  <c r="A31" i="30"/>
  <c r="G30" i="30"/>
  <c r="F30" i="30"/>
  <c r="E30" i="30"/>
  <c r="D30" i="30"/>
  <c r="C30" i="30"/>
  <c r="B30" i="30"/>
  <c r="A30" i="30"/>
  <c r="G29" i="30"/>
  <c r="F29" i="30"/>
  <c r="D29" i="30"/>
  <c r="C29" i="30"/>
  <c r="B29" i="30"/>
  <c r="A29" i="30"/>
  <c r="G28" i="30"/>
  <c r="F28" i="30"/>
  <c r="E28" i="30"/>
  <c r="D28" i="30"/>
  <c r="C28" i="30"/>
  <c r="B28" i="30"/>
  <c r="A28" i="30"/>
  <c r="G27" i="30"/>
  <c r="F27" i="30"/>
  <c r="E27" i="30"/>
  <c r="D27" i="30"/>
  <c r="C27" i="30"/>
  <c r="B27" i="30"/>
  <c r="A27" i="30"/>
  <c r="G26" i="30"/>
  <c r="F26" i="30"/>
  <c r="E26" i="30"/>
  <c r="D26" i="30"/>
  <c r="C26" i="30"/>
  <c r="B26" i="30"/>
  <c r="A26" i="30"/>
  <c r="G25" i="30"/>
  <c r="F25" i="30"/>
  <c r="E25" i="30"/>
  <c r="D25" i="30"/>
  <c r="C25" i="30"/>
  <c r="B25" i="30"/>
  <c r="A25" i="30"/>
  <c r="G24" i="30"/>
  <c r="F24" i="30"/>
  <c r="E24" i="30"/>
  <c r="D24" i="30"/>
  <c r="C24" i="30"/>
  <c r="B24" i="30"/>
  <c r="A24" i="30"/>
  <c r="G23" i="30"/>
  <c r="F23" i="30"/>
  <c r="E23" i="30"/>
  <c r="D23" i="30"/>
  <c r="C23" i="30"/>
  <c r="B23" i="30"/>
  <c r="A23" i="30"/>
  <c r="G22" i="30"/>
  <c r="F22" i="30"/>
  <c r="E22" i="30"/>
  <c r="D22" i="30"/>
  <c r="C22" i="30"/>
  <c r="B22" i="30"/>
  <c r="A22" i="30"/>
  <c r="G21" i="30"/>
  <c r="F21" i="30"/>
  <c r="E21" i="30"/>
  <c r="D21" i="30"/>
  <c r="C21" i="30"/>
  <c r="B21" i="30"/>
  <c r="A21" i="30"/>
  <c r="G20" i="30"/>
  <c r="F20" i="30"/>
  <c r="E20" i="30"/>
  <c r="D20" i="30"/>
  <c r="C20" i="30"/>
  <c r="B20" i="30"/>
  <c r="A20" i="30"/>
  <c r="G19" i="30"/>
  <c r="F19" i="30"/>
  <c r="E19" i="30"/>
  <c r="D19" i="30"/>
  <c r="C19" i="30"/>
  <c r="B19" i="30"/>
  <c r="A19" i="30"/>
  <c r="G18" i="30"/>
  <c r="F18" i="30"/>
  <c r="E18" i="30"/>
  <c r="D18" i="30"/>
  <c r="C18" i="30"/>
  <c r="B18" i="30"/>
  <c r="A18" i="30"/>
  <c r="G17" i="30"/>
  <c r="F17" i="30"/>
  <c r="E17" i="30"/>
  <c r="D17" i="30"/>
  <c r="C17" i="30"/>
  <c r="B17" i="30"/>
  <c r="A17" i="30"/>
  <c r="G16" i="30"/>
  <c r="F16" i="30"/>
  <c r="E16" i="30"/>
  <c r="D16" i="30"/>
  <c r="C16" i="30"/>
  <c r="B16" i="30"/>
  <c r="A16" i="30"/>
  <c r="G15" i="30"/>
  <c r="F15" i="30"/>
  <c r="E15" i="30"/>
  <c r="D15" i="30"/>
  <c r="C15" i="30"/>
  <c r="B15" i="30"/>
  <c r="A15" i="30"/>
  <c r="G14" i="30"/>
  <c r="F14" i="30"/>
  <c r="E14" i="30"/>
  <c r="D14" i="30"/>
  <c r="C14" i="30"/>
  <c r="B14" i="30"/>
  <c r="A14" i="30"/>
  <c r="G13" i="30"/>
  <c r="F13" i="30"/>
  <c r="E13" i="30"/>
  <c r="D13" i="30"/>
  <c r="C13" i="30"/>
  <c r="B13" i="30"/>
  <c r="A13" i="30"/>
  <c r="G12" i="30"/>
  <c r="F12" i="30"/>
  <c r="E12" i="30"/>
  <c r="D12" i="30"/>
  <c r="C12" i="30"/>
  <c r="B12" i="30"/>
  <c r="A12" i="30"/>
  <c r="G11" i="30"/>
  <c r="F11" i="30"/>
  <c r="E11" i="30"/>
  <c r="D11" i="30"/>
  <c r="C11" i="30"/>
  <c r="B11" i="30"/>
  <c r="A11" i="30"/>
  <c r="G10" i="30"/>
  <c r="F10" i="30"/>
  <c r="E10" i="30"/>
  <c r="D10" i="30"/>
  <c r="C10" i="30"/>
  <c r="B10" i="30"/>
  <c r="A10" i="30"/>
  <c r="G9" i="30"/>
  <c r="F9" i="30"/>
  <c r="E9" i="30"/>
  <c r="D9" i="30"/>
  <c r="C9" i="30"/>
  <c r="B9" i="30"/>
  <c r="A9" i="30"/>
  <c r="G8" i="30"/>
  <c r="F8" i="30"/>
  <c r="E8" i="30"/>
  <c r="D8" i="30"/>
  <c r="C8" i="30"/>
  <c r="B8" i="30"/>
  <c r="A8" i="30"/>
  <c r="G7" i="30"/>
  <c r="F7" i="30"/>
  <c r="E7" i="30"/>
  <c r="D7" i="30"/>
  <c r="C7" i="30"/>
  <c r="B7" i="30"/>
  <c r="A7" i="30"/>
  <c r="G6" i="30"/>
  <c r="F6" i="30"/>
  <c r="E6" i="30"/>
  <c r="D6" i="30"/>
  <c r="C6" i="30"/>
  <c r="B6" i="30"/>
  <c r="A6" i="30"/>
  <c r="G5" i="30"/>
  <c r="F5" i="30"/>
  <c r="E5" i="30"/>
  <c r="D5" i="30"/>
  <c r="C5" i="30"/>
  <c r="B5" i="30"/>
  <c r="A5" i="30"/>
  <c r="D1" i="30"/>
  <c r="C1" i="30"/>
  <c r="G44" i="29"/>
  <c r="F44" i="29"/>
  <c r="E44" i="29"/>
  <c r="D44" i="29"/>
  <c r="C44" i="29"/>
  <c r="B44" i="29"/>
  <c r="A44" i="29"/>
  <c r="G43" i="29"/>
  <c r="F43" i="29"/>
  <c r="D43" i="29"/>
  <c r="C43" i="29"/>
  <c r="B43" i="29"/>
  <c r="A43" i="29"/>
  <c r="G42" i="29"/>
  <c r="F42" i="29"/>
  <c r="E42" i="29"/>
  <c r="D42" i="29"/>
  <c r="C42" i="29"/>
  <c r="B42" i="29"/>
  <c r="A42" i="29"/>
  <c r="G41" i="29"/>
  <c r="F41" i="29"/>
  <c r="D41" i="29"/>
  <c r="C41" i="29"/>
  <c r="B41" i="29"/>
  <c r="A41" i="29"/>
  <c r="G40" i="29"/>
  <c r="F40" i="29"/>
  <c r="E40" i="29"/>
  <c r="D40" i="29"/>
  <c r="C40" i="29"/>
  <c r="B40" i="29"/>
  <c r="A40" i="29"/>
  <c r="G39" i="29"/>
  <c r="F39" i="29"/>
  <c r="E39" i="29"/>
  <c r="D39" i="29"/>
  <c r="C39" i="29"/>
  <c r="B39" i="29"/>
  <c r="A39" i="29"/>
  <c r="G38" i="29"/>
  <c r="F38" i="29"/>
  <c r="E38" i="29"/>
  <c r="D38" i="29"/>
  <c r="C38" i="29"/>
  <c r="B38" i="29"/>
  <c r="A38" i="29"/>
  <c r="G37" i="29"/>
  <c r="F37" i="29"/>
  <c r="E37" i="29"/>
  <c r="D37" i="29"/>
  <c r="C37" i="29"/>
  <c r="B37" i="29"/>
  <c r="A37" i="29"/>
  <c r="G36" i="29"/>
  <c r="F36" i="29"/>
  <c r="E36" i="29"/>
  <c r="D36" i="29"/>
  <c r="C36" i="29"/>
  <c r="B36" i="29"/>
  <c r="A36" i="29"/>
  <c r="G35" i="29"/>
  <c r="F35" i="29"/>
  <c r="E35" i="29"/>
  <c r="D35" i="29"/>
  <c r="C35" i="29"/>
  <c r="B35" i="29"/>
  <c r="A35" i="29"/>
  <c r="G34" i="29"/>
  <c r="F34" i="29"/>
  <c r="E34" i="29"/>
  <c r="D34" i="29"/>
  <c r="C34" i="29"/>
  <c r="B34" i="29"/>
  <c r="A34" i="29"/>
  <c r="G33" i="29"/>
  <c r="F33" i="29"/>
  <c r="E33" i="29"/>
  <c r="D33" i="29"/>
  <c r="C33" i="29"/>
  <c r="B33" i="29"/>
  <c r="A33" i="29"/>
  <c r="G32" i="29"/>
  <c r="F32" i="29"/>
  <c r="E32" i="29"/>
  <c r="D32" i="29"/>
  <c r="C32" i="29"/>
  <c r="B32" i="29"/>
  <c r="A32" i="29"/>
  <c r="G31" i="29"/>
  <c r="F31" i="29"/>
  <c r="E31" i="29"/>
  <c r="D31" i="29"/>
  <c r="C31" i="29"/>
  <c r="B31" i="29"/>
  <c r="A31" i="29"/>
  <c r="G30" i="29"/>
  <c r="F30" i="29"/>
  <c r="E30" i="29"/>
  <c r="D30" i="29"/>
  <c r="C30" i="29"/>
  <c r="B30" i="29"/>
  <c r="A30" i="29"/>
  <c r="G29" i="29"/>
  <c r="F29" i="29"/>
  <c r="E29" i="29"/>
  <c r="D29" i="29"/>
  <c r="C29" i="29"/>
  <c r="B29" i="29"/>
  <c r="A29" i="29"/>
  <c r="G28" i="29"/>
  <c r="F28" i="29"/>
  <c r="E28" i="29"/>
  <c r="D28" i="29"/>
  <c r="C28" i="29"/>
  <c r="B28" i="29"/>
  <c r="A28" i="29"/>
  <c r="G27" i="29"/>
  <c r="F27" i="29"/>
  <c r="E27" i="29"/>
  <c r="D27" i="29"/>
  <c r="C27" i="29"/>
  <c r="B27" i="29"/>
  <c r="A27" i="29"/>
  <c r="G26" i="29"/>
  <c r="F26" i="29"/>
  <c r="E26" i="29"/>
  <c r="D26" i="29"/>
  <c r="C26" i="29"/>
  <c r="B26" i="29"/>
  <c r="A26" i="29"/>
  <c r="G25" i="29"/>
  <c r="F25" i="29"/>
  <c r="E25" i="29"/>
  <c r="D25" i="29"/>
  <c r="C25" i="29"/>
  <c r="B25" i="29"/>
  <c r="A25" i="29"/>
  <c r="G24" i="29"/>
  <c r="F24" i="29"/>
  <c r="E24" i="29"/>
  <c r="D24" i="29"/>
  <c r="C24" i="29"/>
  <c r="B24" i="29"/>
  <c r="A24" i="29"/>
  <c r="G23" i="29"/>
  <c r="F23" i="29"/>
  <c r="E23" i="29"/>
  <c r="D23" i="29"/>
  <c r="C23" i="29"/>
  <c r="B23" i="29"/>
  <c r="A23" i="29"/>
  <c r="G22" i="29"/>
  <c r="F22" i="29"/>
  <c r="E22" i="29"/>
  <c r="D22" i="29"/>
  <c r="C22" i="29"/>
  <c r="B22" i="29"/>
  <c r="A22" i="29"/>
  <c r="G21" i="29"/>
  <c r="F21" i="29"/>
  <c r="E21" i="29"/>
  <c r="D21" i="29"/>
  <c r="C21" i="29"/>
  <c r="B21" i="29"/>
  <c r="A21" i="29"/>
  <c r="G20" i="29"/>
  <c r="F20" i="29"/>
  <c r="E20" i="29"/>
  <c r="D20" i="29"/>
  <c r="C20" i="29"/>
  <c r="B20" i="29"/>
  <c r="A20" i="29"/>
  <c r="G19" i="29"/>
  <c r="F19" i="29"/>
  <c r="E19" i="29"/>
  <c r="D19" i="29"/>
  <c r="C19" i="29"/>
  <c r="B19" i="29"/>
  <c r="A19" i="29"/>
  <c r="G18" i="29"/>
  <c r="F18" i="29"/>
  <c r="E18" i="29"/>
  <c r="D18" i="29"/>
  <c r="C18" i="29"/>
  <c r="B18" i="29"/>
  <c r="A18" i="29"/>
  <c r="G17" i="29"/>
  <c r="F17" i="29"/>
  <c r="E17" i="29"/>
  <c r="D17" i="29"/>
  <c r="C17" i="29"/>
  <c r="B17" i="29"/>
  <c r="A17" i="29"/>
  <c r="G16" i="29"/>
  <c r="F16" i="29"/>
  <c r="E16" i="29"/>
  <c r="D16" i="29"/>
  <c r="C16" i="29"/>
  <c r="B16" i="29"/>
  <c r="A16" i="29"/>
  <c r="G15" i="29"/>
  <c r="F15" i="29"/>
  <c r="E15" i="29"/>
  <c r="D15" i="29"/>
  <c r="C15" i="29"/>
  <c r="B15" i="29"/>
  <c r="A15" i="29"/>
  <c r="G14" i="29"/>
  <c r="F14" i="29"/>
  <c r="E14" i="29"/>
  <c r="D14" i="29"/>
  <c r="C14" i="29"/>
  <c r="B14" i="29"/>
  <c r="A14" i="29"/>
  <c r="G13" i="29"/>
  <c r="F13" i="29"/>
  <c r="E13" i="29"/>
  <c r="D13" i="29"/>
  <c r="C13" i="29"/>
  <c r="B13" i="29"/>
  <c r="A13" i="29"/>
  <c r="G12" i="29"/>
  <c r="F12" i="29"/>
  <c r="E12" i="29"/>
  <c r="D12" i="29"/>
  <c r="C12" i="29"/>
  <c r="B12" i="29"/>
  <c r="A12" i="29"/>
  <c r="F11" i="29"/>
  <c r="E11" i="29"/>
  <c r="D11" i="29"/>
  <c r="C11" i="29"/>
  <c r="B11" i="29"/>
  <c r="A11" i="29"/>
  <c r="G10" i="29"/>
  <c r="F10" i="29"/>
  <c r="E10" i="29"/>
  <c r="D10" i="29"/>
  <c r="C10" i="29"/>
  <c r="B10" i="29"/>
  <c r="A10" i="29"/>
  <c r="G9" i="29"/>
  <c r="F9" i="29"/>
  <c r="E9" i="29"/>
  <c r="D9" i="29"/>
  <c r="C9" i="29"/>
  <c r="B9" i="29"/>
  <c r="A9" i="29"/>
  <c r="G8" i="29"/>
  <c r="F8" i="29"/>
  <c r="E8" i="29"/>
  <c r="D8" i="29"/>
  <c r="C8" i="29"/>
  <c r="B8" i="29"/>
  <c r="A8" i="29"/>
  <c r="G7" i="29"/>
  <c r="F7" i="29"/>
  <c r="E7" i="29"/>
  <c r="D7" i="29"/>
  <c r="C7" i="29"/>
  <c r="B7" i="29"/>
  <c r="A7" i="29"/>
  <c r="G6" i="29"/>
  <c r="F6" i="29"/>
  <c r="E6" i="29"/>
  <c r="D6" i="29"/>
  <c r="C6" i="29"/>
  <c r="B6" i="29"/>
  <c r="A6" i="29"/>
  <c r="G5" i="29"/>
  <c r="F5" i="29"/>
  <c r="E5" i="29"/>
  <c r="D5" i="29"/>
  <c r="C5" i="29"/>
  <c r="B5" i="29"/>
  <c r="A5" i="29"/>
  <c r="D1" i="29"/>
  <c r="C1" i="29"/>
  <c r="G45" i="28"/>
  <c r="F45" i="28"/>
  <c r="E45" i="28"/>
  <c r="D45" i="28"/>
  <c r="C45" i="28"/>
  <c r="B45" i="28"/>
  <c r="A45" i="28"/>
  <c r="G44" i="28"/>
  <c r="F44" i="28"/>
  <c r="E44" i="28"/>
  <c r="D44" i="28"/>
  <c r="C44" i="28"/>
  <c r="B44" i="28"/>
  <c r="A44" i="28"/>
  <c r="G43" i="28"/>
  <c r="F43" i="28"/>
  <c r="E43" i="28"/>
  <c r="D43" i="28"/>
  <c r="C43" i="28"/>
  <c r="B43" i="28"/>
  <c r="A43" i="28"/>
  <c r="G42" i="28"/>
  <c r="F42" i="28"/>
  <c r="E42" i="28"/>
  <c r="D42" i="28"/>
  <c r="C42" i="28"/>
  <c r="B42" i="28"/>
  <c r="A42" i="28"/>
  <c r="G41" i="28"/>
  <c r="F41" i="28"/>
  <c r="E41" i="28"/>
  <c r="D41" i="28"/>
  <c r="C41" i="28"/>
  <c r="B41" i="28"/>
  <c r="A41" i="28"/>
  <c r="G40" i="28"/>
  <c r="F40" i="28"/>
  <c r="E40" i="28"/>
  <c r="D40" i="28"/>
  <c r="C40" i="28"/>
  <c r="B40" i="28"/>
  <c r="A40" i="28"/>
  <c r="G39" i="28"/>
  <c r="F39" i="28"/>
  <c r="D39" i="28"/>
  <c r="C39" i="28"/>
  <c r="B39" i="28"/>
  <c r="A39" i="28"/>
  <c r="G38" i="28"/>
  <c r="F38" i="28"/>
  <c r="E38" i="28"/>
  <c r="D38" i="28"/>
  <c r="C38" i="28"/>
  <c r="B38" i="28"/>
  <c r="A38" i="28"/>
  <c r="G37" i="28"/>
  <c r="F37" i="28"/>
  <c r="D37" i="28"/>
  <c r="C37" i="28"/>
  <c r="B37" i="28"/>
  <c r="A37" i="28"/>
  <c r="G36" i="28"/>
  <c r="F36" i="28"/>
  <c r="E36" i="28"/>
  <c r="D36" i="28"/>
  <c r="C36" i="28"/>
  <c r="B36" i="28"/>
  <c r="A36" i="28"/>
  <c r="G35" i="28"/>
  <c r="F35" i="28"/>
  <c r="E35" i="28"/>
  <c r="D35" i="28"/>
  <c r="C35" i="28"/>
  <c r="B35" i="28"/>
  <c r="A35" i="28"/>
  <c r="G34" i="28"/>
  <c r="F34" i="28"/>
  <c r="E34" i="28"/>
  <c r="D34" i="28"/>
  <c r="C34" i="28"/>
  <c r="B34" i="28"/>
  <c r="A34" i="28"/>
  <c r="G33" i="28"/>
  <c r="F33" i="28"/>
  <c r="E33" i="28"/>
  <c r="D33" i="28"/>
  <c r="C33" i="28"/>
  <c r="B33" i="28"/>
  <c r="A33" i="28"/>
  <c r="G32" i="28"/>
  <c r="F32" i="28"/>
  <c r="E32" i="28"/>
  <c r="D32" i="28"/>
  <c r="C32" i="28"/>
  <c r="B32" i="28"/>
  <c r="A32" i="28"/>
  <c r="G31" i="28"/>
  <c r="F31" i="28"/>
  <c r="E31" i="28"/>
  <c r="D31" i="28"/>
  <c r="C31" i="28"/>
  <c r="B31" i="28"/>
  <c r="A31" i="28"/>
  <c r="G30" i="28"/>
  <c r="F30" i="28"/>
  <c r="E30" i="28"/>
  <c r="D30" i="28"/>
  <c r="C30" i="28"/>
  <c r="B30" i="28"/>
  <c r="A30" i="28"/>
  <c r="G29" i="28"/>
  <c r="F29" i="28"/>
  <c r="E29" i="28"/>
  <c r="D29" i="28"/>
  <c r="C29" i="28"/>
  <c r="B29" i="28"/>
  <c r="A29" i="28"/>
  <c r="G28" i="28"/>
  <c r="F28" i="28"/>
  <c r="E28" i="28"/>
  <c r="D28" i="28"/>
  <c r="C28" i="28"/>
  <c r="B28" i="28"/>
  <c r="A28" i="28"/>
  <c r="G27" i="28"/>
  <c r="F27" i="28"/>
  <c r="E27" i="28"/>
  <c r="D27" i="28"/>
  <c r="C27" i="28"/>
  <c r="B27" i="28"/>
  <c r="A27" i="28"/>
  <c r="G26" i="28"/>
  <c r="F26" i="28"/>
  <c r="E26" i="28"/>
  <c r="D26" i="28"/>
  <c r="C26" i="28"/>
  <c r="B26" i="28"/>
  <c r="A26" i="28"/>
  <c r="G25" i="28"/>
  <c r="F25" i="28"/>
  <c r="E25" i="28"/>
  <c r="D25" i="28"/>
  <c r="C25" i="28"/>
  <c r="B25" i="28"/>
  <c r="A25" i="28"/>
  <c r="G24" i="28"/>
  <c r="F24" i="28"/>
  <c r="E24" i="28"/>
  <c r="D24" i="28"/>
  <c r="C24" i="28"/>
  <c r="B24" i="28"/>
  <c r="A24" i="28"/>
  <c r="G23" i="28"/>
  <c r="F23" i="28"/>
  <c r="E23" i="28"/>
  <c r="D23" i="28"/>
  <c r="C23" i="28"/>
  <c r="B23" i="28"/>
  <c r="A23" i="28"/>
  <c r="G22" i="28"/>
  <c r="F22" i="28"/>
  <c r="E22" i="28"/>
  <c r="D22" i="28"/>
  <c r="C22" i="28"/>
  <c r="B22" i="28"/>
  <c r="A22" i="28"/>
  <c r="G21" i="28"/>
  <c r="F21" i="28"/>
  <c r="E21" i="28"/>
  <c r="D21" i="28"/>
  <c r="C21" i="28"/>
  <c r="B21" i="28"/>
  <c r="A21" i="28"/>
  <c r="G20" i="28"/>
  <c r="F20" i="28"/>
  <c r="E20" i="28"/>
  <c r="D20" i="28"/>
  <c r="C20" i="28"/>
  <c r="B20" i="28"/>
  <c r="A20" i="28"/>
  <c r="G19" i="28"/>
  <c r="F19" i="28"/>
  <c r="E19" i="28"/>
  <c r="D19" i="28"/>
  <c r="C19" i="28"/>
  <c r="B19" i="28"/>
  <c r="A19" i="28"/>
  <c r="G18" i="28"/>
  <c r="F18" i="28"/>
  <c r="E18" i="28"/>
  <c r="D18" i="28"/>
  <c r="C18" i="28"/>
  <c r="B18" i="28"/>
  <c r="A18" i="28"/>
  <c r="G17" i="28"/>
  <c r="F17" i="28"/>
  <c r="E17" i="28"/>
  <c r="D17" i="28"/>
  <c r="C17" i="28"/>
  <c r="B17" i="28"/>
  <c r="A17" i="28"/>
  <c r="G16" i="28"/>
  <c r="F16" i="28"/>
  <c r="E16" i="28"/>
  <c r="D16" i="28"/>
  <c r="C16" i="28"/>
  <c r="B16" i="28"/>
  <c r="A16" i="28"/>
  <c r="G15" i="28"/>
  <c r="F15" i="28"/>
  <c r="E15" i="28"/>
  <c r="D15" i="28"/>
  <c r="C15" i="28"/>
  <c r="B15" i="28"/>
  <c r="A15" i="28"/>
  <c r="G14" i="28"/>
  <c r="F14" i="28"/>
  <c r="E14" i="28"/>
  <c r="D14" i="28"/>
  <c r="C14" i="28"/>
  <c r="B14" i="28"/>
  <c r="A14" i="28"/>
  <c r="G13" i="28"/>
  <c r="F13" i="28"/>
  <c r="E13" i="28"/>
  <c r="D13" i="28"/>
  <c r="C13" i="28"/>
  <c r="B13" i="28"/>
  <c r="A13" i="28"/>
  <c r="G12" i="28"/>
  <c r="F12" i="28"/>
  <c r="E12" i="28"/>
  <c r="D12" i="28"/>
  <c r="C12" i="28"/>
  <c r="B12" i="28"/>
  <c r="A12" i="28"/>
  <c r="G11" i="28"/>
  <c r="F11" i="28"/>
  <c r="E11" i="28"/>
  <c r="D11" i="28"/>
  <c r="C11" i="28"/>
  <c r="B11" i="28"/>
  <c r="A11" i="28"/>
  <c r="G10" i="28"/>
  <c r="F10" i="28"/>
  <c r="E10" i="28"/>
  <c r="D10" i="28"/>
  <c r="C10" i="28"/>
  <c r="B10" i="28"/>
  <c r="A10" i="28"/>
  <c r="G9" i="28"/>
  <c r="F9" i="28"/>
  <c r="E9" i="28"/>
  <c r="D9" i="28"/>
  <c r="C9" i="28"/>
  <c r="B9" i="28"/>
  <c r="A9" i="28"/>
  <c r="G8" i="28"/>
  <c r="F8" i="28"/>
  <c r="E8" i="28"/>
  <c r="D8" i="28"/>
  <c r="C8" i="28"/>
  <c r="B8" i="28"/>
  <c r="A8" i="28"/>
  <c r="G7" i="28"/>
  <c r="F7" i="28"/>
  <c r="E7" i="28"/>
  <c r="D7" i="28"/>
  <c r="C7" i="28"/>
  <c r="B7" i="28"/>
  <c r="A7" i="28"/>
  <c r="G6" i="28"/>
  <c r="F6" i="28"/>
  <c r="E6" i="28"/>
  <c r="D6" i="28"/>
  <c r="C6" i="28"/>
  <c r="B6" i="28"/>
  <c r="A6" i="28"/>
  <c r="G5" i="28"/>
  <c r="F5" i="28"/>
  <c r="E5" i="28"/>
  <c r="D5" i="28"/>
  <c r="C5" i="28"/>
  <c r="B5" i="28"/>
  <c r="A5" i="28"/>
  <c r="D1" i="28"/>
  <c r="C1" i="28"/>
  <c r="G21" i="27"/>
  <c r="F21" i="27"/>
  <c r="E21" i="27"/>
  <c r="D21" i="27"/>
  <c r="C21" i="27"/>
  <c r="B21" i="27"/>
  <c r="A21" i="27"/>
  <c r="G20" i="27"/>
  <c r="F20" i="27"/>
  <c r="D20" i="27"/>
  <c r="C20" i="27"/>
  <c r="B20" i="27"/>
  <c r="A20" i="27"/>
  <c r="G19" i="27"/>
  <c r="F19" i="27"/>
  <c r="E19" i="27"/>
  <c r="D19" i="27"/>
  <c r="C19" i="27"/>
  <c r="B19" i="27"/>
  <c r="A19" i="27"/>
  <c r="G18" i="27"/>
  <c r="F18" i="27"/>
  <c r="D18" i="27"/>
  <c r="C18" i="27"/>
  <c r="B18" i="27"/>
  <c r="A18" i="27"/>
  <c r="G17" i="27"/>
  <c r="F17" i="27"/>
  <c r="E17" i="27"/>
  <c r="D17" i="27"/>
  <c r="C17" i="27"/>
  <c r="B17" i="27"/>
  <c r="A17" i="27"/>
  <c r="G16" i="27"/>
  <c r="F16" i="27"/>
  <c r="E16" i="27"/>
  <c r="D16" i="27"/>
  <c r="C16" i="27"/>
  <c r="B16" i="27"/>
  <c r="A16" i="27"/>
  <c r="G15" i="27"/>
  <c r="F15" i="27"/>
  <c r="E15" i="27"/>
  <c r="D15" i="27"/>
  <c r="C15" i="27"/>
  <c r="B15" i="27"/>
  <c r="A15" i="27"/>
  <c r="G14" i="27"/>
  <c r="F14" i="27"/>
  <c r="E14" i="27"/>
  <c r="D14" i="27"/>
  <c r="C14" i="27"/>
  <c r="B14" i="27"/>
  <c r="A14" i="27"/>
  <c r="F13" i="27"/>
  <c r="E13" i="27"/>
  <c r="D13" i="27"/>
  <c r="C13" i="27"/>
  <c r="B13" i="27"/>
  <c r="A13" i="27"/>
  <c r="G12" i="27"/>
  <c r="F12" i="27"/>
  <c r="E12" i="27"/>
  <c r="D12" i="27"/>
  <c r="C12" i="27"/>
  <c r="B12" i="27"/>
  <c r="A12" i="27"/>
  <c r="G11" i="27"/>
  <c r="F11" i="27"/>
  <c r="E11" i="27"/>
  <c r="D11" i="27"/>
  <c r="C11" i="27"/>
  <c r="B11" i="27"/>
  <c r="A11" i="27"/>
  <c r="G10" i="27"/>
  <c r="F10" i="27"/>
  <c r="E10" i="27"/>
  <c r="D10" i="27"/>
  <c r="C10" i="27"/>
  <c r="B10" i="27"/>
  <c r="A10" i="27"/>
  <c r="G9" i="27"/>
  <c r="F9" i="27"/>
  <c r="E9" i="27"/>
  <c r="D9" i="27"/>
  <c r="C9" i="27"/>
  <c r="B9" i="27"/>
  <c r="A9" i="27"/>
  <c r="G8" i="27"/>
  <c r="E8" i="27"/>
  <c r="D8" i="27"/>
  <c r="C8" i="27"/>
  <c r="B8" i="27"/>
  <c r="A8" i="27"/>
  <c r="F7" i="27"/>
  <c r="E7" i="27"/>
  <c r="D7" i="27"/>
  <c r="C7" i="27"/>
  <c r="B7" i="27"/>
  <c r="A7" i="27"/>
  <c r="G6" i="27"/>
  <c r="F6" i="27"/>
  <c r="E6" i="27"/>
  <c r="D6" i="27"/>
  <c r="C6" i="27"/>
  <c r="B6" i="27"/>
  <c r="A6" i="27"/>
  <c r="G5" i="27"/>
  <c r="F5" i="27"/>
  <c r="E5" i="27"/>
  <c r="D5" i="27"/>
  <c r="C5" i="27"/>
  <c r="B5" i="27"/>
  <c r="A5" i="27"/>
  <c r="D1" i="27"/>
  <c r="C1" i="27"/>
  <c r="G27" i="26"/>
  <c r="F27" i="26"/>
  <c r="E27" i="26"/>
  <c r="D27" i="26"/>
  <c r="C27" i="26"/>
  <c r="B27" i="26"/>
  <c r="A27" i="26"/>
  <c r="G26" i="26"/>
  <c r="F26" i="26"/>
  <c r="E26" i="26"/>
  <c r="D26" i="26"/>
  <c r="C26" i="26"/>
  <c r="B26" i="26"/>
  <c r="A26" i="26"/>
  <c r="G25" i="26"/>
  <c r="F25" i="26"/>
  <c r="E25" i="26"/>
  <c r="D25" i="26"/>
  <c r="C25" i="26"/>
  <c r="B25" i="26"/>
  <c r="A25" i="26"/>
  <c r="G24" i="26"/>
  <c r="F24" i="26"/>
  <c r="E24" i="26"/>
  <c r="D24" i="26"/>
  <c r="C24" i="26"/>
  <c r="B24" i="26"/>
  <c r="A24" i="26"/>
  <c r="G23" i="26"/>
  <c r="F23" i="26"/>
  <c r="E23" i="26"/>
  <c r="D23" i="26"/>
  <c r="C23" i="26"/>
  <c r="B23" i="26"/>
  <c r="A23" i="26"/>
  <c r="G22" i="26"/>
  <c r="F22" i="26"/>
  <c r="E22" i="26"/>
  <c r="D22" i="26"/>
  <c r="C22" i="26"/>
  <c r="B22" i="26"/>
  <c r="A22" i="26"/>
  <c r="G21" i="26"/>
  <c r="F21" i="26"/>
  <c r="E21" i="26"/>
  <c r="D21" i="26"/>
  <c r="C21" i="26"/>
  <c r="B21" i="26"/>
  <c r="A21" i="26"/>
  <c r="G20" i="26"/>
  <c r="F20" i="26"/>
  <c r="E20" i="26"/>
  <c r="D20" i="26"/>
  <c r="C20" i="26"/>
  <c r="B20" i="26"/>
  <c r="A20" i="26"/>
  <c r="G19" i="26"/>
  <c r="F19" i="26"/>
  <c r="E19" i="26"/>
  <c r="D19" i="26"/>
  <c r="C19" i="26"/>
  <c r="B19" i="26"/>
  <c r="A19" i="26"/>
  <c r="G18" i="26"/>
  <c r="F18" i="26"/>
  <c r="E18" i="26"/>
  <c r="D18" i="26"/>
  <c r="C18" i="26"/>
  <c r="B18" i="26"/>
  <c r="A18" i="26"/>
  <c r="G17" i="26"/>
  <c r="F17" i="26"/>
  <c r="E17" i="26"/>
  <c r="D17" i="26"/>
  <c r="C17" i="26"/>
  <c r="B17" i="26"/>
  <c r="A17" i="26"/>
  <c r="G16" i="26"/>
  <c r="F16" i="26"/>
  <c r="E16" i="26"/>
  <c r="D16" i="26"/>
  <c r="C16" i="26"/>
  <c r="B16" i="26"/>
  <c r="A16" i="26"/>
  <c r="G15" i="26"/>
  <c r="F15" i="26"/>
  <c r="E15" i="26"/>
  <c r="D15" i="26"/>
  <c r="C15" i="26"/>
  <c r="B15" i="26"/>
  <c r="A15" i="26"/>
  <c r="G14" i="26"/>
  <c r="F14" i="26"/>
  <c r="E14" i="26"/>
  <c r="D14" i="26"/>
  <c r="C14" i="26"/>
  <c r="B14" i="26"/>
  <c r="A14" i="26"/>
  <c r="G13" i="26"/>
  <c r="F13" i="26"/>
  <c r="E13" i="26"/>
  <c r="D13" i="26"/>
  <c r="C13" i="26"/>
  <c r="B13" i="26"/>
  <c r="A13" i="26"/>
  <c r="G12" i="26"/>
  <c r="F12" i="26"/>
  <c r="E12" i="26"/>
  <c r="D12" i="26"/>
  <c r="C12" i="26"/>
  <c r="B12" i="26"/>
  <c r="A12" i="26"/>
  <c r="G11" i="26"/>
  <c r="F11" i="26"/>
  <c r="E11" i="26"/>
  <c r="D11" i="26"/>
  <c r="C11" i="26"/>
  <c r="B11" i="26"/>
  <c r="A11" i="26"/>
  <c r="G10" i="26"/>
  <c r="E10" i="26"/>
  <c r="D10" i="26"/>
  <c r="C10" i="26"/>
  <c r="B10" i="26"/>
  <c r="A10" i="26"/>
  <c r="G9" i="26"/>
  <c r="E9" i="26"/>
  <c r="D9" i="26"/>
  <c r="C9" i="26"/>
  <c r="B9" i="26"/>
  <c r="A9" i="26"/>
  <c r="F8" i="26"/>
  <c r="E8" i="26"/>
  <c r="D8" i="26"/>
  <c r="C8" i="26"/>
  <c r="B8" i="26"/>
  <c r="A8" i="26"/>
  <c r="F7" i="26"/>
  <c r="E7" i="26"/>
  <c r="D7" i="26"/>
  <c r="C7" i="26"/>
  <c r="B7" i="26"/>
  <c r="A7" i="26"/>
  <c r="G6" i="26"/>
  <c r="F6" i="26"/>
  <c r="E6" i="26"/>
  <c r="D6" i="26"/>
  <c r="C6" i="26"/>
  <c r="B6" i="26"/>
  <c r="A6" i="26"/>
  <c r="G5" i="26"/>
  <c r="F5" i="26"/>
  <c r="E5" i="26"/>
  <c r="D5" i="26"/>
  <c r="C5" i="26"/>
  <c r="B5" i="26"/>
  <c r="A5" i="26"/>
  <c r="D1" i="26"/>
  <c r="C1" i="26"/>
  <c r="G13" i="25"/>
  <c r="F13" i="25"/>
  <c r="E13" i="25"/>
  <c r="D13" i="25"/>
  <c r="C13" i="25"/>
  <c r="B13" i="25"/>
  <c r="A13" i="25"/>
  <c r="G12" i="25"/>
  <c r="F12" i="25"/>
  <c r="D12" i="25"/>
  <c r="C12" i="25"/>
  <c r="B12" i="25"/>
  <c r="A12" i="25"/>
  <c r="G11" i="25"/>
  <c r="F11" i="25"/>
  <c r="E11" i="25"/>
  <c r="D11" i="25"/>
  <c r="C11" i="25"/>
  <c r="B11" i="25"/>
  <c r="A11" i="25"/>
  <c r="F10" i="25"/>
  <c r="D10" i="25"/>
  <c r="C10" i="25"/>
  <c r="B10" i="25"/>
  <c r="A10" i="25"/>
  <c r="G9" i="25"/>
  <c r="F9" i="25"/>
  <c r="E9" i="25"/>
  <c r="D9" i="25"/>
  <c r="C9" i="25"/>
  <c r="B9" i="25"/>
  <c r="A9" i="25"/>
  <c r="G8" i="25"/>
  <c r="F8" i="25"/>
  <c r="E8" i="25"/>
  <c r="D8" i="25"/>
  <c r="C8" i="25"/>
  <c r="B8" i="25"/>
  <c r="A8" i="25"/>
  <c r="E7" i="25"/>
  <c r="D7" i="25"/>
  <c r="C7" i="25"/>
  <c r="B7" i="25"/>
  <c r="A7" i="25"/>
  <c r="G6" i="25"/>
  <c r="F6" i="25"/>
  <c r="E6" i="25"/>
  <c r="D6" i="25"/>
  <c r="C6" i="25"/>
  <c r="B6" i="25"/>
  <c r="A6" i="25"/>
  <c r="G5" i="25"/>
  <c r="F5" i="25"/>
  <c r="E5" i="25"/>
  <c r="D5" i="25"/>
  <c r="C5" i="25"/>
  <c r="B5" i="25"/>
  <c r="A5" i="25"/>
  <c r="D1" i="25"/>
  <c r="C1" i="25"/>
  <c r="G11" i="24"/>
  <c r="F11" i="24"/>
  <c r="E11" i="24"/>
  <c r="D11" i="24"/>
  <c r="C11" i="24"/>
  <c r="B11" i="24"/>
  <c r="A11" i="24"/>
  <c r="G10" i="24"/>
  <c r="F10" i="24"/>
  <c r="D10" i="24"/>
  <c r="C10" i="24"/>
  <c r="B10" i="24"/>
  <c r="A10" i="24"/>
  <c r="F9" i="24"/>
  <c r="E9" i="24"/>
  <c r="D9" i="24"/>
  <c r="C9" i="24"/>
  <c r="B9" i="24"/>
  <c r="A9" i="24"/>
  <c r="G8" i="24"/>
  <c r="F8" i="24"/>
  <c r="D8" i="24"/>
  <c r="C8" i="24"/>
  <c r="B8" i="24"/>
  <c r="A8" i="24"/>
  <c r="G7" i="24"/>
  <c r="F7" i="24"/>
  <c r="E7" i="24"/>
  <c r="D7" i="24"/>
  <c r="C7" i="24"/>
  <c r="B7" i="24"/>
  <c r="A7" i="24"/>
  <c r="E6" i="24"/>
  <c r="D6" i="24"/>
  <c r="C6" i="24"/>
  <c r="B6" i="24"/>
  <c r="A6" i="24"/>
  <c r="G5" i="24"/>
  <c r="F5" i="24"/>
  <c r="E5" i="24"/>
  <c r="D5" i="24"/>
  <c r="C5" i="24"/>
  <c r="B5" i="24"/>
  <c r="A5" i="24"/>
  <c r="D1" i="24"/>
  <c r="C1" i="24"/>
  <c r="E13" i="23"/>
  <c r="D13" i="23"/>
  <c r="C13" i="23"/>
  <c r="B13" i="23"/>
  <c r="A13" i="23"/>
  <c r="D12" i="23"/>
  <c r="C12" i="23"/>
  <c r="B12" i="23"/>
  <c r="A12" i="23"/>
  <c r="E11" i="23"/>
  <c r="D11" i="23"/>
  <c r="C11" i="23"/>
  <c r="B11" i="23"/>
  <c r="A11" i="23"/>
  <c r="D10" i="23"/>
  <c r="C10" i="23"/>
  <c r="B10" i="23"/>
  <c r="A10" i="23"/>
  <c r="E9" i="23"/>
  <c r="D9" i="23"/>
  <c r="C9" i="23"/>
  <c r="B9" i="23"/>
  <c r="A9" i="23"/>
  <c r="F8" i="23"/>
  <c r="E8" i="23"/>
  <c r="D8" i="23"/>
  <c r="C8" i="23"/>
  <c r="B8" i="23"/>
  <c r="A8" i="23"/>
  <c r="E7" i="23"/>
  <c r="D7" i="23"/>
  <c r="C7" i="23"/>
  <c r="B7" i="23"/>
  <c r="A7" i="23"/>
  <c r="E6" i="23"/>
  <c r="D6" i="23"/>
  <c r="C6" i="23"/>
  <c r="B6" i="23"/>
  <c r="A6" i="23"/>
  <c r="E5" i="23"/>
  <c r="D5" i="23"/>
  <c r="C5" i="23"/>
  <c r="B5" i="23"/>
  <c r="A5" i="23"/>
  <c r="D1" i="23"/>
  <c r="C1" i="23"/>
  <c r="E14" i="22"/>
  <c r="D14" i="22"/>
  <c r="C14" i="22"/>
  <c r="B14" i="22"/>
  <c r="A14" i="22"/>
  <c r="D13" i="22"/>
  <c r="C13" i="22"/>
  <c r="B13" i="22"/>
  <c r="A13" i="22"/>
  <c r="E12" i="22"/>
  <c r="D12" i="22"/>
  <c r="C12" i="22"/>
  <c r="B12" i="22"/>
  <c r="A12" i="22"/>
  <c r="D11" i="22"/>
  <c r="C11" i="22"/>
  <c r="B11" i="22"/>
  <c r="A11" i="22"/>
  <c r="E10" i="22"/>
  <c r="D10" i="22"/>
  <c r="C10" i="22"/>
  <c r="B10" i="22"/>
  <c r="A10" i="22"/>
  <c r="E9" i="22"/>
  <c r="D9" i="22"/>
  <c r="C9" i="22"/>
  <c r="B9" i="22"/>
  <c r="A9" i="22"/>
  <c r="G8" i="22"/>
  <c r="E8" i="22"/>
  <c r="D8" i="22"/>
  <c r="C8" i="22"/>
  <c r="B8" i="22"/>
  <c r="A8" i="22"/>
  <c r="G7" i="22"/>
  <c r="E7" i="22"/>
  <c r="D7" i="22"/>
  <c r="C7" i="22"/>
  <c r="B7" i="22"/>
  <c r="A7" i="22"/>
  <c r="E6" i="22"/>
  <c r="D6" i="22"/>
  <c r="C6" i="22"/>
  <c r="B6" i="22"/>
  <c r="A6" i="22"/>
  <c r="E5" i="22"/>
  <c r="D5" i="22"/>
  <c r="C5" i="22"/>
  <c r="B5" i="22"/>
  <c r="A5" i="22"/>
  <c r="D1" i="22"/>
  <c r="C1" i="22"/>
  <c r="G14" i="21"/>
  <c r="F14" i="21"/>
  <c r="E14" i="21"/>
  <c r="D14" i="21"/>
  <c r="C14" i="21"/>
  <c r="B14" i="21"/>
  <c r="A14" i="21"/>
  <c r="G13" i="21"/>
  <c r="F13" i="21"/>
  <c r="D13" i="21"/>
  <c r="C13" i="21"/>
  <c r="B13" i="21"/>
  <c r="A13" i="21"/>
  <c r="G12" i="21"/>
  <c r="F12" i="21"/>
  <c r="E12" i="21"/>
  <c r="D12" i="21"/>
  <c r="C12" i="21"/>
  <c r="B12" i="21"/>
  <c r="A12" i="21"/>
  <c r="G11" i="21"/>
  <c r="F11" i="21"/>
  <c r="D11" i="21"/>
  <c r="C11" i="21"/>
  <c r="B11" i="21"/>
  <c r="A11" i="21"/>
  <c r="G10" i="21"/>
  <c r="F10" i="21"/>
  <c r="E10" i="21"/>
  <c r="D10" i="21"/>
  <c r="C10" i="21"/>
  <c r="B10" i="21"/>
  <c r="A10" i="21"/>
  <c r="G9" i="21"/>
  <c r="F9" i="21"/>
  <c r="E9" i="21"/>
  <c r="D9" i="21"/>
  <c r="C9" i="21"/>
  <c r="B9" i="21"/>
  <c r="A9" i="21"/>
  <c r="G8" i="21"/>
  <c r="F8" i="21"/>
  <c r="E8" i="21"/>
  <c r="D8" i="21"/>
  <c r="C8" i="21"/>
  <c r="B8" i="21"/>
  <c r="A8" i="21"/>
  <c r="E7" i="21"/>
  <c r="D7" i="21"/>
  <c r="C7" i="21"/>
  <c r="B7" i="21"/>
  <c r="A7" i="21"/>
  <c r="E6" i="21"/>
  <c r="D6" i="21"/>
  <c r="C6" i="21"/>
  <c r="B6" i="21"/>
  <c r="A6" i="21"/>
  <c r="G5" i="21"/>
  <c r="F5" i="21"/>
  <c r="E5" i="21"/>
  <c r="D5" i="21"/>
  <c r="C5" i="21"/>
  <c r="B5" i="21"/>
  <c r="A5" i="21"/>
  <c r="D1" i="21"/>
  <c r="C1" i="21"/>
  <c r="E13" i="20"/>
  <c r="D13" i="20"/>
  <c r="C13" i="20"/>
  <c r="B13" i="20"/>
  <c r="A13" i="20"/>
  <c r="D12" i="20"/>
  <c r="C12" i="20"/>
  <c r="B12" i="20"/>
  <c r="A12" i="20"/>
  <c r="E11" i="20"/>
  <c r="D11" i="20"/>
  <c r="C11" i="20"/>
  <c r="B11" i="20"/>
  <c r="A11" i="20"/>
  <c r="D10" i="20"/>
  <c r="C10" i="20"/>
  <c r="B10" i="20"/>
  <c r="A10" i="20"/>
  <c r="E9" i="20"/>
  <c r="D9" i="20"/>
  <c r="C9" i="20"/>
  <c r="B9" i="20"/>
  <c r="A9" i="20"/>
  <c r="F8" i="20"/>
  <c r="E8" i="20"/>
  <c r="D8" i="20"/>
  <c r="C8" i="20"/>
  <c r="B8" i="20"/>
  <c r="A8" i="20"/>
  <c r="E7" i="20"/>
  <c r="D7" i="20"/>
  <c r="C7" i="20"/>
  <c r="B7" i="20"/>
  <c r="A7" i="20"/>
  <c r="E6" i="20"/>
  <c r="D6" i="20"/>
  <c r="C6" i="20"/>
  <c r="B6" i="20"/>
  <c r="A6" i="20"/>
  <c r="E5" i="20"/>
  <c r="D5" i="20"/>
  <c r="C5" i="20"/>
  <c r="B5" i="20"/>
  <c r="A5" i="20"/>
  <c r="D1" i="20"/>
  <c r="C1" i="20"/>
  <c r="E14" i="19"/>
  <c r="D14" i="19"/>
  <c r="C14" i="19"/>
  <c r="B14" i="19"/>
  <c r="A14" i="19"/>
  <c r="D13" i="19"/>
  <c r="C13" i="19"/>
  <c r="B13" i="19"/>
  <c r="A13" i="19"/>
  <c r="E12" i="19"/>
  <c r="D12" i="19"/>
  <c r="C12" i="19"/>
  <c r="B12" i="19"/>
  <c r="A12" i="19"/>
  <c r="D11" i="19"/>
  <c r="C11" i="19"/>
  <c r="B11" i="19"/>
  <c r="A11" i="19"/>
  <c r="E10" i="19"/>
  <c r="D10" i="19"/>
  <c r="C10" i="19"/>
  <c r="B10" i="19"/>
  <c r="A10" i="19"/>
  <c r="E9" i="19"/>
  <c r="D9" i="19"/>
  <c r="C9" i="19"/>
  <c r="B9" i="19"/>
  <c r="A9" i="19"/>
  <c r="G8" i="19"/>
  <c r="E8" i="19"/>
  <c r="D8" i="19"/>
  <c r="C8" i="19"/>
  <c r="B8" i="19"/>
  <c r="A8" i="19"/>
  <c r="G7" i="19"/>
  <c r="E7" i="19"/>
  <c r="D7" i="19"/>
  <c r="C7" i="19"/>
  <c r="B7" i="19"/>
  <c r="A7" i="19"/>
  <c r="E6" i="19"/>
  <c r="D6" i="19"/>
  <c r="C6" i="19"/>
  <c r="B6" i="19"/>
  <c r="A6" i="19"/>
  <c r="E5" i="19"/>
  <c r="D5" i="19"/>
  <c r="C5" i="19"/>
  <c r="B5" i="19"/>
  <c r="A5" i="19"/>
  <c r="D1" i="19"/>
  <c r="C1" i="19"/>
  <c r="E13" i="18"/>
  <c r="D13" i="18"/>
  <c r="C13" i="18"/>
  <c r="B13" i="18"/>
  <c r="A13" i="18"/>
  <c r="D12" i="18"/>
  <c r="C12" i="18"/>
  <c r="B12" i="18"/>
  <c r="A12" i="18"/>
  <c r="E11" i="18"/>
  <c r="D11" i="18"/>
  <c r="C11" i="18"/>
  <c r="B11" i="18"/>
  <c r="A11" i="18"/>
  <c r="D10" i="18"/>
  <c r="C10" i="18"/>
  <c r="B10" i="18"/>
  <c r="A10" i="18"/>
  <c r="G9" i="18"/>
  <c r="E9" i="18"/>
  <c r="D9" i="18"/>
  <c r="C9" i="18"/>
  <c r="B9" i="18"/>
  <c r="A9" i="18"/>
  <c r="G8" i="18"/>
  <c r="E8" i="18"/>
  <c r="D8" i="18"/>
  <c r="C8" i="18"/>
  <c r="B8" i="18"/>
  <c r="A8" i="18"/>
  <c r="E7" i="18"/>
  <c r="D7" i="18"/>
  <c r="C7" i="18"/>
  <c r="B7" i="18"/>
  <c r="A7" i="18"/>
  <c r="E6" i="18"/>
  <c r="D6" i="18"/>
  <c r="C6" i="18"/>
  <c r="B6" i="18"/>
  <c r="A6" i="18"/>
  <c r="E5" i="18"/>
  <c r="D5" i="18"/>
  <c r="C5" i="18"/>
  <c r="B5" i="18"/>
  <c r="A5" i="18"/>
  <c r="D1" i="18"/>
  <c r="C1" i="18"/>
  <c r="G16" i="16"/>
  <c r="F16" i="16"/>
  <c r="E16" i="16"/>
  <c r="D16" i="16"/>
  <c r="C16" i="16"/>
  <c r="B16" i="16"/>
  <c r="A16" i="16"/>
  <c r="G15" i="16"/>
  <c r="F15" i="16"/>
  <c r="D15" i="16"/>
  <c r="C15" i="16"/>
  <c r="B15" i="16"/>
  <c r="A15" i="16"/>
  <c r="G14" i="16"/>
  <c r="F14" i="16"/>
  <c r="E14" i="16"/>
  <c r="D14" i="16"/>
  <c r="C14" i="16"/>
  <c r="B14" i="16"/>
  <c r="A14" i="16"/>
  <c r="G13" i="16"/>
  <c r="F13" i="16"/>
  <c r="D13" i="16"/>
  <c r="C13" i="16"/>
  <c r="B13" i="16"/>
  <c r="A13" i="16"/>
  <c r="G12" i="16"/>
  <c r="F12" i="16"/>
  <c r="E12" i="16"/>
  <c r="D12" i="16"/>
  <c r="C12" i="16"/>
  <c r="B12" i="16"/>
  <c r="A12" i="16"/>
  <c r="G11" i="16"/>
  <c r="F11" i="16"/>
  <c r="E11" i="16"/>
  <c r="D11" i="16"/>
  <c r="C11" i="16"/>
  <c r="B11" i="16"/>
  <c r="A11" i="16"/>
  <c r="G10" i="16"/>
  <c r="F10" i="16"/>
  <c r="E10" i="16"/>
  <c r="D10" i="16"/>
  <c r="C10" i="16"/>
  <c r="B10" i="16"/>
  <c r="A10" i="16"/>
  <c r="G9" i="16"/>
  <c r="F9" i="16"/>
  <c r="E9" i="16"/>
  <c r="D9" i="16"/>
  <c r="C9" i="16"/>
  <c r="B9" i="16"/>
  <c r="A9" i="16"/>
  <c r="G8" i="16"/>
  <c r="F8" i="16"/>
  <c r="E8" i="16"/>
  <c r="D8" i="16"/>
  <c r="C8" i="16"/>
  <c r="B8" i="16"/>
  <c r="A8" i="16"/>
  <c r="G7" i="16"/>
  <c r="F7" i="16"/>
  <c r="E7" i="16"/>
  <c r="D7" i="16"/>
  <c r="C7" i="16"/>
  <c r="B7" i="16"/>
  <c r="A7" i="16"/>
  <c r="G6" i="16"/>
  <c r="F6" i="16"/>
  <c r="E6" i="16"/>
  <c r="D6" i="16"/>
  <c r="C6" i="16"/>
  <c r="B6" i="16"/>
  <c r="A6" i="16"/>
  <c r="G5" i="16"/>
  <c r="F5" i="16"/>
  <c r="E5" i="16"/>
  <c r="D5" i="16"/>
  <c r="C5" i="16"/>
  <c r="B5" i="16"/>
  <c r="A5" i="16"/>
  <c r="D1" i="16"/>
  <c r="C1" i="16"/>
  <c r="G11" i="44"/>
  <c r="F11" i="44"/>
  <c r="E11" i="44"/>
  <c r="D11" i="44"/>
  <c r="C11" i="44"/>
  <c r="B11" i="44"/>
  <c r="A11" i="44"/>
  <c r="G10" i="44"/>
  <c r="F10" i="44"/>
  <c r="E10" i="44"/>
  <c r="D10" i="44"/>
  <c r="C10" i="44"/>
  <c r="B10" i="44"/>
  <c r="A10" i="44"/>
  <c r="G9" i="44"/>
  <c r="F9" i="44"/>
  <c r="E9" i="44"/>
  <c r="D9" i="44"/>
  <c r="C9" i="44"/>
  <c r="B9" i="44"/>
  <c r="A9" i="44"/>
  <c r="G8" i="44"/>
  <c r="F8" i="44"/>
  <c r="E8" i="44"/>
  <c r="D8" i="44"/>
  <c r="C8" i="44"/>
  <c r="B8" i="44"/>
  <c r="A8" i="44"/>
  <c r="G7" i="44"/>
  <c r="F7" i="44"/>
  <c r="E7" i="44"/>
  <c r="D7" i="44"/>
  <c r="C7" i="44"/>
  <c r="B7" i="44"/>
  <c r="A7" i="44"/>
  <c r="G6" i="44"/>
  <c r="F6" i="44"/>
  <c r="E6" i="44"/>
  <c r="D6" i="44"/>
  <c r="C6" i="44"/>
  <c r="B6" i="44"/>
  <c r="A6" i="44"/>
  <c r="G5" i="44"/>
  <c r="F5" i="44"/>
  <c r="E5" i="44"/>
  <c r="D5" i="44"/>
  <c r="C5" i="44"/>
  <c r="B5" i="44"/>
  <c r="A5" i="44"/>
  <c r="D1" i="44"/>
  <c r="C1" i="44"/>
  <c r="G28" i="43"/>
  <c r="F28" i="43"/>
  <c r="E28" i="43"/>
  <c r="D28" i="43"/>
  <c r="C28" i="43"/>
  <c r="B28" i="43"/>
  <c r="A28" i="43"/>
  <c r="G27" i="43"/>
  <c r="F27" i="43"/>
  <c r="E27" i="43"/>
  <c r="D27" i="43"/>
  <c r="C27" i="43"/>
  <c r="B27" i="43"/>
  <c r="A27" i="43"/>
  <c r="G26" i="43"/>
  <c r="F26" i="43"/>
  <c r="E26" i="43"/>
  <c r="D26" i="43"/>
  <c r="C26" i="43"/>
  <c r="B26" i="43"/>
  <c r="A26" i="43"/>
  <c r="G25" i="43"/>
  <c r="F25" i="43"/>
  <c r="E25" i="43"/>
  <c r="D25" i="43"/>
  <c r="C25" i="43"/>
  <c r="B25" i="43"/>
  <c r="A25" i="43"/>
  <c r="G24" i="43"/>
  <c r="F24" i="43"/>
  <c r="E24" i="43"/>
  <c r="D24" i="43"/>
  <c r="C24" i="43"/>
  <c r="B24" i="43"/>
  <c r="A24" i="43"/>
  <c r="G23" i="43"/>
  <c r="F23" i="43"/>
  <c r="E23" i="43"/>
  <c r="D23" i="43"/>
  <c r="C23" i="43"/>
  <c r="B23" i="43"/>
  <c r="A23" i="43"/>
  <c r="G22" i="43"/>
  <c r="F22" i="43"/>
  <c r="E22" i="43"/>
  <c r="D22" i="43"/>
  <c r="C22" i="43"/>
  <c r="B22" i="43"/>
  <c r="A22" i="43"/>
  <c r="G21" i="43"/>
  <c r="F21" i="43"/>
  <c r="E21" i="43"/>
  <c r="D21" i="43"/>
  <c r="C21" i="43"/>
  <c r="B21" i="43"/>
  <c r="A21" i="43"/>
  <c r="G20" i="43"/>
  <c r="F20" i="43"/>
  <c r="E20" i="43"/>
  <c r="D20" i="43"/>
  <c r="C20" i="43"/>
  <c r="B20" i="43"/>
  <c r="A20" i="43"/>
  <c r="G19" i="43"/>
  <c r="F19" i="43"/>
  <c r="E19" i="43"/>
  <c r="D19" i="43"/>
  <c r="C19" i="43"/>
  <c r="B19" i="43"/>
  <c r="A19" i="43"/>
  <c r="G18" i="43"/>
  <c r="F18" i="43"/>
  <c r="E18" i="43"/>
  <c r="D18" i="43"/>
  <c r="C18" i="43"/>
  <c r="B18" i="43"/>
  <c r="A18" i="43"/>
  <c r="G17" i="43"/>
  <c r="F17" i="43"/>
  <c r="E17" i="43"/>
  <c r="D17" i="43"/>
  <c r="C17" i="43"/>
  <c r="B17" i="43"/>
  <c r="A17" i="43"/>
  <c r="G16" i="43"/>
  <c r="F16" i="43"/>
  <c r="E16" i="43"/>
  <c r="D16" i="43"/>
  <c r="C16" i="43"/>
  <c r="B16" i="43"/>
  <c r="A16" i="43"/>
  <c r="G15" i="43"/>
  <c r="F15" i="43"/>
  <c r="E15" i="43"/>
  <c r="D15" i="43"/>
  <c r="C15" i="43"/>
  <c r="B15" i="43"/>
  <c r="A15" i="43"/>
  <c r="G14" i="43"/>
  <c r="F14" i="43"/>
  <c r="E14" i="43"/>
  <c r="D14" i="43"/>
  <c r="C14" i="43"/>
  <c r="B14" i="43"/>
  <c r="A14" i="43"/>
  <c r="G13" i="43"/>
  <c r="F13" i="43"/>
  <c r="E13" i="43"/>
  <c r="D13" i="43"/>
  <c r="C13" i="43"/>
  <c r="B13" i="43"/>
  <c r="A13" i="43"/>
  <c r="G12" i="43"/>
  <c r="F12" i="43"/>
  <c r="E12" i="43"/>
  <c r="D12" i="43"/>
  <c r="C12" i="43"/>
  <c r="B12" i="43"/>
  <c r="A12" i="43"/>
  <c r="G11" i="43"/>
  <c r="F11" i="43"/>
  <c r="E11" i="43"/>
  <c r="D11" i="43"/>
  <c r="C11" i="43"/>
  <c r="B11" i="43"/>
  <c r="A11" i="43"/>
  <c r="G10" i="43"/>
  <c r="F10" i="43"/>
  <c r="E10" i="43"/>
  <c r="D10" i="43"/>
  <c r="C10" i="43"/>
  <c r="B10" i="43"/>
  <c r="A10" i="43"/>
  <c r="G9" i="43"/>
  <c r="F9" i="43"/>
  <c r="E9" i="43"/>
  <c r="D9" i="43"/>
  <c r="C9" i="43"/>
  <c r="B9" i="43"/>
  <c r="A9" i="43"/>
  <c r="G8" i="43"/>
  <c r="F8" i="43"/>
  <c r="E8" i="43"/>
  <c r="D8" i="43"/>
  <c r="C8" i="43"/>
  <c r="B8" i="43"/>
  <c r="A8" i="43"/>
  <c r="G7" i="43"/>
  <c r="F7" i="43"/>
  <c r="E7" i="43"/>
  <c r="D7" i="43"/>
  <c r="C7" i="43"/>
  <c r="B7" i="43"/>
  <c r="A7" i="43"/>
  <c r="G6" i="43"/>
  <c r="F6" i="43"/>
  <c r="E6" i="43"/>
  <c r="D6" i="43"/>
  <c r="C6" i="43"/>
  <c r="B6" i="43"/>
  <c r="A6" i="43"/>
  <c r="G5" i="43"/>
  <c r="F5" i="43"/>
  <c r="E5" i="43"/>
  <c r="D5" i="43"/>
  <c r="C5" i="43"/>
  <c r="B5" i="43"/>
  <c r="A5" i="43"/>
  <c r="D1" i="43"/>
  <c r="C1" i="43"/>
  <c r="G28" i="15"/>
  <c r="F28" i="15"/>
  <c r="E28" i="15"/>
  <c r="D28" i="15"/>
  <c r="C28" i="15"/>
  <c r="B28" i="15"/>
  <c r="A28" i="15"/>
  <c r="G27" i="15"/>
  <c r="F27" i="15"/>
  <c r="E27" i="15"/>
  <c r="D27" i="15"/>
  <c r="C27" i="15"/>
  <c r="B27" i="15"/>
  <c r="A27" i="15"/>
  <c r="G26" i="15"/>
  <c r="F26" i="15"/>
  <c r="E26" i="15"/>
  <c r="D26" i="15"/>
  <c r="C26" i="15"/>
  <c r="B26" i="15"/>
  <c r="A26" i="15"/>
  <c r="G25" i="15"/>
  <c r="F25" i="15"/>
  <c r="E25" i="15"/>
  <c r="D25" i="15"/>
  <c r="C25" i="15"/>
  <c r="B25" i="15"/>
  <c r="A25" i="15"/>
  <c r="G24" i="15"/>
  <c r="F24" i="15"/>
  <c r="E24" i="15"/>
  <c r="D24" i="15"/>
  <c r="C24" i="15"/>
  <c r="B24" i="15"/>
  <c r="A24" i="15"/>
  <c r="G23" i="15"/>
  <c r="F23" i="15"/>
  <c r="E23" i="15"/>
  <c r="D23" i="15"/>
  <c r="C23" i="15"/>
  <c r="B23" i="15"/>
  <c r="A23" i="15"/>
  <c r="G22" i="15"/>
  <c r="F22" i="15"/>
  <c r="E22" i="15"/>
  <c r="D22" i="15"/>
  <c r="C22" i="15"/>
  <c r="B22" i="15"/>
  <c r="A22" i="15"/>
  <c r="G21" i="15"/>
  <c r="F21" i="15"/>
  <c r="E21" i="15"/>
  <c r="D21" i="15"/>
  <c r="C21" i="15"/>
  <c r="B21" i="15"/>
  <c r="A21" i="15"/>
  <c r="G20" i="15"/>
  <c r="F20" i="15"/>
  <c r="E20" i="15"/>
  <c r="D20" i="15"/>
  <c r="C20" i="15"/>
  <c r="B20" i="15"/>
  <c r="A20" i="15"/>
  <c r="G19" i="15"/>
  <c r="F19" i="15"/>
  <c r="E19" i="15"/>
  <c r="D19" i="15"/>
  <c r="C19" i="15"/>
  <c r="B19" i="15"/>
  <c r="A19" i="15"/>
  <c r="G18" i="15"/>
  <c r="F18" i="15"/>
  <c r="E18" i="15"/>
  <c r="D18" i="15"/>
  <c r="C18" i="15"/>
  <c r="B18" i="15"/>
  <c r="A18" i="15"/>
  <c r="G17" i="15"/>
  <c r="F17" i="15"/>
  <c r="E17" i="15"/>
  <c r="D17" i="15"/>
  <c r="C17" i="15"/>
  <c r="B17" i="15"/>
  <c r="A17" i="15"/>
  <c r="G16" i="15"/>
  <c r="F16" i="15"/>
  <c r="E16" i="15"/>
  <c r="D16" i="15"/>
  <c r="C16" i="15"/>
  <c r="B16" i="15"/>
  <c r="A16" i="15"/>
  <c r="G15" i="15"/>
  <c r="F15" i="15"/>
  <c r="E15" i="15"/>
  <c r="D15" i="15"/>
  <c r="C15" i="15"/>
  <c r="B15" i="15"/>
  <c r="A15" i="15"/>
  <c r="G14" i="15"/>
  <c r="F14" i="15"/>
  <c r="E14" i="15"/>
  <c r="D14" i="15"/>
  <c r="C14" i="15"/>
  <c r="B14" i="15"/>
  <c r="A14" i="15"/>
  <c r="G13" i="15"/>
  <c r="F13" i="15"/>
  <c r="E13" i="15"/>
  <c r="D13" i="15"/>
  <c r="C13" i="15"/>
  <c r="B13" i="15"/>
  <c r="A13" i="15"/>
  <c r="G12" i="15"/>
  <c r="F12" i="15"/>
  <c r="E12" i="15"/>
  <c r="D12" i="15"/>
  <c r="C12" i="15"/>
  <c r="B12" i="15"/>
  <c r="A12" i="15"/>
  <c r="G11" i="15"/>
  <c r="F11" i="15"/>
  <c r="E11" i="15"/>
  <c r="D11" i="15"/>
  <c r="C11" i="15"/>
  <c r="B11" i="15"/>
  <c r="A11" i="15"/>
  <c r="G10" i="15"/>
  <c r="F10" i="15"/>
  <c r="E10" i="15"/>
  <c r="D10" i="15"/>
  <c r="C10" i="15"/>
  <c r="B10" i="15"/>
  <c r="A10" i="15"/>
  <c r="G9" i="15"/>
  <c r="F9" i="15"/>
  <c r="E9" i="15"/>
  <c r="D9" i="15"/>
  <c r="C9" i="15"/>
  <c r="B9" i="15"/>
  <c r="A9" i="15"/>
  <c r="G8" i="15"/>
  <c r="F8" i="15"/>
  <c r="E8" i="15"/>
  <c r="D8" i="15"/>
  <c r="C8" i="15"/>
  <c r="B8" i="15"/>
  <c r="A8" i="15"/>
  <c r="G7" i="15"/>
  <c r="F7" i="15"/>
  <c r="E7" i="15"/>
  <c r="D7" i="15"/>
  <c r="C7" i="15"/>
  <c r="B7" i="15"/>
  <c r="A7" i="15"/>
  <c r="G6" i="15"/>
  <c r="F6" i="15"/>
  <c r="E6" i="15"/>
  <c r="D6" i="15"/>
  <c r="C6" i="15"/>
  <c r="B6" i="15"/>
  <c r="A6" i="15"/>
  <c r="G5" i="15"/>
  <c r="F5" i="15"/>
  <c r="E5" i="15"/>
  <c r="D5" i="15"/>
  <c r="C5" i="15"/>
  <c r="B5" i="15"/>
  <c r="A5" i="15"/>
  <c r="D1" i="15"/>
  <c r="C1" i="15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F9" i="13"/>
  <c r="D9" i="13"/>
  <c r="C9" i="13"/>
  <c r="B9" i="13"/>
  <c r="A9" i="13"/>
  <c r="G8" i="13"/>
  <c r="D8" i="13"/>
  <c r="C8" i="13"/>
  <c r="B8" i="13"/>
  <c r="A8" i="13"/>
  <c r="D7" i="13"/>
  <c r="C7" i="13"/>
  <c r="B7" i="13"/>
  <c r="A7" i="13"/>
  <c r="D6" i="13"/>
  <c r="C6" i="13"/>
  <c r="B6" i="13"/>
  <c r="A6" i="13"/>
  <c r="E5" i="13"/>
  <c r="D5" i="13"/>
  <c r="C5" i="13"/>
  <c r="B5" i="13"/>
  <c r="A5" i="13"/>
  <c r="D1" i="13"/>
  <c r="C1" i="13"/>
  <c r="E12" i="12"/>
  <c r="D12" i="12"/>
  <c r="C12" i="12"/>
  <c r="B12" i="12"/>
  <c r="A12" i="12"/>
  <c r="D11" i="12"/>
  <c r="C11" i="12"/>
  <c r="B11" i="12"/>
  <c r="A11" i="12"/>
  <c r="E10" i="12"/>
  <c r="D10" i="12"/>
  <c r="C10" i="12"/>
  <c r="B10" i="12"/>
  <c r="A10" i="12"/>
  <c r="D9" i="12"/>
  <c r="C9" i="12"/>
  <c r="B9" i="12"/>
  <c r="A9" i="12"/>
  <c r="F8" i="12"/>
  <c r="E8" i="12"/>
  <c r="D8" i="12"/>
  <c r="C8" i="12"/>
  <c r="B8" i="12"/>
  <c r="A8" i="12"/>
  <c r="F7" i="12"/>
  <c r="E7" i="12"/>
  <c r="D7" i="12"/>
  <c r="C7" i="12"/>
  <c r="B7" i="12"/>
  <c r="A7" i="12"/>
  <c r="F6" i="12"/>
  <c r="E6" i="12"/>
  <c r="D6" i="12"/>
  <c r="C6" i="12"/>
  <c r="B6" i="12"/>
  <c r="A6" i="12"/>
  <c r="E5" i="12"/>
  <c r="D5" i="12"/>
  <c r="C5" i="12"/>
  <c r="B5" i="12"/>
  <c r="A5" i="12"/>
  <c r="D1" i="12"/>
  <c r="C1" i="12"/>
  <c r="E13" i="11"/>
  <c r="D13" i="11"/>
  <c r="C13" i="11"/>
  <c r="B13" i="11"/>
  <c r="A13" i="11"/>
  <c r="D12" i="11"/>
  <c r="C12" i="11"/>
  <c r="B12" i="11"/>
  <c r="A12" i="11"/>
  <c r="E11" i="11"/>
  <c r="D11" i="11"/>
  <c r="C11" i="11"/>
  <c r="B11" i="11"/>
  <c r="A11" i="11"/>
  <c r="D10" i="11"/>
  <c r="C10" i="11"/>
  <c r="B10" i="11"/>
  <c r="A10" i="11"/>
  <c r="F9" i="11"/>
  <c r="E9" i="11"/>
  <c r="D9" i="11"/>
  <c r="C9" i="11"/>
  <c r="B9" i="11"/>
  <c r="A9" i="11"/>
  <c r="E8" i="11"/>
  <c r="D8" i="11"/>
  <c r="C8" i="11"/>
  <c r="B8" i="11"/>
  <c r="A8" i="11"/>
  <c r="E7" i="11"/>
  <c r="D7" i="11"/>
  <c r="C7" i="11"/>
  <c r="B7" i="11"/>
  <c r="A7" i="11"/>
  <c r="E6" i="11"/>
  <c r="D6" i="11"/>
  <c r="C6" i="11"/>
  <c r="B6" i="11"/>
  <c r="A6" i="11"/>
  <c r="E5" i="11"/>
  <c r="D5" i="11"/>
  <c r="C5" i="11"/>
  <c r="B5" i="11"/>
  <c r="A5" i="11"/>
  <c r="D1" i="11"/>
  <c r="C1" i="11"/>
  <c r="E12" i="10"/>
  <c r="D12" i="10"/>
  <c r="C12" i="10"/>
  <c r="B12" i="10"/>
  <c r="A12" i="10"/>
  <c r="D11" i="10"/>
  <c r="C11" i="10"/>
  <c r="B11" i="10"/>
  <c r="A11" i="10"/>
  <c r="E10" i="10"/>
  <c r="D10" i="10"/>
  <c r="C10" i="10"/>
  <c r="B10" i="10"/>
  <c r="A10" i="10"/>
  <c r="D9" i="10"/>
  <c r="C9" i="10"/>
  <c r="B9" i="10"/>
  <c r="A9" i="10"/>
  <c r="F8" i="10"/>
  <c r="E8" i="10"/>
  <c r="D8" i="10"/>
  <c r="C8" i="10"/>
  <c r="B8" i="10"/>
  <c r="A8" i="10"/>
  <c r="F7" i="10"/>
  <c r="E7" i="10"/>
  <c r="D7" i="10"/>
  <c r="C7" i="10"/>
  <c r="B7" i="10"/>
  <c r="A7" i="10"/>
  <c r="F6" i="10"/>
  <c r="E6" i="10"/>
  <c r="D6" i="10"/>
  <c r="C6" i="10"/>
  <c r="B6" i="10"/>
  <c r="A6" i="10"/>
  <c r="E5" i="10"/>
  <c r="D5" i="10"/>
  <c r="C5" i="10"/>
  <c r="B5" i="10"/>
  <c r="A5" i="10"/>
  <c r="D1" i="10"/>
  <c r="C1" i="10"/>
  <c r="G43" i="9"/>
  <c r="F43" i="9"/>
  <c r="E43" i="9"/>
  <c r="D43" i="9"/>
  <c r="C43" i="9"/>
  <c r="B43" i="9"/>
  <c r="A43" i="9"/>
  <c r="G42" i="9"/>
  <c r="F42" i="9"/>
  <c r="E42" i="9"/>
  <c r="D42" i="9"/>
  <c r="C42" i="9"/>
  <c r="B42" i="9"/>
  <c r="A42" i="9"/>
  <c r="G41" i="9"/>
  <c r="F41" i="9"/>
  <c r="E41" i="9"/>
  <c r="D41" i="9"/>
  <c r="C41" i="9"/>
  <c r="B41" i="9"/>
  <c r="A41" i="9"/>
  <c r="G40" i="9"/>
  <c r="F40" i="9"/>
  <c r="E40" i="9"/>
  <c r="D40" i="9"/>
  <c r="C40" i="9"/>
  <c r="B40" i="9"/>
  <c r="A40" i="9"/>
  <c r="G39" i="9"/>
  <c r="F39" i="9"/>
  <c r="E39" i="9"/>
  <c r="D39" i="9"/>
  <c r="C39" i="9"/>
  <c r="B39" i="9"/>
  <c r="A39" i="9"/>
  <c r="G38" i="9"/>
  <c r="F38" i="9"/>
  <c r="E38" i="9"/>
  <c r="D38" i="9"/>
  <c r="C38" i="9"/>
  <c r="B38" i="9"/>
  <c r="A38" i="9"/>
  <c r="G37" i="9"/>
  <c r="F37" i="9"/>
  <c r="E37" i="9"/>
  <c r="D37" i="9"/>
  <c r="C37" i="9"/>
  <c r="B37" i="9"/>
  <c r="A37" i="9"/>
  <c r="G36" i="9"/>
  <c r="F36" i="9"/>
  <c r="E36" i="9"/>
  <c r="D36" i="9"/>
  <c r="C36" i="9"/>
  <c r="B36" i="9"/>
  <c r="A36" i="9"/>
  <c r="G35" i="9"/>
  <c r="F35" i="9"/>
  <c r="E35" i="9"/>
  <c r="D35" i="9"/>
  <c r="C35" i="9"/>
  <c r="B35" i="9"/>
  <c r="A35" i="9"/>
  <c r="G34" i="9"/>
  <c r="F34" i="9"/>
  <c r="E34" i="9"/>
  <c r="D34" i="9"/>
  <c r="C34" i="9"/>
  <c r="B34" i="9"/>
  <c r="A34" i="9"/>
  <c r="G33" i="9"/>
  <c r="F33" i="9"/>
  <c r="E33" i="9"/>
  <c r="D33" i="9"/>
  <c r="C33" i="9"/>
  <c r="B33" i="9"/>
  <c r="A33" i="9"/>
  <c r="G32" i="9"/>
  <c r="F32" i="9"/>
  <c r="E32" i="9"/>
  <c r="D32" i="9"/>
  <c r="C32" i="9"/>
  <c r="B32" i="9"/>
  <c r="G31" i="9"/>
  <c r="F31" i="9"/>
  <c r="E31" i="9"/>
  <c r="D31" i="9"/>
  <c r="C31" i="9"/>
  <c r="B31" i="9"/>
  <c r="A31" i="9"/>
  <c r="G30" i="9"/>
  <c r="F30" i="9"/>
  <c r="E30" i="9"/>
  <c r="D30" i="9"/>
  <c r="C30" i="9"/>
  <c r="B30" i="9"/>
  <c r="A30" i="9"/>
  <c r="G29" i="9"/>
  <c r="F29" i="9"/>
  <c r="E29" i="9"/>
  <c r="D29" i="9"/>
  <c r="C29" i="9"/>
  <c r="B29" i="9"/>
  <c r="A29" i="9"/>
  <c r="G28" i="9"/>
  <c r="F28" i="9"/>
  <c r="E28" i="9"/>
  <c r="D28" i="9"/>
  <c r="C28" i="9"/>
  <c r="B28" i="9"/>
  <c r="A28" i="9"/>
  <c r="G27" i="9"/>
  <c r="F27" i="9"/>
  <c r="E27" i="9"/>
  <c r="D27" i="9"/>
  <c r="C27" i="9"/>
  <c r="B27" i="9"/>
  <c r="A27" i="9"/>
  <c r="G26" i="9"/>
  <c r="F26" i="9"/>
  <c r="E26" i="9"/>
  <c r="D26" i="9"/>
  <c r="C26" i="9"/>
  <c r="B26" i="9"/>
  <c r="A26" i="9"/>
  <c r="G25" i="9"/>
  <c r="F25" i="9"/>
  <c r="E25" i="9"/>
  <c r="D25" i="9"/>
  <c r="C25" i="9"/>
  <c r="B25" i="9"/>
  <c r="A25" i="9"/>
  <c r="G24" i="9"/>
  <c r="F24" i="9"/>
  <c r="E24" i="9"/>
  <c r="D24" i="9"/>
  <c r="C24" i="9"/>
  <c r="B24" i="9"/>
  <c r="A24" i="9"/>
  <c r="G23" i="9"/>
  <c r="F23" i="9"/>
  <c r="E23" i="9"/>
  <c r="D23" i="9"/>
  <c r="C23" i="9"/>
  <c r="B23" i="9"/>
  <c r="A23" i="9"/>
  <c r="G22" i="9"/>
  <c r="F22" i="9"/>
  <c r="E22" i="9"/>
  <c r="D22" i="9"/>
  <c r="C22" i="9"/>
  <c r="A22" i="9"/>
  <c r="G21" i="9"/>
  <c r="F21" i="9"/>
  <c r="E21" i="9"/>
  <c r="D21" i="9"/>
  <c r="C21" i="9"/>
  <c r="B21" i="9"/>
  <c r="A21" i="9"/>
  <c r="G20" i="9"/>
  <c r="F20" i="9"/>
  <c r="E20" i="9"/>
  <c r="D20" i="9"/>
  <c r="C20" i="9"/>
  <c r="B20" i="9"/>
  <c r="A20" i="9"/>
  <c r="G19" i="9"/>
  <c r="F19" i="9"/>
  <c r="E19" i="9"/>
  <c r="D19" i="9"/>
  <c r="C19" i="9"/>
  <c r="B19" i="9"/>
  <c r="A19" i="9"/>
  <c r="G18" i="9"/>
  <c r="F18" i="9"/>
  <c r="E18" i="9"/>
  <c r="D18" i="9"/>
  <c r="C18" i="9"/>
  <c r="B18" i="9"/>
  <c r="A18" i="9"/>
  <c r="G17" i="9"/>
  <c r="F17" i="9"/>
  <c r="E17" i="9"/>
  <c r="D17" i="9"/>
  <c r="C17" i="9"/>
  <c r="B17" i="9"/>
  <c r="A17" i="9"/>
  <c r="G16" i="9"/>
  <c r="F16" i="9"/>
  <c r="E16" i="9"/>
  <c r="D16" i="9"/>
  <c r="C16" i="9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3" i="9"/>
  <c r="F13" i="9"/>
  <c r="E13" i="9"/>
  <c r="D13" i="9"/>
  <c r="C13" i="9"/>
  <c r="B13" i="9"/>
  <c r="A13" i="9"/>
  <c r="G12" i="9"/>
  <c r="F12" i="9"/>
  <c r="E12" i="9"/>
  <c r="D12" i="9"/>
  <c r="C12" i="9"/>
  <c r="B12" i="9"/>
  <c r="A12" i="9"/>
  <c r="G11" i="9"/>
  <c r="F11" i="9"/>
  <c r="E11" i="9"/>
  <c r="D11" i="9"/>
  <c r="C11" i="9"/>
  <c r="B11" i="9"/>
  <c r="A11" i="9"/>
  <c r="G10" i="9"/>
  <c r="F10" i="9"/>
  <c r="E10" i="9"/>
  <c r="D10" i="9"/>
  <c r="C10" i="9"/>
  <c r="B10" i="9"/>
  <c r="A10" i="9"/>
  <c r="G9" i="9"/>
  <c r="F9" i="9"/>
  <c r="E9" i="9"/>
  <c r="D9" i="9"/>
  <c r="C9" i="9"/>
  <c r="B9" i="9"/>
  <c r="A9" i="9"/>
  <c r="G8" i="9"/>
  <c r="F8" i="9"/>
  <c r="E8" i="9"/>
  <c r="D8" i="9"/>
  <c r="C8" i="9"/>
  <c r="B8" i="9"/>
  <c r="A8" i="9"/>
  <c r="G7" i="9"/>
  <c r="F7" i="9"/>
  <c r="E7" i="9"/>
  <c r="D7" i="9"/>
  <c r="C7" i="9"/>
  <c r="B7" i="9"/>
  <c r="A7" i="9"/>
  <c r="G6" i="9"/>
  <c r="F6" i="9"/>
  <c r="E6" i="9"/>
  <c r="D6" i="9"/>
  <c r="C6" i="9"/>
  <c r="B6" i="9"/>
  <c r="A6" i="9"/>
  <c r="G5" i="9"/>
  <c r="F5" i="9"/>
  <c r="E5" i="9"/>
  <c r="D5" i="9"/>
  <c r="C5" i="9"/>
  <c r="B5" i="9"/>
  <c r="A5" i="9"/>
  <c r="D1" i="9"/>
  <c r="C1" i="9"/>
  <c r="G98" i="2"/>
  <c r="F98" i="2"/>
  <c r="E98" i="2"/>
  <c r="D98" i="2"/>
  <c r="C98" i="2"/>
  <c r="B98" i="2"/>
  <c r="A98" i="2"/>
  <c r="G97" i="2"/>
  <c r="F97" i="2"/>
  <c r="E97" i="2"/>
  <c r="D97" i="2"/>
  <c r="C97" i="2"/>
  <c r="B97" i="2"/>
  <c r="A97" i="2"/>
  <c r="G96" i="2"/>
  <c r="F96" i="2"/>
  <c r="E96" i="2"/>
  <c r="D96" i="2"/>
  <c r="C96" i="2"/>
  <c r="B96" i="2"/>
  <c r="A96" i="2"/>
  <c r="G95" i="2"/>
  <c r="F95" i="2"/>
  <c r="E95" i="2"/>
  <c r="D95" i="2"/>
  <c r="C95" i="2"/>
  <c r="B95" i="2"/>
  <c r="A95" i="2"/>
  <c r="G94" i="2"/>
  <c r="F94" i="2"/>
  <c r="E94" i="2"/>
  <c r="D94" i="2"/>
  <c r="C94" i="2"/>
  <c r="B94" i="2"/>
  <c r="A94" i="2"/>
  <c r="G93" i="2"/>
  <c r="F93" i="2"/>
  <c r="E93" i="2"/>
  <c r="D93" i="2"/>
  <c r="C93" i="2"/>
  <c r="B93" i="2"/>
  <c r="A93" i="2"/>
  <c r="G92" i="2"/>
  <c r="F92" i="2"/>
  <c r="E92" i="2"/>
  <c r="D92" i="2"/>
  <c r="C92" i="2"/>
  <c r="B92" i="2"/>
  <c r="A92" i="2"/>
  <c r="G91" i="2"/>
  <c r="F91" i="2"/>
  <c r="E91" i="2"/>
  <c r="D91" i="2"/>
  <c r="C91" i="2"/>
  <c r="B91" i="2"/>
  <c r="A91" i="2"/>
  <c r="G90" i="2"/>
  <c r="F90" i="2"/>
  <c r="E90" i="2"/>
  <c r="D90" i="2"/>
  <c r="C90" i="2"/>
  <c r="B90" i="2"/>
  <c r="A90" i="2"/>
  <c r="G89" i="2"/>
  <c r="F89" i="2"/>
  <c r="E89" i="2"/>
  <c r="D89" i="2"/>
  <c r="C89" i="2"/>
  <c r="B89" i="2"/>
  <c r="A89" i="2"/>
  <c r="G88" i="2"/>
  <c r="F88" i="2"/>
  <c r="E88" i="2"/>
  <c r="D88" i="2"/>
  <c r="C88" i="2"/>
  <c r="B88" i="2"/>
  <c r="A88" i="2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G79" i="2"/>
  <c r="F79" i="2"/>
  <c r="E79" i="2"/>
  <c r="D79" i="2"/>
  <c r="C79" i="2"/>
  <c r="B79" i="2"/>
  <c r="A79" i="2"/>
  <c r="G78" i="2"/>
  <c r="F78" i="2"/>
  <c r="E78" i="2"/>
  <c r="D78" i="2"/>
  <c r="C78" i="2"/>
  <c r="B78" i="2"/>
  <c r="A78" i="2"/>
  <c r="G77" i="2"/>
  <c r="F77" i="2"/>
  <c r="E77" i="2"/>
  <c r="D77" i="2"/>
  <c r="C77" i="2"/>
  <c r="B77" i="2"/>
  <c r="A77" i="2"/>
  <c r="G76" i="2"/>
  <c r="F76" i="2"/>
  <c r="E76" i="2"/>
  <c r="D76" i="2"/>
  <c r="C76" i="2"/>
  <c r="B76" i="2"/>
  <c r="A76" i="2"/>
  <c r="G75" i="2"/>
  <c r="F75" i="2"/>
  <c r="E75" i="2"/>
  <c r="D75" i="2"/>
  <c r="C75" i="2"/>
  <c r="B75" i="2"/>
  <c r="A75" i="2"/>
  <c r="G74" i="2"/>
  <c r="F74" i="2"/>
  <c r="E74" i="2"/>
  <c r="D74" i="2"/>
  <c r="C74" i="2"/>
  <c r="B74" i="2"/>
  <c r="A74" i="2"/>
  <c r="G73" i="2"/>
  <c r="F73" i="2"/>
  <c r="E73" i="2"/>
  <c r="D73" i="2"/>
  <c r="C73" i="2"/>
  <c r="B73" i="2"/>
  <c r="A73" i="2"/>
  <c r="G72" i="2"/>
  <c r="F72" i="2"/>
  <c r="E72" i="2"/>
  <c r="D72" i="2"/>
  <c r="C72" i="2"/>
  <c r="B72" i="2"/>
  <c r="A72" i="2"/>
  <c r="G71" i="2"/>
  <c r="F71" i="2"/>
  <c r="E71" i="2"/>
  <c r="D71" i="2"/>
  <c r="C71" i="2"/>
  <c r="B71" i="2"/>
  <c r="A71" i="2"/>
  <c r="G70" i="2"/>
  <c r="F70" i="2"/>
  <c r="E70" i="2"/>
  <c r="D70" i="2"/>
  <c r="C70" i="2"/>
  <c r="B70" i="2"/>
  <c r="A70" i="2"/>
  <c r="G69" i="2"/>
  <c r="F69" i="2"/>
  <c r="E69" i="2"/>
  <c r="D69" i="2"/>
  <c r="C69" i="2"/>
  <c r="B69" i="2"/>
  <c r="A69" i="2"/>
  <c r="G68" i="2"/>
  <c r="F68" i="2"/>
  <c r="E68" i="2"/>
  <c r="D68" i="2"/>
  <c r="C68" i="2"/>
  <c r="B68" i="2"/>
  <c r="A68" i="2"/>
  <c r="G67" i="2"/>
  <c r="F67" i="2"/>
  <c r="E67" i="2"/>
  <c r="D67" i="2"/>
  <c r="C67" i="2"/>
  <c r="B67" i="2"/>
  <c r="A67" i="2"/>
  <c r="G66" i="2"/>
  <c r="F66" i="2"/>
  <c r="E66" i="2"/>
  <c r="D66" i="2"/>
  <c r="C66" i="2"/>
  <c r="B66" i="2"/>
  <c r="A66" i="2"/>
  <c r="G65" i="2"/>
  <c r="F65" i="2"/>
  <c r="E65" i="2"/>
  <c r="D65" i="2"/>
  <c r="C65" i="2"/>
  <c r="B65" i="2"/>
  <c r="A65" i="2"/>
  <c r="G64" i="2"/>
  <c r="F64" i="2"/>
  <c r="E64" i="2"/>
  <c r="D64" i="2"/>
  <c r="C64" i="2"/>
  <c r="B64" i="2"/>
  <c r="A64" i="2"/>
  <c r="G63" i="2"/>
  <c r="F63" i="2"/>
  <c r="E63" i="2"/>
  <c r="D63" i="2"/>
  <c r="C63" i="2"/>
  <c r="B63" i="2"/>
  <c r="A63" i="2"/>
  <c r="G62" i="2"/>
  <c r="F62" i="2"/>
  <c r="E62" i="2"/>
  <c r="D62" i="2"/>
  <c r="C62" i="2"/>
  <c r="B62" i="2"/>
  <c r="A62" i="2"/>
  <c r="G61" i="2"/>
  <c r="F61" i="2"/>
  <c r="E61" i="2"/>
  <c r="D61" i="2"/>
  <c r="C61" i="2"/>
  <c r="B61" i="2"/>
  <c r="A61" i="2"/>
  <c r="G60" i="2"/>
  <c r="F60" i="2"/>
  <c r="E60" i="2"/>
  <c r="D60" i="2"/>
  <c r="C60" i="2"/>
  <c r="B60" i="2"/>
  <c r="A60" i="2"/>
  <c r="G59" i="2"/>
  <c r="F59" i="2"/>
  <c r="E59" i="2"/>
  <c r="D59" i="2"/>
  <c r="C59" i="2"/>
  <c r="B59" i="2"/>
  <c r="A59" i="2"/>
  <c r="G58" i="2"/>
  <c r="F58" i="2"/>
  <c r="E58" i="2"/>
  <c r="D58" i="2"/>
  <c r="C58" i="2"/>
  <c r="B58" i="2"/>
  <c r="A58" i="2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F32" i="2"/>
  <c r="E32" i="2"/>
  <c r="D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D1" i="2"/>
  <c r="C1" i="2"/>
  <c r="C10" i="1" l="1"/>
  <c r="C35" i="1" l="1"/>
  <c r="C34" i="1"/>
  <c r="C33" i="1"/>
  <c r="C32" i="1"/>
  <c r="C31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<sst xmlns="http://schemas.openxmlformats.org/spreadsheetml/2006/main" count="2221" uniqueCount="849">
  <si>
    <t>序號</t>
    <phoneticPr fontId="4" type="noConversion"/>
  </si>
  <si>
    <t>TABLE NAME</t>
    <phoneticPr fontId="4" type="noConversion"/>
  </si>
  <si>
    <t>中文名稱</t>
    <phoneticPr fontId="4" type="noConversion"/>
  </si>
  <si>
    <t>備註</t>
    <phoneticPr fontId="6" type="noConversion"/>
  </si>
  <si>
    <t>空白:待確認
1:新檔不需轉
2:新檔資料匯入
3:AS400資料匯入
4:Eloan資料匯入</t>
    <phoneticPr fontId="4" type="noConversion"/>
  </si>
  <si>
    <t>空白:未處理
1:TABLE已建立
2:程式撰寫中
3:程式完成待測試
4:測試中
5:測試完成</t>
    <phoneticPr fontId="4" type="noConversion"/>
  </si>
  <si>
    <t>狀態</t>
    <phoneticPr fontId="1" type="noConversion"/>
  </si>
  <si>
    <t>Table</t>
    <phoneticPr fontId="4" type="noConversion"/>
  </si>
  <si>
    <t>SEQ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</si>
  <si>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</si>
  <si>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</si>
  <si>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</si>
  <si>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</si>
  <si>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</si>
  <si>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</si>
  <si>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TABLE名稱</t>
    <phoneticPr fontId="1" type="noConversion"/>
  </si>
  <si>
    <t>欄位名稱</t>
    <phoneticPr fontId="1" type="noConversion"/>
  </si>
  <si>
    <t>中文名稱</t>
    <phoneticPr fontId="1" type="noConversion"/>
  </si>
  <si>
    <t>型態</t>
    <phoneticPr fontId="1" type="noConversion"/>
  </si>
  <si>
    <t>長度</t>
    <phoneticPr fontId="1" type="noConversion"/>
  </si>
  <si>
    <t>小數</t>
    <phoneticPr fontId="1" type="noConversion"/>
  </si>
  <si>
    <t>特殊處理</t>
    <phoneticPr fontId="1" type="noConversion"/>
  </si>
  <si>
    <t>種類</t>
    <phoneticPr fontId="4" type="noConversion"/>
  </si>
  <si>
    <t>回首頁</t>
    <phoneticPr fontId="1" type="noConversion"/>
  </si>
  <si>
    <t>LA$GRTP</t>
  </si>
  <si>
    <t>APLNUM</t>
  </si>
  <si>
    <t>核准號碼</t>
  </si>
  <si>
    <t>N</t>
  </si>
  <si>
    <t>GRTTYP</t>
  </si>
  <si>
    <t>區分</t>
  </si>
  <si>
    <t>GRTAMT</t>
  </si>
  <si>
    <t>保證金額</t>
  </si>
  <si>
    <t>D</t>
  </si>
  <si>
    <t>GRTDAT</t>
  </si>
  <si>
    <t>對保日期</t>
  </si>
  <si>
    <t>GRTGST</t>
  </si>
  <si>
    <t>保證狀況碼</t>
  </si>
  <si>
    <t>GRTDLD</t>
  </si>
  <si>
    <t>解除日期</t>
  </si>
  <si>
    <t>GRTCLS</t>
  </si>
  <si>
    <t>保證類別</t>
  </si>
  <si>
    <t>CUSID1</t>
  </si>
  <si>
    <t>統一編號</t>
  </si>
  <si>
    <t>C</t>
  </si>
  <si>
    <t>RLTNAM</t>
  </si>
  <si>
    <t>關係人姓名</t>
  </si>
  <si>
    <t>RLTLAB</t>
  </si>
  <si>
    <t>職稱代碼</t>
  </si>
  <si>
    <t>寫入時建立新的Ukey</t>
    <phoneticPr fontId="1" type="noConversion"/>
  </si>
  <si>
    <t>親屬ID</t>
  </si>
  <si>
    <t>RLBNAM</t>
  </si>
  <si>
    <t>親屬姓名</t>
  </si>
  <si>
    <t>稱謂代碼</t>
  </si>
  <si>
    <t>RLBCNO</t>
  </si>
  <si>
    <t>RLBCNA</t>
  </si>
  <si>
    <t>公司名稱</t>
  </si>
  <si>
    <t>RLBCRA</t>
  </si>
  <si>
    <t>持股比率</t>
  </si>
  <si>
    <t>職稱</t>
  </si>
  <si>
    <t>串ReltMain取對應的RelsUKey寫入</t>
    <phoneticPr fontId="1" type="noConversion"/>
  </si>
  <si>
    <t>根據代碼檔轉回代碼寫入
無法比對的例外處理:ErrorMsg紀錄無法比對的字串</t>
    <phoneticPr fontId="1" type="noConversion"/>
  </si>
  <si>
    <t>關係人ID</t>
  </si>
  <si>
    <t>RLBCLB</t>
  </si>
  <si>
    <t>擔任職務</t>
  </si>
  <si>
    <t xml:space="preserve">LMSACN      </t>
  </si>
  <si>
    <t>舊資料轉入時預設Y</t>
    <phoneticPr fontId="1" type="noConversion"/>
  </si>
  <si>
    <t xml:space="preserve">戶號      </t>
  </si>
  <si>
    <t xml:space="preserve">DOCSEQ      </t>
  </si>
  <si>
    <t xml:space="preserve">序號      </t>
  </si>
  <si>
    <t xml:space="preserve">DOCTXT      </t>
  </si>
  <si>
    <t>備忘錄說明</t>
  </si>
  <si>
    <t>LNREMP</t>
    <phoneticPr fontId="1" type="noConversion"/>
  </si>
  <si>
    <t>舊資料此欄位不填</t>
    <phoneticPr fontId="1" type="noConversion"/>
  </si>
  <si>
    <t>LA$GRTP</t>
    <phoneticPr fontId="1" type="noConversion"/>
  </si>
  <si>
    <t>LA$GDTP</t>
    <phoneticPr fontId="1" type="noConversion"/>
  </si>
  <si>
    <t>GDTPTY</t>
  </si>
  <si>
    <t>順位</t>
  </si>
  <si>
    <t>GDTP1A</t>
  </si>
  <si>
    <t>前一順位金額</t>
  </si>
  <si>
    <t>GDTP1M</t>
  </si>
  <si>
    <t>前一順位債權人</t>
  </si>
  <si>
    <t>GDTP2A</t>
  </si>
  <si>
    <t>前二順位金額</t>
  </si>
  <si>
    <t>GDTP2M</t>
  </si>
  <si>
    <t>前二順位債權人</t>
  </si>
  <si>
    <t>GDTP3A</t>
  </si>
  <si>
    <t>前三順位金額</t>
  </si>
  <si>
    <t>GDTP3M</t>
  </si>
  <si>
    <t>前三順位債權人</t>
  </si>
  <si>
    <t>GDTTMR</t>
  </si>
  <si>
    <t>建物標示備註</t>
  </si>
  <si>
    <t>LMSACN</t>
  </si>
  <si>
    <t>戶號</t>
  </si>
  <si>
    <t>GDTSDT</t>
  </si>
  <si>
    <t>設定日期</t>
  </si>
  <si>
    <t>ESTVAL</t>
  </si>
  <si>
    <t>評估淨值</t>
  </si>
  <si>
    <t>RSTVAL</t>
  </si>
  <si>
    <t>出租評估淨值</t>
  </si>
  <si>
    <t>RISVAL</t>
  </si>
  <si>
    <t>總增值稅</t>
  </si>
  <si>
    <t>RNTVAL</t>
  </si>
  <si>
    <t>押租金</t>
  </si>
  <si>
    <t>MTGTYP</t>
  </si>
  <si>
    <t>抵押權設定種類</t>
  </si>
  <si>
    <t>MTGAGM</t>
  </si>
  <si>
    <t>檢附同意書</t>
  </si>
  <si>
    <t>GDRMRK</t>
  </si>
  <si>
    <t>註記</t>
  </si>
  <si>
    <t>LA$HGTP</t>
    <phoneticPr fontId="1" type="noConversion"/>
  </si>
  <si>
    <t>N</t>
    <phoneticPr fontId="1" type="noConversion"/>
  </si>
  <si>
    <t>LGTADR</t>
  </si>
  <si>
    <t>門牌號碼</t>
  </si>
  <si>
    <t>HGTMHN</t>
  </si>
  <si>
    <t>主建物建號</t>
  </si>
  <si>
    <t>HGTMHS</t>
  </si>
  <si>
    <t>主建物(坪)</t>
  </si>
  <si>
    <t>LGTUNT</t>
  </si>
  <si>
    <t>押品狀況碼</t>
  </si>
  <si>
    <t>HGTSTR</t>
  </si>
  <si>
    <t>建物結構</t>
  </si>
  <si>
    <t>HGTFLR</t>
  </si>
  <si>
    <t>樓層數</t>
  </si>
  <si>
    <t>HGTROF</t>
  </si>
  <si>
    <t>屋頂結構</t>
  </si>
  <si>
    <t>SALID1</t>
  </si>
  <si>
    <t>賣方ID</t>
  </si>
  <si>
    <t>HGTCAP</t>
  </si>
  <si>
    <t>停車位型式</t>
  </si>
  <si>
    <t>HGTGUS</t>
  </si>
  <si>
    <t>主要用途</t>
  </si>
  <si>
    <t>HGTAUS</t>
  </si>
  <si>
    <t>附屬建物用途</t>
  </si>
  <si>
    <t>HGTFOR</t>
  </si>
  <si>
    <t>所在樓層</t>
  </si>
  <si>
    <t>HGTCPE</t>
  </si>
  <si>
    <t>建築完成日</t>
  </si>
  <si>
    <t>HGTADS</t>
  </si>
  <si>
    <t>附屬建物(坪)</t>
  </si>
  <si>
    <t>HGTAD3</t>
  </si>
  <si>
    <t>街路巷弄</t>
  </si>
  <si>
    <t>HGTGTD</t>
  </si>
  <si>
    <t>房屋所有權取得日</t>
  </si>
  <si>
    <t>BUYAMT</t>
  </si>
  <si>
    <t>買賣契約價格</t>
  </si>
  <si>
    <t>BUYDAT</t>
  </si>
  <si>
    <t>買賣契約日期</t>
  </si>
  <si>
    <t>HGTMHN2</t>
  </si>
  <si>
    <t>主建物建號2</t>
  </si>
  <si>
    <t>HGTCIP</t>
  </si>
  <si>
    <t>獨立產權註記</t>
  </si>
  <si>
    <t>鑑價單價/坪</t>
  </si>
  <si>
    <t>鑑價單價/坪</t>
    <phoneticPr fontId="1" type="noConversion"/>
  </si>
  <si>
    <t>LGTSQM</t>
  </si>
  <si>
    <t>面積(坪)</t>
  </si>
  <si>
    <t>LGTTYR</t>
  </si>
  <si>
    <t>移轉年度</t>
  </si>
  <si>
    <t>前次移轉金額</t>
  </si>
  <si>
    <t>LGTTAX</t>
  </si>
  <si>
    <t>土地增值稅</t>
  </si>
  <si>
    <t>LGTTAY</t>
  </si>
  <si>
    <t>土地稅年月</t>
  </si>
  <si>
    <t>LGTUSE</t>
  </si>
  <si>
    <t>使用區分</t>
  </si>
  <si>
    <t>LGTTYP</t>
  </si>
  <si>
    <t>使用地類別</t>
  </si>
  <si>
    <t>LGTVAL</t>
  </si>
  <si>
    <t>公告土地現值</t>
  </si>
  <si>
    <t>LGTVYM</t>
  </si>
  <si>
    <t>土地現值年月</t>
  </si>
  <si>
    <t>地號2</t>
  </si>
  <si>
    <t>C,
C</t>
    <phoneticPr fontId="1" type="noConversion"/>
  </si>
  <si>
    <t>LA$LGTP</t>
    <phoneticPr fontId="1" type="noConversion"/>
  </si>
  <si>
    <t>LA$SGTP</t>
    <phoneticPr fontId="1" type="noConversion"/>
  </si>
  <si>
    <t>SGTSBN</t>
  </si>
  <si>
    <t>質權設定書號</t>
  </si>
  <si>
    <t>SGT3MA</t>
  </si>
  <si>
    <t>三個月平均價</t>
  </si>
  <si>
    <t>面額單價</t>
  </si>
  <si>
    <t>SGTYAM</t>
  </si>
  <si>
    <t>前日收盤價</t>
  </si>
  <si>
    <t>SGTUNT</t>
  </si>
  <si>
    <t>鑑定單價</t>
  </si>
  <si>
    <t>SGTPER</t>
  </si>
  <si>
    <t>貸放成數</t>
  </si>
  <si>
    <t>SGTMNN</t>
  </si>
  <si>
    <t>保管條號碼</t>
  </si>
  <si>
    <t>SGTNO1,
SGTNO2</t>
    <phoneticPr fontId="1" type="noConversion"/>
  </si>
  <si>
    <t>有價證券代號1,
有價證券代號2</t>
    <phoneticPr fontId="1" type="noConversion"/>
  </si>
  <si>
    <t>2,
3</t>
    <phoneticPr fontId="1" type="noConversion"/>
  </si>
  <si>
    <t>BGTBNK</t>
  </si>
  <si>
    <t>保證銀行</t>
  </si>
  <si>
    <t>BGTGBN</t>
  </si>
  <si>
    <t>保證書字號</t>
  </si>
  <si>
    <t>BGTSDT</t>
  </si>
  <si>
    <t>保證起日</t>
  </si>
  <si>
    <t>BGTEDT</t>
  </si>
  <si>
    <t>保證迄日</t>
  </si>
  <si>
    <t>LA$BGTP</t>
  </si>
  <si>
    <t>LN$CGTP</t>
    <phoneticPr fontId="1" type="noConversion"/>
  </si>
  <si>
    <t>CGT015</t>
  </si>
  <si>
    <t>車主統編</t>
  </si>
  <si>
    <t>CGT001</t>
  </si>
  <si>
    <t>產品代碼</t>
  </si>
  <si>
    <t>CGT002</t>
  </si>
  <si>
    <t>品牌</t>
  </si>
  <si>
    <t>CGT003</t>
  </si>
  <si>
    <t>顏色</t>
  </si>
  <si>
    <t>CGT004</t>
  </si>
  <si>
    <t>型式</t>
  </si>
  <si>
    <t>CGT005</t>
  </si>
  <si>
    <t>排氣量</t>
  </si>
  <si>
    <t>CGT006</t>
  </si>
  <si>
    <t>牌照號碼</t>
  </si>
  <si>
    <t>牌照類別</t>
  </si>
  <si>
    <t>CGT007</t>
    <phoneticPr fontId="1" type="noConversion"/>
  </si>
  <si>
    <t>CGT008</t>
  </si>
  <si>
    <t>牌照用途</t>
  </si>
  <si>
    <t>CGT009</t>
  </si>
  <si>
    <t>發照日期</t>
  </si>
  <si>
    <t>CGT010</t>
  </si>
  <si>
    <t>製造年月</t>
  </si>
  <si>
    <t>CGT011</t>
  </si>
  <si>
    <t>車別</t>
  </si>
  <si>
    <t>CGT013</t>
  </si>
  <si>
    <t>車身式樣</t>
  </si>
  <si>
    <t>CGT012</t>
  </si>
  <si>
    <t>引擎號碼</t>
  </si>
  <si>
    <t>CGT017</t>
  </si>
  <si>
    <t>監理(處)所</t>
  </si>
  <si>
    <t>CGT019</t>
  </si>
  <si>
    <t>幣別</t>
  </si>
  <si>
    <t>CGT020</t>
  </si>
  <si>
    <t>收件字號</t>
  </si>
  <si>
    <t>CGT021</t>
  </si>
  <si>
    <t>抵押登記字號</t>
  </si>
  <si>
    <t>CGT022</t>
  </si>
  <si>
    <t>抵押收件日</t>
  </si>
  <si>
    <t>CGT023</t>
  </si>
  <si>
    <t>抵押登記起日</t>
  </si>
  <si>
    <t>CGT024</t>
  </si>
  <si>
    <t>抵押登記迄日</t>
  </si>
  <si>
    <t>CGT018</t>
  </si>
  <si>
    <t>抵押設定金額</t>
  </si>
  <si>
    <t>NGRRMK60</t>
  </si>
  <si>
    <t>備註</t>
  </si>
  <si>
    <t>記錄號碼</t>
  </si>
  <si>
    <t>RCVDAT</t>
  </si>
  <si>
    <t>收件日</t>
  </si>
  <si>
    <t>TRXIDT</t>
  </si>
  <si>
    <t>入帳日期</t>
  </si>
  <si>
    <t>LGFAMT</t>
  </si>
  <si>
    <t>法拍費用</t>
  </si>
  <si>
    <t>ACTCOD</t>
  </si>
  <si>
    <t>科目</t>
  </si>
  <si>
    <t>LGFCOD</t>
  </si>
  <si>
    <t>件別</t>
  </si>
  <si>
    <t>EXGBRH</t>
  </si>
  <si>
    <t>匯款單位</t>
  </si>
  <si>
    <t>EXGEMP</t>
  </si>
  <si>
    <t>匯款人</t>
  </si>
  <si>
    <t>CASNUM2</t>
  </si>
  <si>
    <t>案號</t>
  </si>
  <si>
    <t>TFRBAD</t>
  </si>
  <si>
    <t>轉催收日</t>
  </si>
  <si>
    <t>NGRRMK</t>
  </si>
  <si>
    <t>LMSAPN</t>
  </si>
  <si>
    <t>額度號碼</t>
  </si>
  <si>
    <t>CUSEM1</t>
  </si>
  <si>
    <t>授信</t>
  </si>
  <si>
    <t>CUSRGN</t>
  </si>
  <si>
    <t>區部</t>
  </si>
  <si>
    <t>CUSEM2</t>
  </si>
  <si>
    <t>放款專員</t>
  </si>
  <si>
    <t>CUSEM3</t>
  </si>
  <si>
    <t>介紹人</t>
  </si>
  <si>
    <t>CUSEM4</t>
  </si>
  <si>
    <t>督辦</t>
  </si>
  <si>
    <t>CUSEM6</t>
  </si>
  <si>
    <t>估價</t>
  </si>
  <si>
    <t>CASCDE</t>
  </si>
  <si>
    <t>計件代碼</t>
  </si>
  <si>
    <t>LA$CASP</t>
    <phoneticPr fontId="1" type="noConversion"/>
  </si>
  <si>
    <t>CASIDT</t>
  </si>
  <si>
    <t>申請日期</t>
  </si>
  <si>
    <t>CASNUM</t>
  </si>
  <si>
    <t>申請號碼</t>
  </si>
  <si>
    <t>CASAMT</t>
  </si>
  <si>
    <t>申請金額</t>
  </si>
  <si>
    <t>CASSTS</t>
  </si>
  <si>
    <t>處理情形</t>
  </si>
  <si>
    <t>CASDAT</t>
  </si>
  <si>
    <t>准駁日期</t>
  </si>
  <si>
    <t>CASGCI</t>
  </si>
  <si>
    <t>團體戶CIF KEY</t>
  </si>
  <si>
    <t>舊資料固定放TWD</t>
    <phoneticPr fontId="1" type="noConversion"/>
  </si>
  <si>
    <t xml:space="preserve">IN$COD      </t>
  </si>
  <si>
    <t xml:space="preserve">利率類別    </t>
  </si>
  <si>
    <t xml:space="preserve">IN$DSC      </t>
  </si>
  <si>
    <t xml:space="preserve">利率名稱    </t>
  </si>
  <si>
    <t xml:space="preserve">利率區分    </t>
  </si>
  <si>
    <t>TB$TBLP</t>
    <phoneticPr fontId="1" type="noConversion"/>
  </si>
  <si>
    <t>固定0</t>
    <phoneticPr fontId="1" type="noConversion"/>
  </si>
  <si>
    <t>固定空白</t>
    <phoneticPr fontId="1" type="noConversion"/>
  </si>
  <si>
    <t>ClBuildingOwner</t>
  </si>
  <si>
    <t>ClBuildingPublic</t>
  </si>
  <si>
    <t>ClBuildingReason</t>
  </si>
  <si>
    <t>ClLandOwner</t>
  </si>
  <si>
    <t>ClLandReason</t>
  </si>
  <si>
    <t>串LA$APLP取IRTBCD
若為在LA$APLP無資料,擺ZZ999</t>
    <phoneticPr fontId="1" type="noConversion"/>
  </si>
  <si>
    <t>額外寫一筆ZZ999,供舊系統在案件申請檔尚未核准的資料使用</t>
    <phoneticPr fontId="1" type="noConversion"/>
  </si>
  <si>
    <t>LGTPTA</t>
    <phoneticPr fontId="1" type="noConversion"/>
  </si>
  <si>
    <t>SGTAUN</t>
    <phoneticPr fontId="1" type="noConversion"/>
  </si>
  <si>
    <t>固定0</t>
    <phoneticPr fontId="1" type="noConversion"/>
  </si>
  <si>
    <t>固定空白</t>
    <phoneticPr fontId="1" type="noConversion"/>
  </si>
  <si>
    <t>固定空白</t>
    <phoneticPr fontId="1" type="noConversion"/>
  </si>
  <si>
    <t>FacClose</t>
    <phoneticPr fontId="4" type="noConversion"/>
  </si>
  <si>
    <t>LN$ENDP</t>
  </si>
  <si>
    <t>ADTYMD</t>
  </si>
  <si>
    <t>年月日</t>
  </si>
  <si>
    <t>APLPSN</t>
  </si>
  <si>
    <t>提前清償原因</t>
  </si>
  <si>
    <t>ASTULA</t>
  </si>
  <si>
    <t>還清金額</t>
  </si>
  <si>
    <t>APLGET</t>
  </si>
  <si>
    <t>清償領取方式</t>
  </si>
  <si>
    <t>CUSTL1</t>
  </si>
  <si>
    <t>聯絡電話1</t>
  </si>
  <si>
    <t>CUSTL2</t>
  </si>
  <si>
    <t>聯絡電話2</t>
  </si>
  <si>
    <t>NGRRMK40</t>
  </si>
  <si>
    <t>GraceCondition</t>
    <phoneticPr fontId="4" type="noConversion"/>
  </si>
  <si>
    <t>寬限條件控管繳息檔</t>
    <phoneticPr fontId="4" type="noConversion"/>
  </si>
  <si>
    <t>LN$GRPP</t>
    <phoneticPr fontId="1" type="noConversion"/>
  </si>
  <si>
    <t xml:space="preserve">戶號          </t>
  </si>
  <si>
    <t xml:space="preserve">額度          </t>
  </si>
  <si>
    <t xml:space="preserve">使用碼        </t>
  </si>
  <si>
    <t>ForeclosureFinished</t>
    <phoneticPr fontId="4" type="noConversion"/>
  </si>
  <si>
    <t>法拍完成資料檔</t>
    <phoneticPr fontId="4" type="noConversion"/>
  </si>
  <si>
    <t>LN$LGRP</t>
    <phoneticPr fontId="1" type="noConversion"/>
  </si>
  <si>
    <t xml:space="preserve">額度      </t>
  </si>
  <si>
    <t>法拍完成日</t>
  </si>
  <si>
    <t>LA$ASCP</t>
    <phoneticPr fontId="1" type="noConversion"/>
  </si>
  <si>
    <t>ASCRAT</t>
    <phoneticPr fontId="1" type="noConversion"/>
  </si>
  <si>
    <t>LA$PHGP</t>
    <phoneticPr fontId="1" type="noConversion"/>
  </si>
  <si>
    <t>HGTPNM</t>
  </si>
  <si>
    <t>公設建號</t>
  </si>
  <si>
    <t>HGTPNM2</t>
  </si>
  <si>
    <t>公設建號2</t>
  </si>
  <si>
    <t>LA$HGTP</t>
    <phoneticPr fontId="1" type="noConversion"/>
  </si>
  <si>
    <t>HGTPSM</t>
    <phoneticPr fontId="1" type="noConversion"/>
  </si>
  <si>
    <t>公設面積</t>
    <phoneticPr fontId="1" type="noConversion"/>
  </si>
  <si>
    <t>N</t>
    <phoneticPr fontId="1" type="noConversion"/>
  </si>
  <si>
    <t>串聯方式</t>
  </si>
  <si>
    <t>篩選條件</t>
  </si>
  <si>
    <t>WHERE NVL("FacCaseAppl"."ApplNo",0) &lt;&gt; 0</t>
    <phoneticPr fontId="1" type="noConversion"/>
  </si>
  <si>
    <t>APLLSQ</t>
    <phoneticPr fontId="1" type="noConversion"/>
  </si>
  <si>
    <t>LA$APLP</t>
    <phoneticPr fontId="1" type="noConversion"/>
  </si>
  <si>
    <t>LMSACN</t>
    <phoneticPr fontId="1" type="noConversion"/>
  </si>
  <si>
    <t>戶號</t>
    <phoneticPr fontId="1" type="noConversion"/>
  </si>
  <si>
    <t>N</t>
    <phoneticPr fontId="1" type="noConversion"/>
  </si>
  <si>
    <t>LA$APLP</t>
    <phoneticPr fontId="1" type="noConversion"/>
  </si>
  <si>
    <t>LMSAPN</t>
    <phoneticPr fontId="1" type="noConversion"/>
  </si>
  <si>
    <t>額度號碼</t>
    <phoneticPr fontId="1" type="noConversion"/>
  </si>
  <si>
    <t>N</t>
    <phoneticPr fontId="1" type="noConversion"/>
  </si>
  <si>
    <t>LA$APLP</t>
    <phoneticPr fontId="1" type="noConversion"/>
  </si>
  <si>
    <t>最終序號</t>
    <phoneticPr fontId="1" type="noConversion"/>
  </si>
  <si>
    <t>N</t>
    <phoneticPr fontId="1" type="noConversion"/>
  </si>
  <si>
    <t>固定為0</t>
    <phoneticPr fontId="1" type="noConversion"/>
  </si>
  <si>
    <t>APLNUM</t>
    <phoneticPr fontId="1" type="noConversion"/>
  </si>
  <si>
    <t>核准號碼</t>
    <phoneticPr fontId="1" type="noConversion"/>
  </si>
  <si>
    <t>CASNUM3</t>
    <phoneticPr fontId="1" type="noConversion"/>
  </si>
  <si>
    <t>案件編號</t>
    <phoneticPr fontId="1" type="noConversion"/>
  </si>
  <si>
    <t>LA$APLP</t>
    <phoneticPr fontId="1" type="noConversion"/>
  </si>
  <si>
    <t>IRTBCD</t>
    <phoneticPr fontId="1" type="noConversion"/>
  </si>
  <si>
    <t>基本利率代碼</t>
    <phoneticPr fontId="1" type="noConversion"/>
  </si>
  <si>
    <t>C</t>
    <phoneticPr fontId="1" type="noConversion"/>
  </si>
  <si>
    <t>FacProd</t>
    <phoneticPr fontId="1" type="noConversion"/>
  </si>
  <si>
    <t>BaseRateCode</t>
    <phoneticPr fontId="1" type="noConversion"/>
  </si>
  <si>
    <t>指標利率代碼</t>
    <phoneticPr fontId="1" type="noConversion"/>
  </si>
  <si>
    <t>VARCHAR2</t>
  </si>
  <si>
    <t>VARCHAR2</t>
    <phoneticPr fontId="1" type="noConversion"/>
  </si>
  <si>
    <t>DECIMAL</t>
  </si>
  <si>
    <t>IRTASC</t>
    <phoneticPr fontId="1" type="noConversion"/>
  </si>
  <si>
    <t>利率加減碼</t>
    <phoneticPr fontId="1" type="noConversion"/>
  </si>
  <si>
    <t>D</t>
    <phoneticPr fontId="1" type="noConversion"/>
  </si>
  <si>
    <t>LA$ASCP</t>
    <phoneticPr fontId="1" type="noConversion"/>
  </si>
  <si>
    <t>ASCRAT</t>
    <phoneticPr fontId="1" type="noConversion"/>
  </si>
  <si>
    <t>加碼利率</t>
    <phoneticPr fontId="1" type="noConversion"/>
  </si>
  <si>
    <t>D</t>
    <phoneticPr fontId="1" type="noConversion"/>
  </si>
  <si>
    <t>NULL則0</t>
    <phoneticPr fontId="1" type="noConversion"/>
  </si>
  <si>
    <t>APLRAT</t>
    <phoneticPr fontId="1" type="noConversion"/>
  </si>
  <si>
    <t>核准利率</t>
    <phoneticPr fontId="1" type="noConversion"/>
  </si>
  <si>
    <t>D</t>
    <phoneticPr fontId="1" type="noConversion"/>
  </si>
  <si>
    <t>固定為0</t>
    <phoneticPr fontId="1" type="noConversion"/>
  </si>
  <si>
    <t>AILIRT</t>
    <phoneticPr fontId="1" type="noConversion"/>
  </si>
  <si>
    <t>利率區分</t>
    <phoneticPr fontId="1" type="noConversion"/>
  </si>
  <si>
    <t>IRTFSC</t>
    <phoneticPr fontId="1" type="noConversion"/>
  </si>
  <si>
    <t>IRTMSC</t>
    <phoneticPr fontId="1" type="noConversion"/>
  </si>
  <si>
    <t>首次調整週期</t>
    <phoneticPr fontId="1" type="noConversion"/>
  </si>
  <si>
    <t>利率調整週期</t>
    <phoneticPr fontId="1" type="noConversion"/>
  </si>
  <si>
    <t>APLCUR</t>
    <phoneticPr fontId="1" type="noConversion"/>
  </si>
  <si>
    <t>額度幣別</t>
    <phoneticPr fontId="1" type="noConversion"/>
  </si>
  <si>
    <t>C</t>
    <phoneticPr fontId="1" type="noConversion"/>
  </si>
  <si>
    <t>NULL則'TWD'</t>
    <phoneticPr fontId="1" type="noConversion"/>
  </si>
  <si>
    <t>APLPAM</t>
    <phoneticPr fontId="1" type="noConversion"/>
  </si>
  <si>
    <t>核准額度</t>
    <phoneticPr fontId="1" type="noConversion"/>
  </si>
  <si>
    <t>APLLAM</t>
    <phoneticPr fontId="1" type="noConversion"/>
  </si>
  <si>
    <t>貸出金額</t>
    <phoneticPr fontId="1" type="noConversion"/>
  </si>
  <si>
    <t>APLUAM</t>
    <phoneticPr fontId="1" type="noConversion"/>
  </si>
  <si>
    <t>已用額度</t>
    <phoneticPr fontId="1" type="noConversion"/>
  </si>
  <si>
    <t>ACTACT</t>
    <phoneticPr fontId="1" type="noConversion"/>
  </si>
  <si>
    <t>科目</t>
    <phoneticPr fontId="1" type="noConversion"/>
  </si>
  <si>
    <t>APLYER</t>
    <phoneticPr fontId="1" type="noConversion"/>
  </si>
  <si>
    <t>貸款期間-年</t>
    <phoneticPr fontId="1" type="noConversion"/>
  </si>
  <si>
    <t>APLMON</t>
    <phoneticPr fontId="1" type="noConversion"/>
  </si>
  <si>
    <t>貸款期間-月</t>
    <phoneticPr fontId="1" type="noConversion"/>
  </si>
  <si>
    <t>APLDAY</t>
    <phoneticPr fontId="1" type="noConversion"/>
  </si>
  <si>
    <t>貸款期間-日</t>
    <phoneticPr fontId="1" type="noConversion"/>
  </si>
  <si>
    <t>APLFSD</t>
    <phoneticPr fontId="1" type="noConversion"/>
  </si>
  <si>
    <t>首次撥款日</t>
    <phoneticPr fontId="1" type="noConversion"/>
  </si>
  <si>
    <t>APLDLD</t>
    <phoneticPr fontId="1" type="noConversion"/>
  </si>
  <si>
    <t>額度到期日</t>
    <phoneticPr fontId="1" type="noConversion"/>
  </si>
  <si>
    <t>LA$APLP.ACTACT為310時=1
LA$LMSP.MAX("TRXJAC")為1時=1</t>
    <phoneticPr fontId="1" type="noConversion"/>
  </si>
  <si>
    <t>ACTACT
TRXJAC</t>
    <phoneticPr fontId="1" type="noConversion"/>
  </si>
  <si>
    <t>LA$APLP
LA$LMSP</t>
    <phoneticPr fontId="1" type="noConversion"/>
  </si>
  <si>
    <t>科目
業務子目</t>
    <phoneticPr fontId="1" type="noConversion"/>
  </si>
  <si>
    <t>N
N</t>
    <phoneticPr fontId="1" type="noConversion"/>
  </si>
  <si>
    <t>3
3</t>
    <phoneticPr fontId="1" type="noConversion"/>
  </si>
  <si>
    <t>0
0</t>
    <phoneticPr fontId="1" type="noConversion"/>
  </si>
  <si>
    <t>LMSRTP</t>
    <phoneticPr fontId="1" type="noConversion"/>
  </si>
  <si>
    <t>攤還方式</t>
    <phoneticPr fontId="1" type="noConversion"/>
  </si>
  <si>
    <t>固定為2</t>
    <phoneticPr fontId="1" type="noConversion"/>
  </si>
  <si>
    <t>LMSISC</t>
    <phoneticPr fontId="1" type="noConversion"/>
  </si>
  <si>
    <t>繳息週期</t>
    <phoneticPr fontId="1" type="noConversion"/>
  </si>
  <si>
    <t>LMSPSC</t>
    <phoneticPr fontId="1" type="noConversion"/>
  </si>
  <si>
    <t>還本週期</t>
    <phoneticPr fontId="1" type="noConversion"/>
  </si>
  <si>
    <t>APLADT</t>
    <phoneticPr fontId="1" type="noConversion"/>
  </si>
  <si>
    <t>動支期限</t>
    <phoneticPr fontId="1" type="noConversion"/>
  </si>
  <si>
    <t>LMSGPT</t>
    <phoneticPr fontId="1" type="noConversion"/>
  </si>
  <si>
    <t>寬限總月數</t>
    <phoneticPr fontId="1" type="noConversion"/>
  </si>
  <si>
    <t>ACTFEE</t>
    <phoneticPr fontId="1" type="noConversion"/>
  </si>
  <si>
    <t>帳管數</t>
    <phoneticPr fontId="1" type="noConversion"/>
  </si>
  <si>
    <t>CU$CUSP</t>
    <phoneticPr fontId="1" type="noConversion"/>
  </si>
  <si>
    <t>CUSECD</t>
    <phoneticPr fontId="1" type="noConversion"/>
  </si>
  <si>
    <t>客戶別</t>
    <phoneticPr fontId="1" type="noConversion"/>
  </si>
  <si>
    <t>APLPCD</t>
    <phoneticPr fontId="1" type="noConversion"/>
  </si>
  <si>
    <t>攤還額異動碼</t>
    <phoneticPr fontId="1" type="noConversion"/>
  </si>
  <si>
    <t>CUSECD</t>
    <phoneticPr fontId="1" type="noConversion"/>
  </si>
  <si>
    <t>CUSECD為1,2,3,4,5,7,9時補為二位數
為E時代入01
為其他數字、英文字母及@號時代入00
皆非則TRIM(CUSECD)</t>
    <phoneticPr fontId="1" type="noConversion"/>
  </si>
  <si>
    <t>CUSECD為I時代入02
為X時代入03
為Y時代入04
皆非則代入00</t>
    <phoneticPr fontId="1" type="noConversion"/>
  </si>
  <si>
    <t>APLRCD</t>
    <phoneticPr fontId="1" type="noConversion"/>
  </si>
  <si>
    <t>循環動用</t>
    <phoneticPr fontId="1" type="noConversion"/>
  </si>
  <si>
    <t>APLRDT</t>
    <phoneticPr fontId="1" type="noConversion"/>
  </si>
  <si>
    <t>循環動用期限</t>
    <phoneticPr fontId="1" type="noConversion"/>
  </si>
  <si>
    <t>APLUSG</t>
    <phoneticPr fontId="1" type="noConversion"/>
  </si>
  <si>
    <t>用途別</t>
    <phoneticPr fontId="1" type="noConversion"/>
  </si>
  <si>
    <t>補為二位數</t>
    <phoneticPr fontId="1" type="noConversion"/>
  </si>
  <si>
    <t>CASUNT</t>
    <phoneticPr fontId="1" type="noConversion"/>
  </si>
  <si>
    <t>案件隸屬單位</t>
    <phoneticPr fontId="1" type="noConversion"/>
  </si>
  <si>
    <t>APLITX</t>
    <phoneticPr fontId="1" type="noConversion"/>
  </si>
  <si>
    <t>代徵所得稅</t>
    <phoneticPr fontId="1" type="noConversion"/>
  </si>
  <si>
    <t>APLPYF</t>
    <phoneticPr fontId="1" type="noConversion"/>
  </si>
  <si>
    <t>代償碼</t>
    <phoneticPr fontId="1" type="noConversion"/>
  </si>
  <si>
    <t>APLILC</t>
    <phoneticPr fontId="1" type="noConversion"/>
  </si>
  <si>
    <t>不可撤銷</t>
    <phoneticPr fontId="1" type="noConversion"/>
  </si>
  <si>
    <t>固定空白</t>
    <phoneticPr fontId="1" type="noConversion"/>
  </si>
  <si>
    <t>CASCDE</t>
    <phoneticPr fontId="1" type="noConversion"/>
  </si>
  <si>
    <t>計件代碼</t>
    <phoneticPr fontId="1" type="noConversion"/>
  </si>
  <si>
    <t>LMSPYS</t>
    <phoneticPr fontId="1" type="noConversion"/>
  </si>
  <si>
    <t>繳款方式</t>
    <phoneticPr fontId="1" type="noConversion"/>
  </si>
  <si>
    <t>CUSEM3</t>
    <phoneticPr fontId="1" type="noConversion"/>
  </si>
  <si>
    <t>介紹人</t>
    <phoneticPr fontId="1" type="noConversion"/>
  </si>
  <si>
    <t>CUSRGN</t>
    <phoneticPr fontId="1" type="noConversion"/>
  </si>
  <si>
    <t>區部</t>
    <phoneticPr fontId="1" type="noConversion"/>
  </si>
  <si>
    <t>CUSEM7</t>
    <phoneticPr fontId="1" type="noConversion"/>
  </si>
  <si>
    <t>火險服務</t>
    <phoneticPr fontId="1" type="noConversion"/>
  </si>
  <si>
    <t>放款業務專員</t>
    <phoneticPr fontId="1" type="noConversion"/>
  </si>
  <si>
    <t>CUSEM6</t>
    <phoneticPr fontId="1" type="noConversion"/>
  </si>
  <si>
    <t>估價</t>
    <phoneticPr fontId="1" type="noConversion"/>
  </si>
  <si>
    <t>CUSEM1</t>
    <phoneticPr fontId="1" type="noConversion"/>
  </si>
  <si>
    <t>授信</t>
    <phoneticPr fontId="1" type="noConversion"/>
  </si>
  <si>
    <t>C</t>
    <phoneticPr fontId="1" type="noConversion"/>
  </si>
  <si>
    <t>CUSEM2</t>
    <phoneticPr fontId="1" type="noConversion"/>
  </si>
  <si>
    <t>放款專員</t>
    <phoneticPr fontId="1" type="noConversion"/>
  </si>
  <si>
    <t>CUSEM8</t>
    <phoneticPr fontId="1" type="noConversion"/>
  </si>
  <si>
    <t>固定空白</t>
    <phoneticPr fontId="1" type="noConversion"/>
  </si>
  <si>
    <t>CUSEM9</t>
    <phoneticPr fontId="1" type="noConversion"/>
  </si>
  <si>
    <t>徵信</t>
    <phoneticPr fontId="1" type="noConversion"/>
  </si>
  <si>
    <t>CUSEMA</t>
    <phoneticPr fontId="1" type="noConversion"/>
  </si>
  <si>
    <t>估價覆核</t>
    <phoneticPr fontId="1" type="noConversion"/>
  </si>
  <si>
    <t>C</t>
    <phoneticPr fontId="1" type="noConversion"/>
  </si>
  <si>
    <t>固定空白</t>
    <phoneticPr fontId="1" type="noConversion"/>
  </si>
  <si>
    <t>APLCRD</t>
    <phoneticPr fontId="1" type="noConversion"/>
  </si>
  <si>
    <t>信用評分</t>
    <phoneticPr fontId="1" type="noConversion"/>
  </si>
  <si>
    <t>APLCSD</t>
    <phoneticPr fontId="1" type="noConversion"/>
  </si>
  <si>
    <t>對保日期</t>
    <phoneticPr fontId="1" type="noConversion"/>
  </si>
  <si>
    <t>GDRSTS</t>
    <phoneticPr fontId="1" type="noConversion"/>
  </si>
  <si>
    <t>設定狀態</t>
    <phoneticPr fontId="1" type="noConversion"/>
  </si>
  <si>
    <t>固定為0</t>
    <phoneticPr fontId="1" type="noConversion"/>
  </si>
  <si>
    <t>固定為Y</t>
    <phoneticPr fontId="1" type="noConversion"/>
  </si>
  <si>
    <t>固定為0000</t>
    <phoneticPr fontId="1" type="noConversion"/>
  </si>
  <si>
    <t>待補</t>
    <phoneticPr fontId="1" type="noConversion"/>
  </si>
  <si>
    <t>IN$DSC轉半形後TRIM, 將'Ⅱ'轉為'II', 再將控制字元SI取代為空</t>
    <phoneticPr fontId="1" type="noConversion"/>
  </si>
  <si>
    <t>TB$IRTP</t>
    <phoneticPr fontId="1" type="noConversion"/>
  </si>
  <si>
    <t>IN$ADT</t>
    <phoneticPr fontId="1" type="noConversion"/>
  </si>
  <si>
    <t>生效日期</t>
    <phoneticPr fontId="1" type="noConversion"/>
  </si>
  <si>
    <t>IN$ADT為null則0</t>
    <phoneticPr fontId="1" type="noConversion"/>
  </si>
  <si>
    <t>固定為0</t>
    <phoneticPr fontId="1" type="noConversion"/>
  </si>
  <si>
    <t>TWD</t>
    <phoneticPr fontId="1" type="noConversion"/>
  </si>
  <si>
    <t>TB$TBLP</t>
    <phoneticPr fontId="1" type="noConversion"/>
  </si>
  <si>
    <t>C,N</t>
    <phoneticPr fontId="1" type="noConversion"/>
  </si>
  <si>
    <t>2,1</t>
    <phoneticPr fontId="1" type="noConversion"/>
  </si>
  <si>
    <t>IN$COD為8,81,82,83,89,JA,JB,JC,IA,IB,IC,ID,IE,IF,IG,IH,II時代入02
前述為非時, AILIRT為3時代入01
皆非時代入99</t>
    <phoneticPr fontId="1" type="noConversion"/>
  </si>
  <si>
    <t>IN$RAT</t>
    <phoneticPr fontId="1" type="noConversion"/>
  </si>
  <si>
    <t>基本利率</t>
    <phoneticPr fontId="1" type="noConversion"/>
  </si>
  <si>
    <t>IN$RAT為NULL時代入0</t>
    <phoneticPr fontId="1" type="noConversion"/>
  </si>
  <si>
    <t>IN$COD</t>
    <phoneticPr fontId="1" type="noConversion"/>
  </si>
  <si>
    <t>利率類別</t>
    <phoneticPr fontId="1" type="noConversion"/>
  </si>
  <si>
    <t>IN$COD為'D1','D2','D3','D4','D5','D6','D7','D8','D9','EM','EN','EO','1','11','1A','38','JA','JB','JC','X1','X2','60','81','82','83','1B'時代入N,其餘為Y</t>
    <phoneticPr fontId="1" type="noConversion"/>
  </si>
  <si>
    <t>TB$TBLP</t>
    <phoneticPr fontId="1" type="noConversion"/>
  </si>
  <si>
    <t xml:space="preserve">AILIRT      </t>
    <phoneticPr fontId="1" type="noConversion"/>
  </si>
  <si>
    <t>利率類別,利率區分</t>
    <phoneticPr fontId="1" type="noConversion"/>
  </si>
  <si>
    <t xml:space="preserve">利率區分    </t>
    <phoneticPr fontId="1" type="noConversion"/>
  </si>
  <si>
    <t>AILIRT為1,2,3時代入同值,
其餘代入空字串</t>
    <phoneticPr fontId="1" type="noConversion"/>
  </si>
  <si>
    <t>TB$TBLP</t>
    <phoneticPr fontId="1" type="noConversion"/>
  </si>
  <si>
    <t xml:space="preserve">GOVIRT      </t>
    <phoneticPr fontId="1" type="noConversion"/>
  </si>
  <si>
    <t>政府優惠房貸</t>
    <phoneticPr fontId="1" type="noConversion"/>
  </si>
  <si>
    <t>利率類別</t>
    <phoneticPr fontId="1" type="noConversion"/>
  </si>
  <si>
    <t>TRIM(IN$COD)轉半形後為'1','11','1A','38','EM','EN','EO','EP','EQ','ER','ES'時代入Y,
皆非時代入N</t>
    <phoneticPr fontId="1" type="noConversion"/>
  </si>
  <si>
    <t xml:space="preserve">PSNBCD      </t>
    <phoneticPr fontId="1" type="noConversion"/>
  </si>
  <si>
    <t>PSNBCD大於0時補為三位數
否則代入999</t>
    <phoneticPr fontId="1" type="noConversion"/>
  </si>
  <si>
    <t xml:space="preserve">PSNBCD      </t>
    <phoneticPr fontId="1" type="noConversion"/>
  </si>
  <si>
    <t>PSNBCD大於0時代入1, 否則代入9</t>
    <phoneticPr fontId="1" type="noConversion"/>
  </si>
  <si>
    <t xml:space="preserve">利率區分    </t>
    <phoneticPr fontId="1" type="noConversion"/>
  </si>
  <si>
    <t>PSNBCD為1,2時代入1, 否則代入0</t>
    <phoneticPr fontId="1" type="noConversion"/>
  </si>
  <si>
    <t>PSNBCD為1時代入12,為2時代入6
皆非時代入0</t>
    <phoneticPr fontId="1" type="noConversion"/>
  </si>
  <si>
    <t>PSNBCD為1時代入0.25, 為2時代入0.1
皆非時代入0</t>
    <phoneticPr fontId="1" type="noConversion"/>
  </si>
  <si>
    <t>固定為0</t>
    <phoneticPr fontId="1" type="noConversion"/>
  </si>
  <si>
    <t>戶號,額度號碼</t>
    <phoneticPr fontId="1" type="noConversion"/>
  </si>
  <si>
    <t>N,N</t>
    <phoneticPr fontId="1" type="noConversion"/>
  </si>
  <si>
    <t>7,3</t>
    <phoneticPr fontId="1" type="noConversion"/>
  </si>
  <si>
    <t>LMSACN || LMSAPN</t>
    <phoneticPr fontId="1" type="noConversion"/>
  </si>
  <si>
    <t>加碼生效
首次撥款日</t>
    <phoneticPr fontId="1" type="noConversion"/>
  </si>
  <si>
    <t>N
N</t>
    <phoneticPr fontId="1" type="noConversion"/>
  </si>
  <si>
    <t>8
8</t>
    <phoneticPr fontId="1" type="noConversion"/>
  </si>
  <si>
    <t>ASCADT及APLFSD轉DATE後計算之間差距的月數,再四捨五入為整數並加1</t>
    <phoneticPr fontId="1" type="noConversion"/>
  </si>
  <si>
    <t>加碼生效
首次撥款日</t>
    <phoneticPr fontId="1" type="noConversion"/>
  </si>
  <si>
    <t>N</t>
    <phoneticPr fontId="1" type="noConversion"/>
  </si>
  <si>
    <t>N
N</t>
    <phoneticPr fontId="1" type="noConversion"/>
  </si>
  <si>
    <t>ASCADT及APLFSD轉DATE後計算之間差距的月數,再四捨五入為整數</t>
    <phoneticPr fontId="1" type="noConversion"/>
  </si>
  <si>
    <t>固定為2</t>
    <phoneticPr fontId="1" type="noConversion"/>
  </si>
  <si>
    <t>加碼利率</t>
    <phoneticPr fontId="1" type="noConversion"/>
  </si>
  <si>
    <t>D</t>
    <phoneticPr fontId="1" type="noConversion"/>
  </si>
  <si>
    <t>CustMain</t>
    <phoneticPr fontId="1" type="noConversion"/>
  </si>
  <si>
    <t>CustUKey</t>
    <phoneticPr fontId="1" type="noConversion"/>
  </si>
  <si>
    <t>客戶識別碼</t>
  </si>
  <si>
    <t>客戶識別碼</t>
    <phoneticPr fontId="1" type="noConversion"/>
  </si>
  <si>
    <t>VARCHAR2</t>
    <phoneticPr fontId="1" type="noConversion"/>
  </si>
  <si>
    <t>CASGCI為null時代入空字串</t>
    <phoneticPr fontId="1" type="noConversion"/>
  </si>
  <si>
    <t>固定空白</t>
    <phoneticPr fontId="1" type="noConversion"/>
  </si>
  <si>
    <t>固定為0</t>
    <phoneticPr fontId="1" type="noConversion"/>
  </si>
  <si>
    <t>FROM "LN$GRPP"</t>
    <phoneticPr fontId="1" type="noConversion"/>
  </si>
  <si>
    <t>FROM "LN$ENDP"</t>
    <phoneticPr fontId="1" type="noConversion"/>
  </si>
  <si>
    <t>補為2位數</t>
    <phoneticPr fontId="1" type="noConversion"/>
  </si>
  <si>
    <t>補為2位數</t>
    <phoneticPr fontId="1" type="noConversion"/>
  </si>
  <si>
    <t>FROM "LA$NRTP"</t>
    <phoneticPr fontId="1" type="noConversion"/>
  </si>
  <si>
    <t>LA$NRTP</t>
    <phoneticPr fontId="1" type="noConversion"/>
  </si>
  <si>
    <t>待補</t>
    <phoneticPr fontId="1" type="noConversion"/>
  </si>
  <si>
    <t>RelsMain</t>
    <phoneticPr fontId="1" type="noConversion"/>
  </si>
  <si>
    <t>RelsUkey</t>
    <phoneticPr fontId="1" type="noConversion"/>
  </si>
  <si>
    <t>(準)利害關係人識別碼</t>
  </si>
  <si>
    <t>LA$NRBP</t>
    <phoneticPr fontId="1" type="noConversion"/>
  </si>
  <si>
    <t>RLBSEQ</t>
    <phoneticPr fontId="1" type="noConversion"/>
  </si>
  <si>
    <t>序號</t>
    <phoneticPr fontId="1" type="noConversion"/>
  </si>
  <si>
    <t>N</t>
    <phoneticPr fontId="1" type="noConversion"/>
  </si>
  <si>
    <t>RLBCDE</t>
    <phoneticPr fontId="1" type="noConversion"/>
  </si>
  <si>
    <t>RLBCAL</t>
    <phoneticPr fontId="1" type="noConversion"/>
  </si>
  <si>
    <t>RLBID1</t>
    <phoneticPr fontId="1" type="noConversion"/>
  </si>
  <si>
    <t>區分</t>
    <phoneticPr fontId="1" type="noConversion"/>
  </si>
  <si>
    <t>C</t>
    <phoneticPr fontId="1" type="noConversion"/>
  </si>
  <si>
    <t>LA$NRCP</t>
    <phoneticPr fontId="1" type="noConversion"/>
  </si>
  <si>
    <t>RLTCLB</t>
    <phoneticPr fontId="1" type="noConversion"/>
  </si>
  <si>
    <t>關係人ID</t>
    <phoneticPr fontId="1" type="noConversion"/>
  </si>
  <si>
    <t>待刪</t>
    <phoneticPr fontId="4" type="noConversion"/>
  </si>
  <si>
    <t xml:space="preserve">CustNo      </t>
    <phoneticPr fontId="1" type="noConversion"/>
  </si>
  <si>
    <t>CustUKey</t>
    <phoneticPr fontId="1" type="noConversion"/>
  </si>
  <si>
    <t>LNREMP,DAT_LNDOCP</t>
    <phoneticPr fontId="1" type="noConversion"/>
  </si>
  <si>
    <t>ClNoMapping</t>
    <phoneticPr fontId="1" type="noConversion"/>
  </si>
  <si>
    <t>ClCode1</t>
    <phoneticPr fontId="1" type="noConversion"/>
  </si>
  <si>
    <t>ClCode2</t>
    <phoneticPr fontId="1" type="noConversion"/>
  </si>
  <si>
    <t>ClNo</t>
    <phoneticPr fontId="1" type="noConversion"/>
  </si>
  <si>
    <t>LA$APLP
FacMain</t>
    <phoneticPr fontId="1" type="noConversion"/>
  </si>
  <si>
    <t>APLNUM
ApplNo</t>
    <phoneticPr fontId="1" type="noConversion"/>
  </si>
  <si>
    <t>LMSACN
CustNo</t>
    <phoneticPr fontId="1" type="noConversion"/>
  </si>
  <si>
    <t>LMSAPN
ApplNo</t>
    <phoneticPr fontId="1" type="noConversion"/>
  </si>
  <si>
    <t>固定為0</t>
    <phoneticPr fontId="1" type="noConversion"/>
  </si>
  <si>
    <t>擔保品代號1</t>
    <phoneticPr fontId="1" type="noConversion"/>
  </si>
  <si>
    <t>DECIMAL</t>
    <phoneticPr fontId="1" type="noConversion"/>
  </si>
  <si>
    <t>擔保品代號2</t>
    <phoneticPr fontId="1" type="noConversion"/>
  </si>
  <si>
    <t>DECIMAL</t>
    <phoneticPr fontId="1" type="noConversion"/>
  </si>
  <si>
    <t>擔保品編號</t>
    <phoneticPr fontId="1" type="noConversion"/>
  </si>
  <si>
    <t>核准號碼
申請號碼</t>
    <phoneticPr fontId="1" type="noConversion"/>
  </si>
  <si>
    <t>N
DECIMAL</t>
    <phoneticPr fontId="1" type="noConversion"/>
  </si>
  <si>
    <t>7
7</t>
    <phoneticPr fontId="1" type="noConversion"/>
  </si>
  <si>
    <t>戶號
借款人戶號</t>
    <phoneticPr fontId="1" type="noConversion"/>
  </si>
  <si>
    <t>7
7</t>
    <phoneticPr fontId="1" type="noConversion"/>
  </si>
  <si>
    <t>額度號碼
申請號碼</t>
    <phoneticPr fontId="1" type="noConversion"/>
  </si>
  <si>
    <t>N
DECIMAL</t>
    <phoneticPr fontId="1" type="noConversion"/>
  </si>
  <si>
    <t>3
7</t>
    <phoneticPr fontId="1" type="noConversion"/>
  </si>
  <si>
    <t>當該額度只有一筆擔保品時：代入Y
當該額度有多筆擔保品時：擔保品編號最大者代入Y</t>
    <phoneticPr fontId="1" type="noConversion"/>
  </si>
  <si>
    <t>AreaCode</t>
  </si>
  <si>
    <t>CdCity</t>
    <phoneticPr fontId="1" type="noConversion"/>
  </si>
  <si>
    <t>CityCode</t>
    <phoneticPr fontId="1" type="noConversion"/>
  </si>
  <si>
    <t>CdArea</t>
    <phoneticPr fontId="1" type="noConversion"/>
  </si>
  <si>
    <t>LN$CGTP</t>
    <phoneticPr fontId="1" type="noConversion"/>
  </si>
  <si>
    <t>GRTSTS</t>
    <phoneticPr fontId="1" type="noConversion"/>
  </si>
  <si>
    <t>LA$GDTP
LA$SGTP</t>
    <phoneticPr fontId="1" type="noConversion"/>
  </si>
  <si>
    <t>ETTVAL
SGTTOT</t>
    <phoneticPr fontId="1" type="noConversion"/>
  </si>
  <si>
    <t>LA$GDTP
LA$SGTP</t>
    <phoneticPr fontId="1" type="noConversion"/>
  </si>
  <si>
    <t>GDTIDT
GDTIDT</t>
    <phoneticPr fontId="1" type="noConversion"/>
  </si>
  <si>
    <t>固定為0</t>
    <phoneticPr fontId="1" type="noConversion"/>
  </si>
  <si>
    <t>固定為空字串</t>
    <phoneticPr fontId="1" type="noConversion"/>
  </si>
  <si>
    <t>僅不動產擔保品時為Y</t>
    <phoneticPr fontId="1" type="noConversion"/>
  </si>
  <si>
    <t>縣市代碼(地區別)</t>
  </si>
  <si>
    <t>鄉鎮區代碼</t>
  </si>
  <si>
    <t>鑑價日期</t>
    <phoneticPr fontId="1" type="noConversion"/>
  </si>
  <si>
    <t>評估總價
鑑定總價</t>
    <phoneticPr fontId="1" type="noConversion"/>
  </si>
  <si>
    <t>D
D</t>
    <phoneticPr fontId="1" type="noConversion"/>
  </si>
  <si>
    <t>11
11</t>
    <phoneticPr fontId="1" type="noConversion"/>
  </si>
  <si>
    <t>0
0</t>
    <phoneticPr fontId="1" type="noConversion"/>
  </si>
  <si>
    <t>NULL則空白</t>
    <phoneticPr fontId="1" type="noConversion"/>
  </si>
  <si>
    <t>NULL時代入空白</t>
    <phoneticPr fontId="1" type="noConversion"/>
  </si>
  <si>
    <t>NULL時代入0</t>
    <phoneticPr fontId="1" type="noConversion"/>
  </si>
  <si>
    <t>LA$GDTP</t>
    <phoneticPr fontId="1" type="noConversion"/>
  </si>
  <si>
    <t>固定空白</t>
    <phoneticPr fontId="1" type="noConversion"/>
  </si>
  <si>
    <t>固定空白</t>
    <phoneticPr fontId="1" type="noConversion"/>
  </si>
  <si>
    <t>固定為0</t>
    <phoneticPr fontId="1" type="noConversion"/>
  </si>
  <si>
    <t>固定為空白</t>
    <phoneticPr fontId="1" type="noConversion"/>
  </si>
  <si>
    <t>固定為0</t>
    <phoneticPr fontId="1" type="noConversion"/>
  </si>
  <si>
    <t>固定為空白</t>
    <phoneticPr fontId="1" type="noConversion"/>
  </si>
  <si>
    <t>固定為0</t>
    <phoneticPr fontId="1" type="noConversion"/>
  </si>
  <si>
    <t>LA$GTRP</t>
    <phoneticPr fontId="1" type="noConversion"/>
  </si>
  <si>
    <t>GTRCDE</t>
    <phoneticPr fontId="1" type="noConversion"/>
  </si>
  <si>
    <t>異動碼</t>
  </si>
  <si>
    <t>LA$GDTP</t>
    <phoneticPr fontId="1" type="noConversion"/>
  </si>
  <si>
    <t>GDTRDT</t>
    <phoneticPr fontId="1" type="noConversion"/>
  </si>
  <si>
    <t>他項期限</t>
    <phoneticPr fontId="1" type="noConversion"/>
  </si>
  <si>
    <t>N</t>
    <phoneticPr fontId="1" type="noConversion"/>
  </si>
  <si>
    <t>NULL時代入空字串</t>
    <phoneticPr fontId="1" type="noConversion"/>
  </si>
  <si>
    <t>固定空白</t>
    <phoneticPr fontId="1" type="noConversion"/>
  </si>
  <si>
    <t>轉半形後TRIM</t>
    <phoneticPr fontId="1" type="noConversion"/>
  </si>
  <si>
    <t>HGTGUS-&gt;BdMainUseCode轉換如下：
1-&gt;01
2,3,C,-&gt;02
4,A-&gt;03
E-&gt;04
5-&gt;05
6-&gt;06
B-&gt;07
D-&gt;08
7-&gt;09
F-&gt;10
G-&gt;11
H-&gt;12
8-&gt;13
Y-&gt;14
以上皆非者以0補為二位數</t>
    <phoneticPr fontId="1" type="noConversion"/>
  </si>
  <si>
    <t>補為二位數</t>
    <phoneticPr fontId="1" type="noConversion"/>
  </si>
  <si>
    <t>TRIM(HGTFOR)</t>
    <phoneticPr fontId="1" type="noConversion"/>
  </si>
  <si>
    <t>補為二位數</t>
    <phoneticPr fontId="1" type="noConversion"/>
  </si>
  <si>
    <t>CdLandSection</t>
    <phoneticPr fontId="1" type="noConversion"/>
  </si>
  <si>
    <t>IrCode</t>
  </si>
  <si>
    <t>段小段代碼</t>
  </si>
  <si>
    <t>NULL時代入空字串</t>
    <phoneticPr fontId="1" type="noConversion"/>
  </si>
  <si>
    <t>LGTNM1</t>
    <phoneticPr fontId="1" type="noConversion"/>
  </si>
  <si>
    <t>LA$LGTP</t>
    <phoneticPr fontId="1" type="noConversion"/>
  </si>
  <si>
    <t>LGTNM2</t>
    <phoneticPr fontId="1" type="noConversion"/>
  </si>
  <si>
    <t>地號1</t>
    <phoneticPr fontId="1" type="noConversion"/>
  </si>
  <si>
    <t>N</t>
    <phoneticPr fontId="1" type="noConversion"/>
  </si>
  <si>
    <t>TRIM後刪去-號</t>
    <phoneticPr fontId="1" type="noConversion"/>
  </si>
  <si>
    <t>TRIM後刪去-號</t>
    <phoneticPr fontId="1" type="noConversion"/>
  </si>
  <si>
    <t>LGTSGM,LGTSSG,LGTNM1,LGTNM2</t>
    <phoneticPr fontId="1" type="noConversion"/>
  </si>
  <si>
    <t>段,小段,地號1,地號2</t>
    <phoneticPr fontId="1" type="noConversion"/>
  </si>
  <si>
    <t>C,C,N,N</t>
    <phoneticPr fontId="1" type="noConversion"/>
  </si>
  <si>
    <t>12,12,4,4</t>
    <phoneticPr fontId="1" type="noConversion"/>
  </si>
  <si>
    <t>LA$LGTP</t>
    <phoneticPr fontId="1" type="noConversion"/>
  </si>
  <si>
    <t>LGTORY</t>
    <phoneticPr fontId="1" type="noConversion"/>
  </si>
  <si>
    <t>地目代號</t>
    <phoneticPr fontId="1" type="noConversion"/>
  </si>
  <si>
    <t>C</t>
    <phoneticPr fontId="1" type="noConversion"/>
  </si>
  <si>
    <t>CU$CUSP</t>
    <phoneticPr fontId="1" type="noConversion"/>
  </si>
  <si>
    <t>CUSID1</t>
    <phoneticPr fontId="1" type="noConversion"/>
  </si>
  <si>
    <t>統一編號</t>
    <phoneticPr fontId="1" type="noConversion"/>
  </si>
  <si>
    <t>C</t>
    <phoneticPr fontId="1" type="noConversion"/>
  </si>
  <si>
    <t>SGDQTY</t>
    <phoneticPr fontId="1" type="noConversion"/>
  </si>
  <si>
    <t>LA$SGDP</t>
    <phoneticPr fontId="1" type="noConversion"/>
  </si>
  <si>
    <t>數量</t>
    <phoneticPr fontId="1" type="noConversion"/>
  </si>
  <si>
    <t>D</t>
    <phoneticPr fontId="1" type="noConversion"/>
  </si>
  <si>
    <t>BGTBNK長度&lt;=2時補為二位數
此外代入'XX'</t>
    <phoneticPr fontId="1" type="noConversion"/>
  </si>
  <si>
    <t>TRIM(BGTGBN)</t>
    <phoneticPr fontId="1" type="noConversion"/>
  </si>
  <si>
    <t>TRIM(CGT015)後僅取前十字元</t>
    <phoneticPr fontId="1" type="noConversion"/>
  </si>
  <si>
    <t>TRIM(CGT005)</t>
    <phoneticPr fontId="1" type="noConversion"/>
  </si>
  <si>
    <t>補為二位數</t>
    <phoneticPr fontId="1" type="noConversion"/>
  </si>
  <si>
    <t>CGT019為TW時代入01
否則代入空字串</t>
    <phoneticPr fontId="1" type="noConversion"/>
  </si>
  <si>
    <t>補為二位數</t>
    <phoneticPr fontId="1" type="noConversion"/>
  </si>
  <si>
    <t>NULL則代入0</t>
    <phoneticPr fontId="1" type="noConversion"/>
  </si>
  <si>
    <t>NULL則代入0</t>
    <phoneticPr fontId="1" type="noConversion"/>
  </si>
  <si>
    <t>RECNUM</t>
    <phoneticPr fontId="1" type="noConversion"/>
  </si>
  <si>
    <t>ClCode1</t>
    <phoneticPr fontId="1" type="noConversion"/>
  </si>
  <si>
    <t>CGT016</t>
    <phoneticPr fontId="1" type="noConversion"/>
  </si>
  <si>
    <t>車主姓名</t>
    <phoneticPr fontId="1" type="noConversion"/>
  </si>
  <si>
    <t>CustId</t>
    <phoneticPr fontId="1" type="noConversion"/>
  </si>
  <si>
    <t>身份證字號/統一編號</t>
  </si>
  <si>
    <t>CustName</t>
    <phoneticPr fontId="1" type="noConversion"/>
  </si>
  <si>
    <t>戶名/公司名稱</t>
  </si>
  <si>
    <t>NVARCHAR2</t>
  </si>
  <si>
    <t>ClBuilding</t>
    <phoneticPr fontId="1" type="noConversion"/>
  </si>
  <si>
    <t>ClNoMapping</t>
    <phoneticPr fontId="1" type="noConversion"/>
  </si>
  <si>
    <t>ClCode1</t>
    <phoneticPr fontId="1" type="noConversion"/>
  </si>
  <si>
    <t>ClCode2</t>
    <phoneticPr fontId="1" type="noConversion"/>
  </si>
  <si>
    <t>ClNo</t>
    <phoneticPr fontId="1" type="noConversion"/>
  </si>
  <si>
    <t>LandSeq</t>
    <phoneticPr fontId="1" type="noConversion"/>
  </si>
  <si>
    <t>ClLand</t>
    <phoneticPr fontId="1" type="noConversion"/>
  </si>
  <si>
    <t>土地序號</t>
    <phoneticPr fontId="1" type="noConversion"/>
  </si>
  <si>
    <t>DECIMAL</t>
    <phoneticPr fontId="1" type="noConversion"/>
  </si>
  <si>
    <t>CustId</t>
    <phoneticPr fontId="1" type="noConversion"/>
  </si>
  <si>
    <t>CustName</t>
    <phoneticPr fontId="1" type="noConversion"/>
  </si>
  <si>
    <t xml:space="preserve">    FROM "LA$APLP"
    LEFT JOIN "CU$CUSP" ON "CU$CUSP"."LMSACN" = "LA$APLP"."LMSACN"
    LEFT JOIN "FacCaseAppl" ON "FacCaseAppl"."ApplNo" = "LA$APLP"."APLNUM"
    LEFT JOIN "FacProd" on "FacProd"."ProdNo" = "LA$APLP"."IRTBCD"
    LEFT JOIN (SELECT "LMSACN"
                     ,"LMSAPN"
                     ,"ASCRAT"
                     ,ROW_NUMBER() OVER (PARTITION BY "LMSACN","LMSAPN" ORDER BY "ASCADT" DESC) AS "SEQ"
               FROM "LA$ASCP"
               WHERE "ASCADT" &lt;= TO_CHAR(SYSDATE,'YYYYMMDD')
               ) A1
               ON A1."LMSACN" = "LA$APLP"."LMSACN"
              AND A1."LMSAPN" = "LA$APLP"."LMSAPN"
              AND A1."SEQ" = 1
    LEFT JOIN "TB$TBLP" R1 ON R1."IN$COD" = "LA$APLP"."IRTBCD" 
    LEFT JOIN (
      SELECT "LMSACN"
            ,"LMSAPN"
            ,MAX("TRXJAC") AS "TRXJAC"
      FROM "LA$LMSP"
      GROUP BY "LMSACN","LMSAPN"
    ) S1 ON S1."LMSACN" = "LA$APLP"."LMSACN"
        AND S1."LMSAPN" = "LA$APLP"."LMSAPN"</t>
    <phoneticPr fontId="1" type="noConversion"/>
  </si>
  <si>
    <t>位置1</t>
    <phoneticPr fontId="1" type="noConversion"/>
  </si>
  <si>
    <t>長度1</t>
    <phoneticPr fontId="1" type="noConversion"/>
  </si>
  <si>
    <t>TABLE名稱1</t>
    <phoneticPr fontId="1" type="noConversion"/>
  </si>
  <si>
    <t>欄位名稱1</t>
    <phoneticPr fontId="1" type="noConversion"/>
  </si>
  <si>
    <t>TABLE名稱2</t>
    <phoneticPr fontId="1" type="noConversion"/>
  </si>
  <si>
    <t>欄位名稱2</t>
    <phoneticPr fontId="1" type="noConversion"/>
  </si>
  <si>
    <t>位置2</t>
    <phoneticPr fontId="1" type="noConversion"/>
  </si>
  <si>
    <t>長度2</t>
    <phoneticPr fontId="1" type="noConversion"/>
  </si>
  <si>
    <t>FROM "TB$TBLP"
LEFT JOIN (
SELECT
S1."IN$COD"
,S1."STRFLG"
,CASE WHEN S1."STRFLG" IS NULL THEN MAX(NVL(S2."IN$SEQ",0))
ELSE MIN(NVL(S2."IN$SEQ",0)) END AS "Seq"
FROM "TB$TBLP" S1
LEFT JOIN "TB$IRTP" S2 ON S2."IN$COD" = S1."IN$COD"
GROUP BY S1."IN$COD",S1."STRFLG"
) SS1 ON SS1."IN$COD" = "TB$TBLP"."IN$COD" 
LEFT JOIN "TB$IRTP" ON "TB$IRTP"."IN$COD" = "TB$TBLP"."IN$COD" 
AND NVL("TB$IRTP"."IN$SEQ",0) = SS1."Seq"</t>
    <phoneticPr fontId="1" type="noConversion"/>
  </si>
  <si>
    <t>固定為'0'</t>
    <phoneticPr fontId="1" type="noConversion"/>
  </si>
  <si>
    <t>(1)
FROM "LA$ASCP" LA
(2)
FROM "TmpLA$ASCP" A1
LEFT JOIN "LA$APLP" AP ON AP."LMSACN" = TO_NUMBER(A1."LMSACN") AND AP."LMSAPN" = TO_NUMBER(A1."LMSAPN")
LEFT JOIN "TmpLA$ASCP" A2 ON A2."LMSACN" = A1."LMSACN" AND A2."LMSAPN" = A1."LMSAPN" AND A2."Seq" = A1."Seq" + 1</t>
    <phoneticPr fontId="1" type="noConversion"/>
  </si>
  <si>
    <t>(1)
WHERE LA."LMSASQ" = 1
(2)
WHERE NVL(AP."APLFSD",0) &gt; 0</t>
    <phoneticPr fontId="1" type="noConversion"/>
  </si>
  <si>
    <t>FROM "LA$CASP"
LEFT JOIN "CU$CUSP" ON "CU$CUSP"."CUSCIF" = "LA$CASP"."CUSCIF"
LEFT JOIN "CustMain" ON TRIM("CustMain"."CustId") = TRIM("CU$CUSP"."CUSID1")
LEFT JOIN (
SELECT 
SD."CASGCI", SYS_GUID() AS "GroupUKey"
FROM (
SELECT DISTINCT NVL("LA$CASP"."CASGCI",0) AS "CASGCI"
FROM "LA$CASP" WHERE NVL("LA$CASP"."CASGCI",0) &gt; 0
) SD
) GP ON GP."CASGCI" = "LA$CASP"."CASGCI"</t>
    <phoneticPr fontId="1" type="noConversion"/>
  </si>
  <si>
    <t>WHERE NVL("CustMain"."CustUKey",' ') &lt;&gt; ' '</t>
    <phoneticPr fontId="1" type="noConversion"/>
  </si>
  <si>
    <t>ASCADT</t>
    <phoneticPr fontId="1" type="noConversion"/>
  </si>
  <si>
    <t>ACTUSE</t>
    <phoneticPr fontId="1" type="noConversion"/>
  </si>
  <si>
    <t>FROM "LA$GRTP"
LEFT JOIN "CU$CUSP" ON "CU$CUSP"."CUSCIF"  = "LA$GRTP"."CUSCIF"
LEFT JOIN "CustMain" ON TRIM("CustMain"."CustId") = TRIM("CU$CUSP"."CUSID1")</t>
    <phoneticPr fontId="1" type="noConversion"/>
  </si>
  <si>
    <t>LA$RLTP</t>
    <phoneticPr fontId="1" type="noConversion"/>
  </si>
  <si>
    <t>固定為19110101</t>
    <phoneticPr fontId="1" type="noConversion"/>
  </si>
  <si>
    <t>固定為29101231</t>
    <phoneticPr fontId="1" type="noConversion"/>
  </si>
  <si>
    <t>LPAD(RLTLAB,2,'0')</t>
    <phoneticPr fontId="1" type="noConversion"/>
  </si>
  <si>
    <t>串聯方式</t>
    <phoneticPr fontId="1" type="noConversion"/>
  </si>
  <si>
    <t>篩選條件</t>
    <phoneticPr fontId="1" type="noConversion"/>
  </si>
  <si>
    <t>FROM "LA$RLTP" RL</t>
    <phoneticPr fontId="1" type="noConversion"/>
  </si>
  <si>
    <t>FROM "LA$RLBP" RLB
LEFT JOIN "ReltMain" ON TRIM("ReltMain"."ReltId") = TRIM(RLB."CUSID1")</t>
    <phoneticPr fontId="1" type="noConversion"/>
  </si>
  <si>
    <t>WHERE NVL("ReltMain"."ReltUKey",' ') &lt;&gt; ' '</t>
    <phoneticPr fontId="1" type="noConversion"/>
  </si>
  <si>
    <t>ReltMain</t>
    <phoneticPr fontId="1" type="noConversion"/>
  </si>
  <si>
    <t>ReltUkey</t>
    <phoneticPr fontId="1" type="noConversion"/>
  </si>
  <si>
    <t>關係人識別碼</t>
  </si>
  <si>
    <t>ROW_NUMBER() OVER (PARTITION BY CUSID1 ORDER BY RLBCOD,RLBID1)</t>
    <phoneticPr fontId="1" type="noConversion"/>
  </si>
  <si>
    <t>LA$RLBP</t>
    <phoneticPr fontId="1" type="noConversion"/>
  </si>
  <si>
    <t>RLBCOD</t>
    <phoneticPr fontId="1" type="noConversion"/>
  </si>
  <si>
    <t>FROM "LA$RLCP" RLC
LEFT JOIN "ReltMain" ON TRIM("ReltMain"."ReltId") = TRIM(RLC."CUSID1")</t>
    <phoneticPr fontId="1" type="noConversion"/>
  </si>
  <si>
    <t>LA$RLCP</t>
    <phoneticPr fontId="1" type="noConversion"/>
  </si>
  <si>
    <t>ReltUKey</t>
    <phoneticPr fontId="1" type="noConversion"/>
  </si>
  <si>
    <t>FROM "LN$PDCP"
LEFT JOIN "CustMain" on "CustMain"."CustId" = "LN$PDCP"."CUSID1"</t>
    <phoneticPr fontId="1" type="noConversion"/>
  </si>
  <si>
    <t>FROM (  
SELECT "LMSACN","TRXTDT","DOCSEQ",TO_CHAR("TRXTDT")||"DOCTXT" AS "DOCTXT" FROM "LNREMP"
UNION ALL 
SELECT 
"LMSACN","TRXDAT" AS "TRXTDT"
,"DOCSEQ"
,TO_CHAR("TRXDAT") || "DOCTXT" AS "DOCTXT"
FROM "DAT_LNDOCP"
) S1
LEFT JOIN "CustMain" on "CustMain"."CustNo" = S1."LMSACN"</t>
    <phoneticPr fontId="1" type="noConversion"/>
  </si>
  <si>
    <t>WHERE S1."LMSACN" &gt; 0 AND NVL("CustMain"."CustUKey",' ') &lt;&gt; ' '</t>
    <phoneticPr fontId="1" type="noConversion"/>
  </si>
  <si>
    <t>ROW_NUMBER() OVER (PARTITION BY LMSACN ORDER BY TRXTDT)</t>
    <phoneticPr fontId="1" type="noConversion"/>
  </si>
  <si>
    <t>(1)
FROM "LA$APLP" S1
LEFT JOIN ( SELECT M."ClCode1",M."ClCode2",M."ClNo",U1."LMSACN",U1."LMSAPN",U1."TfFg"
FROM "ClBuildingUnique" U1
LEFT JOIN "ClNoMapping" M ON M."GDRID1" = U1."GDRID1" AND M."GDRID2" = U1."GDRID2" AND M."GDRNUM" = U1."GDRNUM" AND M."LGTSEQ" = U1."LGTSEQ"
WHERE U1."TfFg" = 'Y' AND U1."GDRID1" = 1
UNION
SELECT M."ClCode1",M."ClCode2",M."ClNo",U1."LMSACN",U1."LMSAPN",U1."TfFg"
FROM "ClLandUnique" U1
LEFT JOIN "ClNoMapping" M ON M."GDRID1" = U1."GDRID1"AND M."GDRID2" = U1."GDRID2"AND M."GDRNUM" = U1."GDRNUM"AND M."LGTSEQ" = U1."LGTSEQ"
WHERE U1."TfFg" = 'Y' AND U1."GDRID1" = 2
) S2 ON S2."LMSACN" = S1."LMSACN" AND S2."LMSAPN" = S1."LMSAPN"
LEFT JOIN "ClNoMapping" S3 ON S3."GDRID1" = S1."GDRID1" AND S3."GDRID2" = S1."GDRID2" AND S3."GDRNUM" = S1."GDRNUM"
(2)
FROM (SELECT FAC."CustNo",FAC."FacmNo",FAC."ApplNo",M."ClCode1",M."ClCode2",M."ClNo"
FROM "FacMain" FAC
LEFT JOIN "ClFac" CF ON CF."CustNo" = FAC."CustNo" AND CF."FacmNo" = FAC."FacmNo"
LEFT JOIN "LA$APLP" AP ON AP."LMSACN" = FAC."CustNo" AND AP."LMSAPN" = FAC."FacmNo"
LEFT JOIN "ClBuildingUnique" BU ON BU."LMSACN" = AP."LMSACN" AND BU."LMSAPN" = AP."LMSAPN"
LEFT JOIN "ClBuildingUnique" BU2 ON BU2."GroupNo" = BU."GroupNo" AND BU2."SecGroupNo" = BU."SecGroupNo" AND BU2."TfFg" = 'Y'
LEFT JOIN "ClNoMapping" M ON M."GDRID1" = BU2."GDRID1" AND M."GDRID2" = BU2."GDRID2" AND M."GDRNUM" = BU2."GDRNUM" AND M."LGTSEQ" = BU2."LGTSEQ"
WHERE CF."ClNo" IS NULL AND AP."GDRID1" = 1 AND M."ClNo" IS NOT NULL
UNION
SELECT FAC."CustNo",FAC."FacmNo",FAC."ApplNo",M."ClCode1",M."ClCode2",M."ClNo"
FROM "FacMain" FAC
LEFT JOIN "ClFac" CF ON CF."CustNo" = FAC."CustNo" AND CF."FacmNo" = FAC."FacmNo"
LEFT JOIN "LA$APLP" AP ON AP."LMSACN" = FAC."CustNo" AND AP."LMSAPN" = FAC."FacmNo"
LEFT JOIN "ClLandUnique" LU ON LU."LMSACN" = AP."LMSACN" AND LU."LMSAPN" = AP."LMSAPN"
LEFT JOIN "ClLandUnique" LU2 ON LU2."GroupNo" = LU."GroupNo" AND LU2."NewGroupNo" = LU."NewGroupNo" AND LU2."TfFg" = 'Y'
LEFT JOIN "ClNoMapping" M ON M."GDRID1" = LU2."GDRID1" AND M."GDRID2" = LU2."GDRID2" AND M."GDRNUM" = LU2."GDRNUM" AND M."LGTSEQ" = LU2."LGTSEQ"
WHERE CF."ClNo" IS NULL AND AP."GDRID1" = 2 AND M."ClNo" IS NOT NULL
) S1
(3)
FROM "FacMain" FAC
LEFT JOIN "ClFac" CF ON CF."CustNo" = FAC."CustNo" AND CF."FacmNo" = FAC."FacmNo"
LEFT JOIN "LA$APLP" AP ON AP."LMSACN" = FAC."CustNo" AND AP."LMSAPN" = FAC."FacmNo"
LEFT JOIN "ClNoMapping" M ON M."GDRID1" = AP."GDRID1" AND M."GDRID2" = AP."GDRID2" AND M."GDRNUM" = AP."GDRNUM"
(4)
FROM "FacMain" FAC
LEFT JOIN "ClFac" CF ON CF."CustNo" = FAC."CustNo" AND CF."FacmNo" = FAC."FacmNo"
LEFT JOIN "LA$APLP" AP ON AP."LMSACN" = FAC."CustNo" AND AP."LMSAPN" = FAC."FacmNo"
LEFT JOIN "ClNoMapping" M ON M."GDRID1" = AP."GDRID1" AND M."GDRID2" = AP."GDRID2" AND M."GDRNUM" = AP."GDRNUM"
LEFT JOIN (
SELECT S1."GDRID1" AS "MainGDRID1",S1."GDRID2" AS "MainGDRID2",S1."GDRNUM" AS "MainGDRNUM",S2."GDRID1" AS "SubGDRID1",S2."GDRID2" AS "SubGDRID2",S2."GDRNUM" AS "SubGDRNUM"
FROM "LA$HGTP" S1
LEFT JOIN "LA$HGTP" S2 ON S2."GDRNUM2" &gt; 0 AND S2."GDRNUM2" = S1."GDRNUM2"
WHERE TO_CHAR(S1."GDRID1") || TO_CHAR(S1."GDRID2") || TO_CHAR(S1."GDRNUM") = TO_CHAR(S1."GDRNUM2") AND S2."GDRNUM" IS NOT NULL
GROUP BY S1."GDRID1",S1."GDRID2",S1."GDRNUM",S2."GDRID1",S2."GDRID2",S2."GDRNUM"
UNION
SELECT S1."GDRID1" AS "MainGDRID1",S1."GDRID2" AS "MainGDRID2",S1."GDRNUM" AS "MainGDRNUM",S2."GDRID1" AS "SubGDRID1",S2."GDRID2" AS "SubGDRID2",S2."GDRNUM" AS "SubGDRNUM"
FROM "LA$LGTP" S1
LEFT JOIN "LA$LGTP" S2 ON S2."GDRNUM2" &gt; 0 AND S2."GDRNUM2" = S1."GDRNUM2"
WHERE TO_CHAR(S1."GDRID1") || TO_CHAR(S1."GDRID2") || TO_CHAR(S1."GDRNUM") = TO_CHAR(S1."GDRNUM2") AND S2."GDRNUM" IS NOT NULL
GROUP BY S1."GDRID1",S1."GDRID2",S1."GDRNUM",S2."GDRID1",S2."GDRID2",S2."GDRNUM"
UNION
SELECT S1."GDRID1" AS "MainGDRID1",S1."GDRID2" AS "MainGDRID2",S1."GDRNUM" AS "MainGDRNUM",S2."GDRID1" AS "SubGDRID1",S2."GDRID2" AS "SubGDRID2",S2."GDRNUM" AS "SubGDRNUM"
FROM "LN$CGTP" S1
LEFT JOIN "LN$CGTP" S2 ON S2."GDRNUM2" &gt; 0 AND S2."GDRNUM2" = S1."GDRNUM2"
WHERE TO_CHAR(S1."GDRID1") || TO_CHAR(S1."GDRID2") || TO_CHAR(S1."GDRNUM") = TO_CHAR(S1."GDRNUM2") AND S2."GDRNUM" IS NOT NULL
GROUP BY S1."GDRID1",S1."GDRID2",S1."GDRNUM",S2."GDRID1",S2."GDRID2",S2."GDRNUM"
UNION
SELECT S1."GDRID1" AS "MainGDRID1",S1."GDRID2" AS "MainGDRID2",S1."GDRNUM" AS "MainGDRNUM",S2."GDRID1" AS "SubGDRID1",S2."GDRID2" AS "SubGDRID2",S2."GDRNUM" AS "SubGDRNUM"
FROM "LA$SGTP" S1
LEFT JOIN "LA$SGTP" S2 ON S2."GDRNUM2" &gt; 0 AND S2."GDRNUM2" = S1."GDRNUM2"
WHERE TO_CHAR(S1."GDRID1") || TO_CHAR(S1."GDRID2") || TO_CHAR(S1."GDRNUM") = TO_CHAR(S1."GDRNUM2") AND S2."GDRNUM" IS NOT NULL
GROUP BY S1."GDRID1",S1."GDRID2",S1."GDRNUM",S2."GDRID1",S2."GDRID2",S2."GDRNUM"
UNION
SELECT S1."GDRID1" AS "MainGDRID1",S1."GDRID2" AS "MainGDRID2",S1."GDRNUM" AS "MainGDRNUM",S2."GDRID1" AS "SubGDRID1",S2."GDRID2" AS "SubGDRID2",S2."GDRNUM" AS "SubGDRNUM"
FROM "LA$BGTP" S1
LEFT JOIN "LA$BGTP" S2 ON S2."GDRNUM2" &gt; 0 AND S2."GDRNUM2" = S1."GDRNUM2"
WHERE TO_CHAR(S1."GDRID1") || TO_CHAR(S1."GDRID2") || TO_CHAR(S1."GDRNUM") = TO_CHAR(S1."GDRNUM2") AND S2."GDRNUM" IS NOT NULL
GROUP BY S1."GDRID1",S1."GDRID2",S1."GDRNUM",S2."GDRID1",S2."GDRID2",S2."GDRNUM"
) S ON S."SubGDRID1" = AP."GDRID1" AND S."SubGDRID2" = AP."GDRID2" AND S."SubGDRNUM" = AP."GDRNUM"
LEFT JOIN "ClNoMapping" M2 ON M2."GDRID1" = S."MainGDRID1" AND M2."GDRID2" = S."MainGDRID2" AND M2."GDRNUM" = S."MainGDRNUM"</t>
    <phoneticPr fontId="1" type="noConversion"/>
  </si>
  <si>
    <t>(1)
WHERE S1."GDRNUM" &lt;&gt; 0 AND CASE
WHEN NVL(S2."TfFg",' ') = 'Y' AND NVL(S2."ClNo",0) &gt; 0 THEN 1
WHEN NVL(S3."ClNo",0) &gt; 0 THEN 1
ELSE 0 END = 1
(2)
無
(3)
WHERE CF."ClNo" IS NULL AND AP."GDRNUM" &gt; 0 AND M."ClNo" IS NOT NULL
(4)
WHERE CF."ClNo" IS NULL
AND AP."GDRNUM" &gt; 0
AND M."ClNo" IS NULL
AND S."MainGDRNUM" IS NOT NULL
AND M2."ClNo" IS NOT NULL</t>
    <phoneticPr fontId="1" type="noConversion"/>
  </si>
  <si>
    <t>(1)
NVL(ClLandUnique."TfFg", ' ') = 'Y' THEN S2."ClCode1" ELSE S3."ClCode1" END</t>
    <phoneticPr fontId="1" type="noConversion"/>
  </si>
  <si>
    <t>(1)
NVL(ClLandUnique."TfFg", ' ') = 'Y' THEN S2."ClCode2" ELSE S3."ClCode2" END</t>
    <phoneticPr fontId="1" type="noConversion"/>
  </si>
  <si>
    <t>(1)
NVL(ClLandUnique."TfFg", ' ') = 'Y' THEN S2."ClNo" ELSE S3."ClNo" END</t>
    <phoneticPr fontId="1" type="noConversion"/>
  </si>
  <si>
    <t>(1),(3)
NULL時代入0</t>
    <phoneticPr fontId="1" type="noConversion"/>
  </si>
  <si>
    <t>(1)
WHERE S1."ClCode1" IN (1,2)
(2)
WHERE S1."ClCode1" = 9
(3)
WHERE S1."ClCode1" &gt;= 3 AND S1."ClCode1" &lt;= 4
(4)
WHERE S1."ClCode1" = 5</t>
    <phoneticPr fontId="1" type="noConversion"/>
  </si>
  <si>
    <t>FROM "ClNoMapping" S1
LEFT JOIN "LA$GDTP" S2 ON S2."GDRID1" = S1."GDRID1"
AND S2."GDRID2" = S1."GDRID2" AND S2."GDRNUM" = S1."GDRNUM"
LEFT JOIN (
SELECT "GDRID1","GDRID2","GDRNUM","GTRDAT","GTRCDE",
ROW_NUMBER() OVER (PARTITION BY "GDRID1","GDRID2","GDRNUM"
ORDER BY "GTRDAT" DESC) AS "Seq"
FROM "LA$GTRP"
) S3 ON S3."GDRID1" = S1."GDRID1"
AND S3."GDRID2" = S1."GDRID2" AND S3."GDRNUM" = S1."GDRNUM" AND S3."Seq" = 1</t>
    <phoneticPr fontId="1" type="noConversion"/>
  </si>
  <si>
    <t>WHERE S1."ClCode1" &gt;= 1 AND S1."ClCode1" &lt;= 2</t>
    <phoneticPr fontId="1" type="noConversion"/>
  </si>
  <si>
    <t>IF NVL(ESTVAL,0) &gt; 0 THEN ESTVAL ELSE 0 END</t>
    <phoneticPr fontId="1" type="noConversion"/>
  </si>
  <si>
    <t>IF NVL(RISVAL,0) &gt; 0 THEN RISVAL ELSE 0 END</t>
    <phoneticPr fontId="1" type="noConversion"/>
  </si>
  <si>
    <t>IF NVL(RSTVAL,0) &gt; 0 THEN RSTVAL ELSE 0 END</t>
    <phoneticPr fontId="1" type="noConversion"/>
  </si>
  <si>
    <t>IF NVL(RNTVAL,0) &gt; 0 THEN RNTVAL ELSE 0 END</t>
    <phoneticPr fontId="1" type="noConversion"/>
  </si>
  <si>
    <t>IF NVL(MTGTYP,' ') &lt;&gt; ' ' THEN MTGTYP ELSE '' END</t>
    <phoneticPr fontId="1" type="noConversion"/>
  </si>
  <si>
    <t>IF NVL(MTGAGM,' ') &lt;&gt; ' ' THEN MTGTYP ELSE '' END</t>
    <phoneticPr fontId="1" type="noConversion"/>
  </si>
  <si>
    <t>IF NVL(GDTTMR,' ') &lt;&gt; ' '
THEN TRIM(TO_SINGLE_BYTE(GDTTMR))
ELSE '' END</t>
    <phoneticPr fontId="1" type="noConversion"/>
  </si>
  <si>
    <t>IF GTRCDE = 0 THEN '2'
ELSE IF GTRCDE = 1 THEN '1'
ELSE '1' END</t>
    <phoneticPr fontId="1" type="noConversion"/>
  </si>
  <si>
    <t>IF NVL(GDTSDT,0) &gt; 0 THEN GDTSDT ELSE 0 END</t>
    <phoneticPr fontId="1" type="noConversion"/>
  </si>
  <si>
    <t>NVL(GDTRDT, 0)</t>
    <phoneticPr fontId="1" type="noConversion"/>
  </si>
  <si>
    <t>IF NVL(GDTPTY,0) &lt;&gt; 0 THEN TO_CHAR(GDTPTY) ELSE '' END</t>
    <phoneticPr fontId="1" type="noConversion"/>
  </si>
  <si>
    <t>IF NVL(GDTP1M,' ') &lt;&gt; ' ' THEN GDTP1M ELSE '' END</t>
    <phoneticPr fontId="1" type="noConversion"/>
  </si>
  <si>
    <t>IF NVL(GDTP2M,' ') &lt;&gt; ' ' THEN GDTP2M ELSE '' END</t>
    <phoneticPr fontId="1" type="noConversion"/>
  </si>
  <si>
    <t>IF NVL(GDTP3M,' ') &lt;&gt; ' ' THEN GDTP3M ELSE '' END</t>
    <phoneticPr fontId="1" type="noConversion"/>
  </si>
  <si>
    <t>IF NVL(GDTP1A,0) &gt; 0 THEN GDTP1A ELSE 0 END</t>
    <phoneticPr fontId="1" type="noConversion"/>
  </si>
  <si>
    <t>IF NVL(GDTP2A,0) &gt; 0 THEN GDTP1A ELSE 0 END</t>
    <phoneticPr fontId="1" type="noConversion"/>
  </si>
  <si>
    <t>IF NVL(GDTP3A,0) &gt; 0 THEN GDTP1A ELSE 0 END</t>
    <phoneticPr fontId="1" type="noConversion"/>
  </si>
  <si>
    <t>WHERE S1."GDRID1" = '1'</t>
    <phoneticPr fontId="1" type="noConversion"/>
  </si>
  <si>
    <t>空字串 || 城市名（無則空白） || 地區名（無則空白） || LGTSGM（非NULL且包含段時直接代入，不包含段時則再 || '段'；NULL時則代入空字串） || LGTSSG（非NULL時代入且 || '小段'；NULL時代入空字串） || LGNTM1（LGNTM1大於0時代入且在其之前 '地號' ||；NULL時代入空字串） || LGTNM2（LGTNM2大於0時代入且在其之前 '-' ||；否則代入空字串）</t>
    <phoneticPr fontId="1" type="noConversion"/>
  </si>
  <si>
    <t>FROM "ClNoMapping" S1
LEFT JOIN "LA$BGTP" S2 ON S2."GDRID1" = S1."GDRID1"
AND S2."GDRID2" = S1."GDRID2" AND S2."GDRNUM" = S1."GDRNUM"</t>
    <phoneticPr fontId="1" type="noConversion"/>
  </si>
  <si>
    <t>WHERE S1."ClCode1" = 5</t>
    <phoneticPr fontId="1" type="noConversion"/>
  </si>
  <si>
    <t>FROM "ClNoMapping" S1
LEFT JOIN "LN$CGTP" S2 ON S2."GDRID1" = S1."GDRID1"
AND S2."GDRID2" = S1."GDRID2" AND S2."GDRNUM" = S1."GDRNUM"</t>
    <phoneticPr fontId="1" type="noConversion"/>
  </si>
  <si>
    <t>WHERE S1."ClCode1" = 9</t>
    <phoneticPr fontId="1" type="noConversion"/>
  </si>
  <si>
    <t>訂為0</t>
    <phoneticPr fontId="1" type="noConversion"/>
  </si>
  <si>
    <t>LN$LGFP</t>
    <phoneticPr fontId="1" type="noConversion"/>
  </si>
  <si>
    <t>FROM "LN$LGRP"</t>
    <phoneticPr fontId="1" type="noConversion"/>
  </si>
  <si>
    <t>FROM "ClNoMapping" S1
LEFT JOIN "LA$HGTP" S2 ON S2."GDRID1" = S1."GDRID1"
AND S2."GDRID2" = S1."GDRID2" AND S2."GDRNUM" = S1."GDRNUM"
AND S2."LGTSEQ" = S1."LGTSEQ"
LEFT JOIN "CU$CUSP" S3 ON S3."CUSCIF" = S2."LGTCIF"
LEFT JOIN "CustMain" S4 ON TRIM(S4."CustId") = TRIM(S3."CUSID1")
LEFT JOIN "ClBuilding" S5 ON S5."ClCode1" = S1."ClCode1"
AND S5."ClCode2" = S1."ClCode2" AND S5."ClNo"    = S1."ClNo"</t>
    <phoneticPr fontId="1" type="noConversion"/>
  </si>
  <si>
    <t>FROM "ClLand" S0
LEFT JOIN "ClNoMapping" S1 ON S1."ClCode1" = S0."ClCode1"
AND S1."ClCode2" = S0."ClCode2" AND S1."ClNo" = S0."ClNo"
LEFT JOIN "LA$LGTP" S2 ON S2."GDRID1" = S1."GDRID1"
AND S2."GDRID2" = S1."GDRID2" AND S2."GDRNUM" = S1."GDRNUM"
AND S2."LGTSEQ" = S1."LGTSEQ"
LEFT JOIN "CU$CUSP" S3 ON S3."CUSCIF" = S2."LGTCIF"
LEFT JOIN "CustMain" S4 ON TRIM(S4."CustId") = TRIM(S3."CUSID1")</t>
    <phoneticPr fontId="1" type="noConversion"/>
  </si>
  <si>
    <t xml:space="preserve">WHERE NVL(S1."ClNo",0) &gt; 0
AND NVL(S2."LGTCIF",0) &gt; 0 AND NVL(S3."CUSCIF",0) &gt; 0
AND NVL(S4."CustId",' ') &lt;&gt; ' ' </t>
    <phoneticPr fontId="1" type="noConversion"/>
  </si>
  <si>
    <t>比對處理</t>
    <phoneticPr fontId="1" type="noConversion"/>
  </si>
  <si>
    <t>位置</t>
    <phoneticPr fontId="1" type="noConversion"/>
  </si>
  <si>
    <t>固定為1</t>
    <phoneticPr fontId="1" type="noConversion"/>
  </si>
  <si>
    <t>以戶號分割，再以年月日排列明細後，代入其row次序
ROW_NUMBER() OVER (PARTITION BY "LMSACN" ORDER BY "ADTYMD")</t>
    <phoneticPr fontId="1" type="noConversion"/>
  </si>
  <si>
    <t>LGREDT</t>
  </si>
  <si>
    <t>FROM "ClNoMapping" S1
LEFT JOIN "LA$HGTP" S2 ON S2."GDRID1" = S1."GDRID1"
AND S2."GDRID2" = S1."GDRID2" AND S2."GDRNUM" = S1."GDRNUM"
AND S2."LGTSEQ" = S1."LGTSEQ"
LEFT JOIN "CdCity" ON  "CdCity"."CityItem" = CASE
WHEN S2."HGTAD1" = '　南投' THEN '南投縣'
WHEN S2."HGTAD1" = '　台中' THEN '台中市'
WHEN S2."HGTAD1" = '　台北' THEN '台北市'
WHEN S2."HGTAD1" = '　基隆' THEN '基隆市'
WHEN S2."HGTAD1" = '　彰化' THEN '彰化縣'
WHEN S2."HGTAD1" = '　花蓮' THEN '花蓮縣'
WHEN S2."HGTAD1" = '　雲林' THEN '雲林縣'
WHEN S2."HGTAD1" = '　高雄' THEN '高雄市'
WHEN S2."HGTAD1" = '台中縣' THEN '台中市'
WHEN S2."HGTAD1" = '台北縣' THEN '新北市'
WHEN S2."HGTAD1" = '台南縣' THEN '台南市'
WHEN S2."HGTAD1" = '嘉義嘉' THEN '嘉義市'
WHEN S2."HGTAD1" = '高雄縣' THEN '高雄市'
ELSE S2."HGTAD1" END
LEFT JOIN "CdArea" ON "CdArea"."CityCode" = "CdCity"."CityCode"
AND "CdArea"."AreaItem" = S2."HGTAD2" AND NVL("CdCity"."CityCode",' ') &lt;&gt; ' '</t>
    <phoneticPr fontId="1" type="noConversion"/>
  </si>
  <si>
    <t>LGTSAM</t>
    <phoneticPr fontId="1" type="noConversion"/>
  </si>
  <si>
    <t>CdCity,ClBuilding</t>
    <phoneticPr fontId="1" type="noConversion"/>
  </si>
  <si>
    <t>NVL()但皆取自CdCity.CityCode
ClBuilding會UPDATE</t>
    <phoneticPr fontId="1" type="noConversion"/>
  </si>
  <si>
    <t>FROM (
SELECT S1."ClCode1"                   AS "ClCode1"
,S1."ClCode2"                   AS "ClCode2"
,S1."ClNo"                      AS "ClNo"
,MAX(LPAD(S2."SGTNO1" || S2."SGTNO2",4,'0')) AS "StockCode"
,SUM(NVL(S2."SGTAUN",0))        AS "ParValue"
,MAX(NVL(S2."SGTYAM",0))        AS "YdClosingPrice"
,MAX(NVL(S2."SGT3MA",0))        AS "ThreeMonthAvg"
,MAX(NVL(S2."SGTUNT",0))        AS "EvaUnitPrice"
,MAX(NVL(CU."CUSID1",' '))      AS "OwnerId"
,MAX(NVL(S2."GDRMRK",' '))      AS "LegalPersonId"
,MAX(NVL(S2."SGTPER",0))        AS "LoanToValue"
,MAX(S2."SGTSBN")               AS "PledgeNo"
,SUM(NVL(S3."SGDQTY",0))        AS "SettingBalance"
,MAX(S2."SGTMNN")               AS "CustodyNo"
FROM "ClNoMapping" S1
LEFT JOIN "LA$SGTP" S2 ON S2."GDRID1" = S1."GDRID1"
AND S2."GDRID2" = S1."GDRID2" AND S2."GDRNUM" = S1."GDRNUM"
LEFT JOIN "LA$SGDP" S3 ON S3."GDRID1" = S1."GDRID1"
AND S3."GDRID2" = S1."GDRID2" AND S3."GDRNUM" = S1."GDRNUM"
LEFT JOIN "CU$CUSP" CU ON CU."CUSCIF" = S3."LGTCIF"
AND S3."LGTCIF" &gt; 0
WHERE S1."ClCode1" &gt;= 3 AND S1."ClCode1" &lt;= 4 GROUP BY S1."ClCode1",S1."ClCode2",S1."ClNo"
) S1</t>
    <phoneticPr fontId="1" type="noConversion"/>
  </si>
  <si>
    <t>MAX(LPAD(S2."SGTNO1" || S2."SGTNO2",4,'0'))</t>
    <phoneticPr fontId="1" type="noConversion"/>
  </si>
  <si>
    <t>SUM(NVL(S2."SGTAUN",0))</t>
    <phoneticPr fontId="1" type="noConversion"/>
  </si>
  <si>
    <t>MAX(NVL(S2."SGTYAM",0))</t>
    <phoneticPr fontId="1" type="noConversion"/>
  </si>
  <si>
    <t>MAX(NVL(S2."SGT3MA",0))</t>
    <phoneticPr fontId="1" type="noConversion"/>
  </si>
  <si>
    <t>MAX(NVL(S2."SGTUNT",0))</t>
    <phoneticPr fontId="1" type="noConversion"/>
  </si>
  <si>
    <t xml:space="preserve">MAX(NVL(CU."CUSID1",' '))  </t>
    <phoneticPr fontId="1" type="noConversion"/>
  </si>
  <si>
    <t>MAX(NVL(S2."GDRMRK",' '))</t>
    <phoneticPr fontId="1" type="noConversion"/>
  </si>
  <si>
    <t>MAX(NVL(S2."SGTPER",0))</t>
    <phoneticPr fontId="1" type="noConversion"/>
  </si>
  <si>
    <t xml:space="preserve">MAX(S2."SGTSBN") </t>
    <phoneticPr fontId="1" type="noConversion"/>
  </si>
  <si>
    <t>SUM(NVL(S3."SGDQTY",0))</t>
    <phoneticPr fontId="1" type="noConversion"/>
  </si>
  <si>
    <t>MAX(S2."SGTMNN")</t>
    <phoneticPr fontId="1" type="noConversion"/>
  </si>
  <si>
    <t>IN$COD,AILIRT</t>
    <phoneticPr fontId="1" type="noConversion"/>
  </si>
  <si>
    <t>PSNBCD為1,2時代入36, 否則代入0</t>
    <phoneticPr fontId="1" type="noConversion"/>
  </si>
  <si>
    <t>【純土地】
FROM "ClNoMapping" S1
LEFT JOIN "LA$LGTP" S2 ON S2."GDRID1" = S1."GDRID1"
AND S2."GDRID2" = S1."GDRID2" AND S2."GDRNUM" = S1."GDRNUM"
AND CASE HEN S1."GDRID1" = 1 THEN S1."LGTSEQ"
ELSE S2."LGTSEQ" END
= S1."LGTSEQ"
LEFT JOIN ( SELECT CITY."CityCode",CITY."CityItem"
,AREA."AreaCode",AREA."AreaItem"
FROM "CdCity" CITY
LEFT JOIN "CdArea" AREA ON AREA."CityCode" = CITY."CityCode"
) C1 ON C1."CityItem" LIKE S2."LGTCTY" || '%'
AND NVL(S2."LGTCTY",' ') &lt;&gt; ' ' AND CASE
WHEN NVL(S2."LGTTWN",' ') &lt;&gt; ' ' 
AND C1."AreaItem" LIKE S2."LGTTWN" || '%' THEN 1
WHEN NVL(S2."LGTTWN",' ') = ' '
AND NVL(S2."LGTCTY",' ') &lt;&gt; ' ' AND C1."AreaItem" LIKE S2."LGTCTY" || '%'
THEN 1 ELSE 0 END = 1
LEFT JOIN "CdLandSection" LS ON LS."CityCode" = C1."CityCode"
AND LS."AreaCode" = C1."AreaCode" AND NVL(C1."AreaCode",0) &lt;&gt; 0
AND LS."IrItem" = CASE 
WHEN NVL(S2."LGTSGM",' ') &lt;&gt; ' ' AND INSTR(S2."LGTSGM",'段') &gt; 0 THEN S2."LGTSGM"
WHEN NVL(S2."LGTSGM",' ') &lt;&gt; ' ' THEN S2."LGTSGM" || '段'
ELSE '' END ||
CASE
WHEN NVL(S2."LGTSSG",' ') &lt;&gt; ' ' THEN S2."LGTSSG" || '小段'
ELSE '' END
【建物土地】
FROM (  
SELECT DISTINCT B0."ClCode1",B0."ClCode2",B0."ClNo",M."GDRID1",M."GDRID2",M."GDRNUM"
FROM "ClBuilding" B0 
LEFT JOIN "ClNoMapping" M ON M."ClCode1" = B0."ClCode1"
AND M."ClCode2" = B0."ClCode2" AND M."ClNo"    = B0."ClNo"
WHERE B0."ClCode1" = '1' -- 撈建物
) S1
LEFT JOIN "LA$LGTP" S2 ON S2."GDRID1" = S1."GDRID1"
AND S2."GDRID2" = S1."GDRID2" AND S2."GDRNUM" = S1."GDRNUM"
LEFT JOIN ( SELECT CITY."CityCode",CITY."CityItem"
,AREA."AreaCode",AREA."AreaItem"
FROM "CdCity" CITY
LEFT JOIN "CdArea" AREA ON AREA."CityCode" = CITY."CityCode"
) C1 ON C1."CityItem" LIKE CASE
WHEN S2."LGTCTY" = '　南投' THEN '南投縣'
WHEN S2."LGTCTY" = '　台中' THEN '台中市'
WHEN S2."LGTCTY" = '　台北' THEN '台北市'
WHEN S2."LGTCTY" = '　基隆' THEN '基隆市'
WHEN S2."LGTCTY" = '　彰化' THEN '彰化縣'
WHEN S2."LGTCTY" = '　花蓮' THEN '花蓮縣'
WHEN S2."LGTCTY" = '　雲林' THEN '雲林縣'
WHEN S2."LGTCTY" = '　高雄' THEN '高雄市'
WHEN S2."LGTCTY" = '台中縣' THEN '台中市'
WHEN S2."LGTCTY" = '台北縣' THEN '新北市'
WHEN S2."LGTCTY" = '台南縣' THEN '台南市'
WHEN S2."LGTCTY" = '嘉義嘉' THEN '嘉義市'
WHEN S2."LGTCTY" = '高雄縣' THEN '高雄市'
ELSE S2."LGTCTY" END || '%'
AND NVL(S2."LGTCTY",' ') &lt;&gt; ' '
AND CASE WHEN NVL(S2."LGTTWN",' ') &lt;&gt; ' '
AND C1."AreaItem" LIKE S2."LGTTWN" || '%' THEN 1
WHEN NVL(S2."LGTTWN",' ') = ' ' AND NVL(S2."LGTCTY",' ') &lt;&gt; ' ' AND C1."AreaItem" LIKE S2."LGTCTY" || '%'
THEN 1 ELSE 0 END = 1
LEFT JOIN "CdLandSection" LS ON LS."CityCode" = C1."CityCode"
AND LS."AreaCode" = C1."AreaCode" AND NVL(C1."AreaCode",0) &lt;&gt; 0
AND LS."IrItem" = CASE
WHEN NVL(S2."LGTSGM",' ') &lt;&gt; ' ' AND INSTR(S2."LGTSGM",'段') &gt; 0
THEN S2."LGTSGM" 
WHEN NVL(S2."LGTSGM",' ') &lt;&gt; ' '
THEN S2."LGTSGM" || '段'
ELSE '' END ||
CASE
WHEN NVL(S2."LGTSSG",' ') &lt;&gt; ' '
THEN S2."LGTSSG" || '小段'
ELSE '' END</t>
    <phoneticPr fontId="1" type="noConversion"/>
  </si>
  <si>
    <t>【純土地】
WHERE S1."GDRID1" = '2' 
【建物土地】
WHERE NVL(S2."GDRNUM",0) &gt; 0</t>
    <phoneticPr fontId="1" type="noConversion"/>
  </si>
  <si>
    <t>ClNoMapping,ClBuilding</t>
    <phoneticPr fontId="1" type="noConversion"/>
  </si>
  <si>
    <t>【純土地】
固定為0
【建物土地】
當ClCode1為1時：
以ClCode1,ClCode2,ClNo做分割後再以LA$LGTP的GDRID1,GDRID2,GDRNUM,LGTSEQ做排序, 取其ROW_NUMBER代入
當ClCode1為0時：代入0</t>
    <phoneticPr fontId="1" type="noConversion"/>
  </si>
  <si>
    <t>(1)
FROM "ClNoMapping" S1
LEFT JOIN "LA$HGTP" HGTP ON HGTP."GDRID1" = S1."GDRID1" 
AND HGTP."GDRID2" = S1."GDRID2"
AND HGTP."GDRNUM" = S1."GDRNUM"
AND HGTP."LGTSEQ" = S1."LGTSEQ"
LEFT JOIN "LA$LGTP" LGTP ON LGTP."GDRID1" = S1."GDRID1"
AND LGTP."GDRID2" = S1."GDRID2"
AND LGTP."GDRNUM" = S1."GDRNUM"
AND LGTP."LGTSEQ" = S1."LGTSEQ"
LEFT JOIN "LA$GDTP" GDTP ON GDTP."GDRID1" = S1."GDRID1"
AND GDTP."GDRID2" = S1."GDRID2"
AND GDTP."GDRNUM" = S1."GDRNUM"
LEFT JOIN "CU$CUSP" CUSP ON CUSP."CUSCIF" = HGTP."LGTCIF" AND NVL(HGTP."LGTCIF",0) &gt; 0
LEFT JOIN "CU$CUSP" CUSP2 ON CUSP2."CUSCIF" = LGTP."LGTCIF" AND NVL(LGTP."LGTCIF",0) &gt; 0
LEFT JOIN "CustMain" CM ON CM."CustNo" = CUSP."LMSACN" AND NVL(CUSP."LMSACN",0) &gt; 0
LEFT JOIN "CustMain" CM2 ON CM2."CustNo" = CUSP2."LMSACN" AND NVL(CUSP2."LMSACN",0) &gt; 0
LEFT JOIN "CdCity" CITY ON NVL(HGTP."HGTAD1",' ') &lt;&gt; ' ' AND CITY."CityItem" = NVL(HGTP."HGTAD1",' ')
LEFT JOIN "CdArea" AREA ON AREA."CityCode" = CITY."CityCode"
AND AREA."AreaItem" = NVL(HGTP."HGTAD2",' ') AND NVL(CITY."CityCode",' ') &lt;&gt; ' '
LEFT JOIN "CdCity" CITY2 ON NVL(HGTP."HGTAD1",' ') = ' '
AND NVL(GDTP."LOCLID",0) &gt; 0 AND CITY."CityCode" = NVL(GDTP."LOCLID",0)
LEFT JOIN "CdCity" CITY3 ON NVL(LGTP."LGTCTY",' ') &lt;&gt; ' ' AND CITY3."CityItem" = NVL(LGTP."LGTCTY",' ')
LEFT JOIN "CdArea" AREA3 ON AREA3."CityCode" = CITY3."CityCode"
AND AREA3."AreaItem" = NVL(LGTP."LGTTWN",' ') AND NVL(CITY3."CityCode",' ') &lt;&gt; ' '
(2)
FROM "ClNoMapping" S1
LEFT JOIN "LN$CGTP" S2 ON S2."GDRID1" = S1."GDRID1"
AND S2."GDRID2" = S1."GDRID2" AND S2."GDRNUM" = S1."GDRNUM"
(3)
FROM "ClNoMapping" S1
LEFT JOIN "LA$SGTP" S2 ON S2."GDRID1" = S1."GDRID1"
AND S2."GDRID2" = S1."GDRID2" AND S2."GDRNUM" = S1."GDRNUM"
(4)
FROM "ClNoMapping" S1
LEFT JOIN "LA$BGTP" S2 ON S2."GDRID1" = S1."GDRID1"
AND S2."GDRID2" = S1."GDRID2" AND S2."GDRNUM" = S1."GDRNUM"</t>
    <phoneticPr fontId="1" type="noConversion"/>
  </si>
  <si>
    <t>APLPSN</t>
    <phoneticPr fontId="1" type="noConversion"/>
  </si>
  <si>
    <t>TB$CLFP</t>
    <phoneticPr fontId="1" type="noConversion"/>
  </si>
  <si>
    <t>CNTRCTNO</t>
    <phoneticPr fontId="1" type="noConversion"/>
  </si>
  <si>
    <t xml:space="preserve">合約編號    </t>
  </si>
  <si>
    <t>比對處理</t>
  </si>
  <si>
    <t>CASE
WHEN "ACTCOD" = '1' THEN '01' -- 郵費
WHEN "ACTCOD" = '2' THEN '02' -- 支付命令
WHEN "ACTCOD" = '3' THEN '03' -- 公示送達
WHEN "ACTCOD" = '4' THEN '04' -- 裁定費
WHEN "ACTCOD" = '5' THEN '05' -- 執行費
WHEN "ACTCOD" = '6' THEN '06' -- 測量費
WHEN "ACTCOD" = '7' THEN '07' -- 鑑價費
WHEN "ACTCOD" = '8' THEN '08' -- 刊報費
WHEN "ACTCOD" = '9' THEN '09' -- 假扣押擔保金
WHEN "ACTCOD" = 'A' THEN '10' -- 前項結餘
WHEN "ACTCOD" = 'B' THEN '99' -- 其它
WHEN "ACTCOD" = 'C' THEN '11' -- 全項沖銷
WHEN "ACTCOD" = 'D' THEN '12' -- 退出納課
WHEN "ACTCOD" = 'E' THEN '13' -- 警察陪同費
WHEN "ACTCOD" = 'F' THEN '14' -- 查財產費用
WHEN "ACTCOD" = 'G' THEN '15' -- 催收沖銷
ELSE '99' END</t>
    <phoneticPr fontId="1" type="noConversion"/>
  </si>
  <si>
    <t>NVL("LGFCOD",0)</t>
    <phoneticPr fontId="1" type="noConversion"/>
  </si>
  <si>
    <t>NULL則代入空字串</t>
    <phoneticPr fontId="1" type="noConversion"/>
  </si>
  <si>
    <t>NVL("EXGBRH",'')</t>
    <phoneticPr fontId="1" type="noConversion"/>
  </si>
  <si>
    <t>NVL("CASNUM2",'')</t>
    <phoneticPr fontId="1" type="noConversion"/>
  </si>
  <si>
    <t>NVL("TFRBAD",0)</t>
    <phoneticPr fontId="1" type="noConversion"/>
  </si>
  <si>
    <t>ACTCOD-&gt;FeeCode:
1-&gt;01
2-&gt;02
3-&gt;03
4-&gt;04
5-&gt;05
6-&gt;06
7-&gt;07
8-&gt;08
9-&gt;09
A-&gt;10
B-&gt;99
C-&gt;11
D-&gt;12
E-&gt;13
F-&gt;14
G-&gt;15
皆非時：99</t>
    <phoneticPr fontId="1" type="noConversion"/>
  </si>
  <si>
    <t>LPAD("RLTLAB",2,'0')</t>
    <phoneticPr fontId="1" type="noConversion"/>
  </si>
  <si>
    <t>固定為0
ClLand會作UPDATE</t>
    <phoneticPr fontId="1" type="noConversion"/>
  </si>
  <si>
    <t>WHERE S1."GDRID1" = '1'
AND NVL(S2."LGTCIF",0) &gt; 0 AND NVL(S3."CUSCIF",0) &gt; 0
AND NVL(S4."CustId",' ') &lt;&gt; ' ' AND NVL(S5."ClNo",0) &gt; 0</t>
    <phoneticPr fontId="1" type="noConversion"/>
  </si>
  <si>
    <t>FROM "ClBuilding" CB
LEFT JOIN "ClNoMapping" CNM ON CNM."ClCode1" = CB."ClCode1"
AND CNM."ClCode2" = CB."ClCode2" AND CNM."ClNo"    = CB."ClNo"
LEFT JOIN "LA$PHGP" PH ON PH."GDRID1" = CNM."GDRID1"
AND PH."GDRID2" = CNM."GDRID2" AND PH."GDRNUM" = CNM."GDRNUM"
AND PH."LGTSEQ" = CNM."LGTSEQ"
LEFT JOIN "LA$HGTP" HG ON HG."GDRID1" = CNM."GDRID1"
AND HG."GDRID2" = CNM."GDRID2" AND HG."GDRNUM" = CNM."GDRNUM"
AND HG."LGTSEQ" = CNM."LGTSEQ"</t>
    <phoneticPr fontId="1" type="noConversion"/>
  </si>
  <si>
    <t>WHERE NVL(PH."HGTPNM",0) &gt; 0</t>
    <phoneticPr fontId="1" type="noConversion"/>
  </si>
  <si>
    <t>PSNBCD大於0時代入Y, 否則代入N</t>
    <phoneticPr fontId="1" type="noConversion"/>
  </si>
  <si>
    <t xml:space="preserve"> </t>
    <phoneticPr fontId="1" type="noConversion"/>
  </si>
  <si>
    <t>FROM "LN$LGFP" S1
LEFT JOIN ( SELECT S1."RECNUM",S1."LMSACN",S1."RCVDAT"
,MIN(NVL(S2."RCVDAT",0)) AS "LastRCVDAT"
FROM "LN$LGFP" S1
LEFT JOIN "LN$LGFP" S2 ON S2."LMSACN" = S1."LMSACN"
AND AND S2."RECNUM" &gt;= S1."RECNUM" AND S2."ACTCOD" IN ('C','G')
GROUP BY S1."RECNUM"
,S1."LMSACN",S1."RCVDAT") S2 ON S2."RECNUM" = S1."RECNUM"
AND S2."LMSACN" = S1."LMSACN" AND S2."RCVDAT" = S1."RCVDAT"
LEFT JOIN ( SELECT "CustNo","FacmNo"
,ROW_NUMBER() OVER (PARTITION BY "CustNo" ORDER BY CASE WHEN "LoanBalTotal" &gt; 0 THEN 0 ELSE 1 END
,"FacmNo"
) "Seq"
FROM ( SELECT "CustNo","FacmNo",SUM("LoanBal") AS "LoanBalTotal"
FROM "LoanBorMain"
GROUP BY "CustNo","FacmNo"
) LM ) S3 ON S3."CustNo" = S1."LMSACN" AND S3."Seq" = 1</t>
  </si>
  <si>
    <t>NVL(S3."FacmNo",1)</t>
    <phoneticPr fontId="1" type="noConversion"/>
  </si>
  <si>
    <t>NULL時代入1</t>
    <phoneticPr fontId="1" type="noConversion"/>
  </si>
  <si>
    <t>LoanBorMain</t>
    <phoneticPr fontId="1" type="noConversion"/>
  </si>
  <si>
    <t>FacmNo</t>
  </si>
  <si>
    <t>額度編號</t>
  </si>
  <si>
    <t>TFRBAD,TFRWFN,RCVDAT</t>
    <phoneticPr fontId="1" type="noConversion"/>
  </si>
  <si>
    <t>轉催收日,催收沖銷代碼,收件日</t>
    <phoneticPr fontId="1" type="noConversion"/>
  </si>
  <si>
    <t>N,N,N</t>
    <phoneticPr fontId="1" type="noConversion"/>
  </si>
  <si>
    <t>8,7,8</t>
    <phoneticPr fontId="1" type="noConversion"/>
  </si>
  <si>
    <t>轉催後尚未被沖銷時：代入0；
否則：依 收件日期 排序,若後面筆數已有全額沖銷則本筆為已沖銷</t>
    <phoneticPr fontId="1" type="noConversion"/>
  </si>
  <si>
    <t>CASE
WHEN S1."TFRBAD" &lt;&gt; 0 AND S1."TFRWFN" = 0 THEN 0
ELSE NVL(S2."LastRCVDAT",0) 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</si>
</sst>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indexed="8"/>
      <name val="思源宋體"/>
      <family val="1"/>
      <charset val="136"/>
    </font>
    <font>
      <sz val="9"/>
      <name val="新細明體"/>
      <family val="1"/>
      <charset val="136"/>
    </font>
    <font>
      <b/>
      <sz val="10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b/>
      <sz val="10"/>
      <color indexed="8"/>
      <name val="思源宋體"/>
      <family val="1"/>
      <charset val="128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7" fillId="3" borderId="1" xfId="2" applyFill="1" applyBorder="1" applyAlignment="1" applyProtection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49" fontId="10" fillId="4" borderId="1" xfId="0" applyNumberFormat="1" applyFont="1" applyFill="1" applyBorder="1" applyAlignment="1">
      <alignment horizontal="left" vertical="top"/>
    </xf>
    <xf numFmtId="49" fontId="10" fillId="4" borderId="1" xfId="0" applyNumberFormat="1" applyFont="1" applyFill="1" applyBorder="1" applyAlignment="1">
      <alignment horizontal="left" vertical="top" wrapText="1"/>
    </xf>
    <xf numFmtId="49" fontId="10" fillId="5" borderId="1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49" fontId="7" fillId="0" borderId="0" xfId="2" applyNumberFormat="1" applyBorder="1" applyAlignment="1" applyProtection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/>
    </xf>
    <xf numFmtId="0" fontId="11" fillId="6" borderId="0" xfId="0" applyFont="1" applyFill="1" applyAlignment="1">
      <alignment horizontal="left" vertical="top"/>
    </xf>
    <xf numFmtId="0" fontId="9" fillId="0" borderId="1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9" fillId="0" borderId="1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0" fontId="9" fillId="0" borderId="1" xfId="0" quotePrefix="1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</cellXfs>
  <cellStyles count="6">
    <cellStyle name="一般" xfId="0" builtinId="0"/>
    <cellStyle name="一般 2" xfId="5" xr:uid="{00000000-0005-0000-0000-000001000000}"/>
    <cellStyle name="一般 3" xfId="1" xr:uid="{00000000-0005-0000-0000-000002000000}"/>
    <cellStyle name="一般 4" xfId="4" xr:uid="{00000000-0005-0000-0000-000003000000}"/>
    <cellStyle name="超連結" xfId="2" builtinId="8"/>
    <cellStyle name="超連結 2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8.xml"/><Relationship Id="rId47" Type="http://schemas.openxmlformats.org/officeDocument/2006/relationships/externalLink" Target="externalLinks/externalLink13.xml"/><Relationship Id="rId63" Type="http://schemas.openxmlformats.org/officeDocument/2006/relationships/externalLink" Target="externalLinks/externalLink29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externalLink" Target="externalLinks/externalLink6.xml"/><Relationship Id="rId45" Type="http://schemas.openxmlformats.org/officeDocument/2006/relationships/externalLink" Target="externalLinks/externalLink11.xml"/><Relationship Id="rId53" Type="http://schemas.openxmlformats.org/officeDocument/2006/relationships/externalLink" Target="externalLinks/externalLink19.xml"/><Relationship Id="rId58" Type="http://schemas.openxmlformats.org/officeDocument/2006/relationships/externalLink" Target="externalLinks/externalLink24.xml"/><Relationship Id="rId66" Type="http://schemas.openxmlformats.org/officeDocument/2006/relationships/externalLink" Target="externalLinks/externalLink3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7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externalLink" Target="externalLinks/externalLink9.xml"/><Relationship Id="rId48" Type="http://schemas.openxmlformats.org/officeDocument/2006/relationships/externalLink" Target="externalLinks/externalLink14.xml"/><Relationship Id="rId56" Type="http://schemas.openxmlformats.org/officeDocument/2006/relationships/externalLink" Target="externalLinks/externalLink22.xml"/><Relationship Id="rId64" Type="http://schemas.openxmlformats.org/officeDocument/2006/relationships/externalLink" Target="externalLinks/externalLink30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46" Type="http://schemas.openxmlformats.org/officeDocument/2006/relationships/externalLink" Target="externalLinks/externalLink12.xml"/><Relationship Id="rId59" Type="http://schemas.openxmlformats.org/officeDocument/2006/relationships/externalLink" Target="externalLinks/externalLink25.xml"/><Relationship Id="rId67" Type="http://schemas.openxmlformats.org/officeDocument/2006/relationships/externalLink" Target="externalLinks/externalLink3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7.xml"/><Relationship Id="rId54" Type="http://schemas.openxmlformats.org/officeDocument/2006/relationships/externalLink" Target="externalLinks/externalLink20.xml"/><Relationship Id="rId62" Type="http://schemas.openxmlformats.org/officeDocument/2006/relationships/externalLink" Target="externalLinks/externalLink28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49" Type="http://schemas.openxmlformats.org/officeDocument/2006/relationships/externalLink" Target="externalLinks/externalLink15.xml"/><Relationship Id="rId57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0.xml"/><Relationship Id="rId52" Type="http://schemas.openxmlformats.org/officeDocument/2006/relationships/externalLink" Target="externalLinks/externalLink18.xml"/><Relationship Id="rId60" Type="http://schemas.openxmlformats.org/officeDocument/2006/relationships/externalLink" Target="externalLinks/externalLink26.xml"/><Relationship Id="rId65" Type="http://schemas.openxmlformats.org/officeDocument/2006/relationships/externalLink" Target="externalLinks/externalLink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5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6.xml"/><Relationship Id="rId55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FacMai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Guaranto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RelsMai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RelsFamil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RelsCompan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ReltMai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ReltFamily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ReltCompany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ustDataCtrl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ustRmk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F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FacProd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Mai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Imm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Building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Land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Stock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Other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Movable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ForeclosureFee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ForeclosureFinished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BuildingOwn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FacProdAcctFee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BuildingPublic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BuildingReason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LandOwner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ClLandReas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FacProdBreach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FacProdPremiu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FacProdStepR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FacCaseApp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FacClos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2-&#26989;&#21209;&#20316;&#26989;\GraceCond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FacMain</v>
          </cell>
          <cell r="D1" t="str">
            <v>額度主檔</v>
          </cell>
        </row>
        <row r="10">
          <cell r="A10">
            <v>1</v>
          </cell>
          <cell r="B10" t="str">
            <v>CustNo</v>
          </cell>
          <cell r="C10" t="str">
            <v>借款人戶號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2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3</v>
          </cell>
          <cell r="B12" t="str">
            <v>LastBormNo</v>
          </cell>
          <cell r="C12" t="str">
            <v>已撥款序號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4</v>
          </cell>
          <cell r="B13" t="str">
            <v>LastBormRvNo</v>
          </cell>
          <cell r="C13" t="str">
            <v>已預約序號</v>
          </cell>
          <cell r="D13" t="str">
            <v>DECIMAL</v>
          </cell>
          <cell r="E13">
            <v>3</v>
          </cell>
          <cell r="F13"/>
          <cell r="G13"/>
        </row>
        <row r="14">
          <cell r="A14">
            <v>5</v>
          </cell>
          <cell r="B14" t="str">
            <v>ApplNo</v>
          </cell>
          <cell r="C14" t="str">
            <v>申請號碼</v>
          </cell>
          <cell r="D14" t="str">
            <v>DECIMAL</v>
          </cell>
          <cell r="E14">
            <v>7</v>
          </cell>
          <cell r="F14"/>
          <cell r="G14"/>
        </row>
        <row r="15">
          <cell r="A15">
            <v>6</v>
          </cell>
          <cell r="B15" t="str">
            <v>CreditSysNo</v>
          </cell>
          <cell r="C15" t="str">
            <v>徵審系統案號(eLoan案件編號)</v>
          </cell>
          <cell r="D15" t="str">
            <v>DECIMAL</v>
          </cell>
          <cell r="E15">
            <v>7</v>
          </cell>
          <cell r="F15"/>
          <cell r="G15"/>
        </row>
        <row r="16">
          <cell r="A16">
            <v>7</v>
          </cell>
          <cell r="B16" t="str">
            <v>ProdNo</v>
          </cell>
          <cell r="C16" t="str">
            <v>商品代碼</v>
          </cell>
          <cell r="D16" t="str">
            <v>VARCHAR2</v>
          </cell>
          <cell r="E16">
            <v>5</v>
          </cell>
          <cell r="F16"/>
          <cell r="G16"/>
        </row>
        <row r="17">
          <cell r="A17">
            <v>8</v>
          </cell>
          <cell r="B17" t="str">
            <v>BaseRateCode</v>
          </cell>
          <cell r="C17" t="str">
            <v>指標利率代碼</v>
          </cell>
          <cell r="D17" t="str">
            <v>VARCHAR2</v>
          </cell>
          <cell r="E17">
            <v>2</v>
          </cell>
          <cell r="F17"/>
          <cell r="G17"/>
        </row>
        <row r="18">
          <cell r="A18">
            <v>9</v>
          </cell>
          <cell r="B18" t="str">
            <v>RateIncr</v>
          </cell>
          <cell r="C18" t="str">
            <v>加碼利率</v>
          </cell>
          <cell r="D18" t="str">
            <v>DECIMAL</v>
          </cell>
          <cell r="E18">
            <v>6</v>
          </cell>
          <cell r="F18">
            <v>4</v>
          </cell>
          <cell r="G18"/>
        </row>
        <row r="19">
          <cell r="A19">
            <v>10</v>
          </cell>
          <cell r="B19" t="str">
            <v>IndividualIncr</v>
          </cell>
          <cell r="C19" t="str">
            <v>個別加碼</v>
          </cell>
          <cell r="D19" t="str">
            <v>DECIMAL</v>
          </cell>
          <cell r="E19">
            <v>6</v>
          </cell>
          <cell r="F19">
            <v>4</v>
          </cell>
          <cell r="G19"/>
        </row>
        <row r="20">
          <cell r="A20">
            <v>11</v>
          </cell>
          <cell r="B20" t="str">
            <v>ApproveRate</v>
          </cell>
          <cell r="C20" t="str">
            <v>核准利率</v>
          </cell>
          <cell r="D20" t="str">
            <v>DECIMAL</v>
          </cell>
          <cell r="E20">
            <v>6</v>
          </cell>
          <cell r="F20">
            <v>4</v>
          </cell>
          <cell r="G20"/>
        </row>
        <row r="21">
          <cell r="A21">
            <v>12</v>
          </cell>
          <cell r="B21" t="str">
            <v>AnnualIncr</v>
          </cell>
          <cell r="C21" t="str">
            <v>年繳比重優惠加減碼</v>
          </cell>
          <cell r="D21" t="str">
            <v>DECIMAL</v>
          </cell>
          <cell r="E21">
            <v>6</v>
          </cell>
          <cell r="F21">
            <v>4</v>
          </cell>
          <cell r="G21"/>
        </row>
        <row r="22">
          <cell r="A22">
            <v>13</v>
          </cell>
          <cell r="B22" t="str">
            <v>EmailIncr</v>
          </cell>
          <cell r="C22" t="str">
            <v>提供EMAIL優惠減碼</v>
          </cell>
          <cell r="D22" t="str">
            <v>DECIMAL</v>
          </cell>
          <cell r="E22">
            <v>6</v>
          </cell>
          <cell r="F22">
            <v>4</v>
          </cell>
          <cell r="G22"/>
        </row>
        <row r="23">
          <cell r="A23">
            <v>14</v>
          </cell>
          <cell r="B23" t="str">
            <v>GraceIncr</v>
          </cell>
          <cell r="C23" t="str">
            <v>寬限逾一年利率加碼</v>
          </cell>
          <cell r="D23" t="str">
            <v>DECIMAL</v>
          </cell>
          <cell r="E23">
            <v>6</v>
          </cell>
          <cell r="F23">
            <v>4</v>
          </cell>
          <cell r="G23"/>
        </row>
        <row r="24">
          <cell r="A24">
            <v>15</v>
          </cell>
          <cell r="B24" t="str">
            <v>RateCode</v>
          </cell>
          <cell r="C24" t="str">
            <v>利率區分</v>
          </cell>
          <cell r="D24" t="str">
            <v>VARCHAR2</v>
          </cell>
          <cell r="E24">
            <v>1</v>
          </cell>
          <cell r="F24"/>
          <cell r="G24" t="str">
            <v>共用代碼檔
1: 機動 
2: 固動 
3: 定期機動</v>
          </cell>
        </row>
        <row r="25">
          <cell r="A25">
            <v>16</v>
          </cell>
          <cell r="B25" t="str">
            <v>FirstRateAdjFreq</v>
          </cell>
          <cell r="C25" t="str">
            <v>首次利率調整週期</v>
          </cell>
          <cell r="D25" t="str">
            <v>DECIMAL</v>
          </cell>
          <cell r="E25">
            <v>2</v>
          </cell>
          <cell r="F25"/>
          <cell r="G25"/>
        </row>
        <row r="26">
          <cell r="A26">
            <v>17</v>
          </cell>
          <cell r="B26" t="str">
            <v>RateAdjFreq</v>
          </cell>
          <cell r="C26" t="str">
            <v>利率調整週期</v>
          </cell>
          <cell r="D26" t="str">
            <v>DECIMAL</v>
          </cell>
          <cell r="E26">
            <v>2</v>
          </cell>
          <cell r="F26"/>
          <cell r="G26"/>
        </row>
        <row r="27">
          <cell r="A27">
            <v>18</v>
          </cell>
          <cell r="B27" t="str">
            <v>CurrencyCode</v>
          </cell>
          <cell r="C27" t="str">
            <v>核准幣別</v>
          </cell>
          <cell r="D27" t="str">
            <v>VARCHAR2</v>
          </cell>
          <cell r="E27">
            <v>3</v>
          </cell>
          <cell r="F27"/>
          <cell r="G27"/>
        </row>
        <row r="28">
          <cell r="A28">
            <v>19</v>
          </cell>
          <cell r="B28" t="str">
            <v>LineAmt</v>
          </cell>
          <cell r="C28" t="str">
            <v>核准額度</v>
          </cell>
          <cell r="D28" t="str">
            <v>DECIMAL</v>
          </cell>
          <cell r="E28">
            <v>16</v>
          </cell>
          <cell r="F28">
            <v>2</v>
          </cell>
          <cell r="G28"/>
        </row>
        <row r="29">
          <cell r="A29">
            <v>20</v>
          </cell>
          <cell r="B29" t="str">
            <v>UtilAmt</v>
          </cell>
          <cell r="C29" t="str">
            <v>貸出金額(放款餘額)</v>
          </cell>
          <cell r="D29" t="str">
            <v>DECIMAL</v>
          </cell>
          <cell r="E29">
            <v>16</v>
          </cell>
          <cell r="F29">
            <v>2</v>
          </cell>
          <cell r="G29"/>
        </row>
        <row r="30">
          <cell r="A30">
            <v>21</v>
          </cell>
          <cell r="B30" t="str">
            <v>UtilBal</v>
          </cell>
          <cell r="C30" t="str">
            <v>已動用額度餘額</v>
          </cell>
          <cell r="D30" t="str">
            <v>DECIMAL</v>
          </cell>
          <cell r="E30">
            <v>16</v>
          </cell>
          <cell r="F30">
            <v>2</v>
          </cell>
          <cell r="G30" t="str">
            <v>循環動用還款時會減少,非循環動用還款時不會減少</v>
          </cell>
        </row>
        <row r="31">
          <cell r="A31">
            <v>22</v>
          </cell>
          <cell r="B31" t="str">
            <v>AcctCode</v>
          </cell>
          <cell r="C31" t="str">
            <v>核准科目</v>
          </cell>
          <cell r="D31" t="str">
            <v>VARCHAR2</v>
          </cell>
          <cell r="E31">
            <v>3</v>
          </cell>
          <cell r="F31"/>
          <cell r="G31" t="str">
            <v>共用代碼檔
310: 短期擔保放款 
320: 中期擔保放款
330: 長期擔保放款
340: 三十年房貸</v>
          </cell>
        </row>
        <row r="32">
          <cell r="A32">
            <v>23</v>
          </cell>
          <cell r="B32" t="str">
            <v>LoanTermYy</v>
          </cell>
          <cell r="C32" t="str">
            <v>貸款期間年</v>
          </cell>
          <cell r="D32" t="str">
            <v>DECIMAL</v>
          </cell>
          <cell r="E32">
            <v>2</v>
          </cell>
          <cell r="F32"/>
          <cell r="G32"/>
        </row>
        <row r="33">
          <cell r="A33">
            <v>24</v>
          </cell>
          <cell r="B33" t="str">
            <v>LoanTermMm</v>
          </cell>
          <cell r="C33" t="str">
            <v>貸款期間月</v>
          </cell>
          <cell r="D33" t="str">
            <v>DECIMAL</v>
          </cell>
          <cell r="E33">
            <v>2</v>
          </cell>
          <cell r="F33"/>
          <cell r="G33"/>
        </row>
        <row r="34">
          <cell r="A34">
            <v>25</v>
          </cell>
          <cell r="B34" t="str">
            <v>LoanTermDd</v>
          </cell>
          <cell r="C34" t="str">
            <v>貸款期間日</v>
          </cell>
          <cell r="D34" t="str">
            <v>DECIMAL</v>
          </cell>
          <cell r="E34">
            <v>3</v>
          </cell>
          <cell r="F34"/>
          <cell r="G34"/>
        </row>
        <row r="35">
          <cell r="A35">
            <v>26</v>
          </cell>
          <cell r="B35" t="str">
            <v>FirstDrawdownDate</v>
          </cell>
          <cell r="C35" t="str">
            <v>初貸日</v>
          </cell>
          <cell r="D35" t="str">
            <v>DECIMALD</v>
          </cell>
          <cell r="E35">
            <v>8</v>
          </cell>
          <cell r="F35"/>
          <cell r="G35"/>
        </row>
        <row r="36">
          <cell r="A36">
            <v>27</v>
          </cell>
          <cell r="B36" t="str">
            <v>MaturityDate</v>
          </cell>
          <cell r="C36" t="str">
            <v>到期日</v>
          </cell>
          <cell r="D36" t="str">
            <v>DECIMALD</v>
          </cell>
          <cell r="E36">
            <v>8</v>
          </cell>
          <cell r="F36"/>
          <cell r="G36" t="str">
            <v>首筆撥款的到期日</v>
          </cell>
        </row>
        <row r="37">
          <cell r="A37">
            <v>28</v>
          </cell>
          <cell r="B37" t="str">
            <v>IntCalcCode</v>
          </cell>
          <cell r="C37" t="str">
            <v>計息方式</v>
          </cell>
          <cell r="D37" t="str">
            <v>VARCHAR2</v>
          </cell>
          <cell r="E37">
            <v>1</v>
          </cell>
          <cell r="G37" t="str">
            <v xml:space="preserve">共用代碼檔
1: 按日計息  
2: 按月計息  </v>
          </cell>
        </row>
        <row r="38">
          <cell r="A38">
            <v>29</v>
          </cell>
          <cell r="B38" t="str">
            <v>AmortizedCode</v>
          </cell>
          <cell r="C38" t="str">
            <v>攤還方式</v>
          </cell>
          <cell r="D38" t="str">
            <v>VARCHAR2</v>
          </cell>
          <cell r="E38">
            <v>1</v>
          </cell>
          <cell r="F38"/>
          <cell r="G38" t="str">
            <v>共用代碼檔
1.按月繳息(按期繳息到期還本)
2.到期取息(到期繳息還本)
3.本息平均法(期金)
4.本金平均法
5.按月撥款收息(逆向貸款)</v>
          </cell>
        </row>
        <row r="39">
          <cell r="A39">
            <v>30</v>
          </cell>
          <cell r="B39" t="str">
            <v>FreqBase</v>
          </cell>
          <cell r="C39" t="str">
            <v>週期基準</v>
          </cell>
          <cell r="D39" t="str">
            <v>VARCHAR2</v>
          </cell>
          <cell r="E39">
            <v>1</v>
          </cell>
          <cell r="F39"/>
          <cell r="G39" t="str">
            <v>1:日 2:月 3:週</v>
          </cell>
        </row>
        <row r="40">
          <cell r="A40">
            <v>31</v>
          </cell>
          <cell r="B40" t="str">
            <v>PayIntFreq</v>
          </cell>
          <cell r="C40" t="str">
            <v>繳息週期</v>
          </cell>
          <cell r="D40" t="str">
            <v>DECIMAL</v>
          </cell>
          <cell r="E40">
            <v>2</v>
          </cell>
          <cell r="F40"/>
          <cell r="G40"/>
        </row>
        <row r="41">
          <cell r="A41">
            <v>32</v>
          </cell>
          <cell r="B41" t="str">
            <v>RepayFreq</v>
          </cell>
          <cell r="C41" t="str">
            <v>還本週期</v>
          </cell>
          <cell r="D41" t="str">
            <v>DECIMAL</v>
          </cell>
          <cell r="E41">
            <v>2</v>
          </cell>
          <cell r="F41"/>
          <cell r="G41"/>
        </row>
        <row r="42">
          <cell r="A42">
            <v>33</v>
          </cell>
          <cell r="B42" t="str">
            <v>UtilDeadline</v>
          </cell>
          <cell r="C42" t="str">
            <v>動支期限</v>
          </cell>
          <cell r="D42" t="str">
            <v>DECIMALD</v>
          </cell>
          <cell r="E42">
            <v>8</v>
          </cell>
          <cell r="F42"/>
          <cell r="G42"/>
        </row>
        <row r="43">
          <cell r="A43">
            <v>34</v>
          </cell>
          <cell r="B43" t="str">
            <v>GracePeriod</v>
          </cell>
          <cell r="C43" t="str">
            <v>寬限總月數</v>
          </cell>
          <cell r="D43" t="str">
            <v>DECIMAL</v>
          </cell>
          <cell r="E43">
            <v>3</v>
          </cell>
          <cell r="F43"/>
          <cell r="G43"/>
        </row>
        <row r="44">
          <cell r="A44">
            <v>35</v>
          </cell>
          <cell r="B44" t="str">
            <v>AcctFee</v>
          </cell>
          <cell r="C44" t="str">
            <v>帳管費</v>
          </cell>
          <cell r="D44" t="str">
            <v>DECIMAL</v>
          </cell>
          <cell r="E44">
            <v>16</v>
          </cell>
          <cell r="F44">
            <v>2</v>
          </cell>
          <cell r="G44"/>
        </row>
        <row r="45">
          <cell r="A45">
            <v>36</v>
          </cell>
          <cell r="B45" t="str">
            <v>RuleCode</v>
          </cell>
          <cell r="C45" t="str">
            <v>規定管制代碼</v>
          </cell>
          <cell r="D45" t="str">
            <v>VARCHAR2</v>
          </cell>
          <cell r="E45">
            <v>2</v>
          </cell>
          <cell r="F45"/>
          <cell r="G45" t="str">
            <v>規定管制代碼 
00.一般戶
01.自然人特定地區第2戶購屋貸款
02.自然人第 3 戶購屋貸款
03.購置高價住宅貸款
04.公司法人購置住宅貸款</v>
          </cell>
        </row>
        <row r="46">
          <cell r="A46">
            <v>37</v>
          </cell>
          <cell r="B46" t="str">
            <v>ExtraRepayCode</v>
          </cell>
          <cell r="C46" t="str">
            <v>攤還額異動碼</v>
          </cell>
          <cell r="D46" t="str">
            <v>VARCHAR2</v>
          </cell>
          <cell r="E46">
            <v>1</v>
          </cell>
          <cell r="F46"/>
          <cell r="G46" t="str">
            <v xml:space="preserve">共用代碼檔
0: 不變  
1: 變   </v>
          </cell>
        </row>
        <row r="47">
          <cell r="A47">
            <v>38</v>
          </cell>
          <cell r="B47" t="str">
            <v>CustTypeCode</v>
          </cell>
          <cell r="C47" t="str">
            <v>客戶別</v>
          </cell>
          <cell r="D47" t="str">
            <v>VARCHAR2</v>
          </cell>
          <cell r="E47">
            <v>2</v>
          </cell>
          <cell r="F47"/>
          <cell r="G47" t="str">
            <v>共用代碼檔
00 一般
01 員工
02 首購
03 關企公司
04 關企員工
05 保戶
07 員工二親等
09 新二階員工
10 保貸戶</v>
          </cell>
        </row>
        <row r="48">
          <cell r="A48">
            <v>39</v>
          </cell>
          <cell r="B48" t="str">
            <v>RecycleCode</v>
          </cell>
          <cell r="C48" t="str">
            <v>循環動用</v>
          </cell>
          <cell r="D48" t="str">
            <v>VARCHAR2</v>
          </cell>
          <cell r="E48">
            <v>1</v>
          </cell>
          <cell r="F48"/>
          <cell r="G48" t="str">
            <v xml:space="preserve">共用代碼檔
0: 非循環動用  
1: 循環動用  </v>
          </cell>
        </row>
        <row r="49">
          <cell r="A49">
            <v>40</v>
          </cell>
          <cell r="B49" t="str">
            <v>RecycleDeadline</v>
          </cell>
          <cell r="C49" t="str">
            <v>循環動用期限</v>
          </cell>
          <cell r="D49" t="str">
            <v>DECIMALD</v>
          </cell>
          <cell r="E49">
            <v>8</v>
          </cell>
          <cell r="F49"/>
          <cell r="G49"/>
        </row>
        <row r="50">
          <cell r="A50">
            <v>41</v>
          </cell>
          <cell r="B50" t="str">
            <v>UsageCode</v>
          </cell>
          <cell r="C50" t="str">
            <v>資金用途別</v>
          </cell>
          <cell r="D50" t="str">
            <v>VARCHAR2</v>
          </cell>
          <cell r="E50">
            <v>2</v>
          </cell>
          <cell r="F50"/>
          <cell r="G50" t="str">
            <v>共用代碼檔
01: 週轉金
02: 購置不動產
03: 營業用資產
04: 固定資產
05: 企業投資
06: 購置動產
09: 其他</v>
          </cell>
        </row>
        <row r="51">
          <cell r="A51">
            <v>42</v>
          </cell>
          <cell r="B51" t="str">
            <v>DepartmentCode</v>
          </cell>
          <cell r="C51" t="str">
            <v>案件隸屬單位</v>
          </cell>
          <cell r="D51" t="str">
            <v>VARCHAR2</v>
          </cell>
          <cell r="E51">
            <v>1</v>
          </cell>
          <cell r="F51"/>
          <cell r="G51" t="str">
            <v>共用代碼檔
0:非企金單位  
1:企金推展課</v>
          </cell>
        </row>
        <row r="52">
          <cell r="A52">
            <v>43</v>
          </cell>
          <cell r="B52" t="str">
            <v>IncomeTaxFlag</v>
          </cell>
          <cell r="C52" t="str">
            <v>代繳所得稅</v>
          </cell>
          <cell r="D52" t="str">
            <v>VARCHAR2</v>
          </cell>
          <cell r="E52">
            <v>1</v>
          </cell>
          <cell r="F52"/>
          <cell r="G52" t="str">
            <v>Y:是  N:否</v>
          </cell>
        </row>
        <row r="53">
          <cell r="A53">
            <v>44</v>
          </cell>
          <cell r="B53" t="str">
            <v>CompensateFlag</v>
          </cell>
          <cell r="C53" t="str">
            <v>代償碼</v>
          </cell>
          <cell r="D53" t="str">
            <v>VARCHAR2</v>
          </cell>
          <cell r="E53">
            <v>1</v>
          </cell>
          <cell r="F53"/>
          <cell r="G53" t="str">
            <v>Y:是  N:否</v>
          </cell>
        </row>
        <row r="54">
          <cell r="A54">
            <v>45</v>
          </cell>
          <cell r="B54" t="str">
            <v>IrrevocableFlag</v>
          </cell>
          <cell r="C54" t="str">
            <v>不可撤銷</v>
          </cell>
          <cell r="D54" t="str">
            <v>VARCHAR2</v>
          </cell>
          <cell r="E54">
            <v>1</v>
          </cell>
          <cell r="F54"/>
          <cell r="G54" t="str">
            <v>Y:是  N:否</v>
          </cell>
        </row>
        <row r="55">
          <cell r="A55">
            <v>46</v>
          </cell>
          <cell r="B55" t="str">
            <v>RateAdjNoticeCode</v>
          </cell>
          <cell r="C55" t="str">
            <v>利率調整通知</v>
          </cell>
          <cell r="D55" t="str">
            <v>VARCHAR2</v>
          </cell>
          <cell r="E55">
            <v>1</v>
          </cell>
          <cell r="F55"/>
          <cell r="G55" t="str">
            <v>共用代碼檔
1: 電子郵件 
2: 書面通知 
3: 簡訊通知</v>
          </cell>
        </row>
        <row r="56">
          <cell r="A56">
            <v>47</v>
          </cell>
          <cell r="B56" t="str">
            <v>PieceCode</v>
          </cell>
          <cell r="C56" t="str">
            <v>計件代碼</v>
          </cell>
          <cell r="D56" t="str">
            <v>VARCHAR2</v>
          </cell>
          <cell r="E56">
            <v>1</v>
          </cell>
          <cell r="F56"/>
          <cell r="G56" t="str">
            <v>A: 新貸件
B: 其他額度
C: 原額度
D: 新增額度
E: 展期
1: 新貸件
2: 其他額度
3: 原額度
4: 新增額度
5: 展期件
6: 六個月動支
7: 服務件
8: 特殊件
9: 固特利契轉</v>
          </cell>
        </row>
        <row r="57">
          <cell r="A57">
            <v>48</v>
          </cell>
          <cell r="B57" t="str">
            <v>RepayCode</v>
          </cell>
          <cell r="C57" t="str">
            <v>繳款方式</v>
          </cell>
          <cell r="D57" t="str">
            <v>DECIMAL</v>
          </cell>
          <cell r="E57">
            <v>2</v>
          </cell>
          <cell r="F57"/>
          <cell r="G57" t="str">
            <v xml:space="preserve">1: 匯款轉帳
2: 銀行扣款
3: 員工扣薪
4: 支票
5: 特約金
6: 人事特約金
7: 定存特約
8: 劃撥存款
</v>
          </cell>
        </row>
        <row r="58">
          <cell r="A58">
            <v>49</v>
          </cell>
          <cell r="B58" t="str">
            <v>Introducer</v>
          </cell>
          <cell r="C58" t="str">
            <v>介紹人</v>
          </cell>
          <cell r="D58" t="str">
            <v>VARCHAR2</v>
          </cell>
          <cell r="E58">
            <v>6</v>
          </cell>
          <cell r="F58"/>
          <cell r="G58"/>
        </row>
        <row r="59">
          <cell r="A59">
            <v>50</v>
          </cell>
          <cell r="B59" t="str">
            <v>District</v>
          </cell>
          <cell r="C59" t="str">
            <v>區部</v>
          </cell>
          <cell r="D59" t="str">
            <v>VARCHAR2</v>
          </cell>
          <cell r="E59">
            <v>6</v>
          </cell>
          <cell r="F59"/>
          <cell r="G59"/>
        </row>
        <row r="60">
          <cell r="A60">
            <v>51</v>
          </cell>
          <cell r="B60" t="str">
            <v>FireOfficer</v>
          </cell>
          <cell r="C60" t="str">
            <v>火險服務</v>
          </cell>
          <cell r="D60" t="str">
            <v>VARCHAR2</v>
          </cell>
          <cell r="E60">
            <v>6</v>
          </cell>
          <cell r="F60"/>
          <cell r="G60"/>
        </row>
        <row r="61">
          <cell r="A61">
            <v>52</v>
          </cell>
          <cell r="B61" t="str">
            <v>Estimate</v>
          </cell>
          <cell r="C61" t="str">
            <v>估價</v>
          </cell>
          <cell r="D61" t="str">
            <v>VARCHAR2</v>
          </cell>
          <cell r="E61">
            <v>6</v>
          </cell>
          <cell r="F61"/>
          <cell r="G61"/>
        </row>
        <row r="62">
          <cell r="A62">
            <v>53</v>
          </cell>
          <cell r="B62" t="str">
            <v>CreditOfficer</v>
          </cell>
          <cell r="C62" t="str">
            <v>授信</v>
          </cell>
          <cell r="D62" t="str">
            <v>VARCHAR2</v>
          </cell>
          <cell r="E62">
            <v>6</v>
          </cell>
          <cell r="F62"/>
          <cell r="G62"/>
        </row>
        <row r="63">
          <cell r="A63">
            <v>54</v>
          </cell>
          <cell r="B63" t="str">
            <v>LoanOfficer</v>
          </cell>
          <cell r="C63" t="str">
            <v>放款專員</v>
          </cell>
          <cell r="D63" t="str">
            <v>VARCHAR2</v>
          </cell>
          <cell r="E63">
            <v>6</v>
          </cell>
          <cell r="F63"/>
          <cell r="G63" t="str">
            <v>目前未用(值為房貸專員)</v>
          </cell>
        </row>
        <row r="64">
          <cell r="A64">
            <v>55</v>
          </cell>
          <cell r="B64" t="str">
            <v>BusinessOfficer</v>
          </cell>
          <cell r="C64" t="str">
            <v>房貸專員</v>
          </cell>
          <cell r="D64" t="str">
            <v>VARCHAR2</v>
          </cell>
          <cell r="E64">
            <v>6</v>
          </cell>
          <cell r="F64"/>
          <cell r="G64"/>
        </row>
        <row r="65">
          <cell r="A65">
            <v>56</v>
          </cell>
          <cell r="B65" t="str">
            <v>Supervisor</v>
          </cell>
          <cell r="C65" t="str">
            <v>核決主管</v>
          </cell>
          <cell r="D65" t="str">
            <v>VARCHAR2</v>
          </cell>
          <cell r="E65">
            <v>6</v>
          </cell>
          <cell r="F65"/>
          <cell r="G65"/>
        </row>
        <row r="66">
          <cell r="A66">
            <v>57</v>
          </cell>
          <cell r="B66" t="str">
            <v>InvestigateOfficer</v>
          </cell>
          <cell r="C66" t="str">
            <v>徵信</v>
          </cell>
          <cell r="D66" t="str">
            <v>VARCHAR2</v>
          </cell>
          <cell r="E66">
            <v>6</v>
          </cell>
          <cell r="F66"/>
          <cell r="G66"/>
        </row>
        <row r="67">
          <cell r="A67">
            <v>58</v>
          </cell>
          <cell r="B67" t="str">
            <v>EstimateReview</v>
          </cell>
          <cell r="C67" t="str">
            <v>估價覆核</v>
          </cell>
          <cell r="D67" t="str">
            <v>VARCHAR2</v>
          </cell>
          <cell r="E67">
            <v>6</v>
          </cell>
          <cell r="F67"/>
          <cell r="G67"/>
        </row>
        <row r="68">
          <cell r="A68">
            <v>59</v>
          </cell>
          <cell r="B68" t="str">
            <v>Coorgnizer</v>
          </cell>
          <cell r="C68" t="str">
            <v>協辦人</v>
          </cell>
          <cell r="D68" t="str">
            <v>VARCHAR2</v>
          </cell>
          <cell r="E68">
            <v>6</v>
          </cell>
          <cell r="F68"/>
          <cell r="G68" t="str">
            <v>AS400 放款業務專員</v>
          </cell>
        </row>
        <row r="69">
          <cell r="A69">
            <v>60</v>
          </cell>
          <cell r="B69" t="str">
            <v>AdvanceCloseCode</v>
          </cell>
          <cell r="C69" t="str">
            <v>提前清償原因</v>
          </cell>
          <cell r="D69" t="str">
            <v>DECIMAL</v>
          </cell>
          <cell r="E69">
            <v>2</v>
          </cell>
          <cell r="F69"/>
          <cell r="G69" t="str">
            <v>共用代碼檔
00:無
01:買賣
02:自行還清
03:軍功教勞工貸款轉貸
04:利率過高轉貸
05:增貸不准轉貸
06:額度內動支不准轉貸
07:內部代償
08:借新還舊
09:其他
10:買回
11:綁約期還款</v>
          </cell>
        </row>
        <row r="70">
          <cell r="A70">
            <v>61</v>
          </cell>
          <cell r="B70" t="str">
            <v>CreditScore</v>
          </cell>
          <cell r="C70" t="str">
            <v>信用評分</v>
          </cell>
          <cell r="D70" t="str">
            <v>DECIMAL</v>
          </cell>
          <cell r="E70">
            <v>3</v>
          </cell>
          <cell r="F70"/>
          <cell r="G70"/>
        </row>
        <row r="71">
          <cell r="A71">
            <v>62</v>
          </cell>
          <cell r="B71" t="str">
            <v>GuaranteeDate</v>
          </cell>
          <cell r="C71" t="str">
            <v>對保日期</v>
          </cell>
          <cell r="D71" t="str">
            <v>DECIMALD</v>
          </cell>
          <cell r="E71">
            <v>8</v>
          </cell>
          <cell r="F71"/>
          <cell r="G71"/>
        </row>
        <row r="72">
          <cell r="A72">
            <v>63</v>
          </cell>
          <cell r="B72" t="str">
            <v>ContractNo</v>
          </cell>
          <cell r="C72" t="str">
            <v>合約編號</v>
          </cell>
          <cell r="D72" t="str">
            <v>VARCHAR2</v>
          </cell>
          <cell r="E72">
            <v>10</v>
          </cell>
          <cell r="F72"/>
          <cell r="G72"/>
        </row>
        <row r="73">
          <cell r="A73">
            <v>64</v>
          </cell>
          <cell r="B73" t="str">
            <v>ColSetFlag</v>
          </cell>
          <cell r="C73" t="str">
            <v>擔保品設定記號</v>
          </cell>
          <cell r="D73" t="str">
            <v>VARCHAR2</v>
          </cell>
          <cell r="E73">
            <v>1</v>
          </cell>
          <cell r="F73"/>
          <cell r="G73" t="str">
            <v>Y:是 N:否</v>
          </cell>
        </row>
        <row r="74">
          <cell r="A74">
            <v>65</v>
          </cell>
          <cell r="B74" t="str">
            <v>ActFg</v>
          </cell>
          <cell r="C74" t="str">
            <v>交易進行記號</v>
          </cell>
          <cell r="D74" t="str">
            <v>DECIMAL</v>
          </cell>
          <cell r="E74">
            <v>1</v>
          </cell>
          <cell r="F74"/>
          <cell r="G74" t="str">
            <v>1STEP TX -&gt; 0    (from eloan)
2STEP TX -&gt; 1 2</v>
          </cell>
        </row>
        <row r="75">
          <cell r="A75">
            <v>66</v>
          </cell>
          <cell r="B75" t="str">
            <v>LastAcctDate</v>
          </cell>
          <cell r="C75" t="str">
            <v>上次交易日</v>
          </cell>
          <cell r="D75" t="str">
            <v>DECIMALD</v>
          </cell>
          <cell r="E75">
            <v>8</v>
          </cell>
          <cell r="F75"/>
          <cell r="G75" t="str">
            <v>更正時, 檢查是否為最近一筆交易</v>
          </cell>
        </row>
        <row r="76">
          <cell r="A76">
            <v>67</v>
          </cell>
          <cell r="B76" t="str">
            <v>LastKinbr</v>
          </cell>
          <cell r="C76" t="str">
            <v>上次交易行別</v>
          </cell>
          <cell r="D76" t="str">
            <v>VARCHAR2</v>
          </cell>
          <cell r="E76">
            <v>4</v>
          </cell>
          <cell r="F76"/>
          <cell r="G76"/>
        </row>
        <row r="77">
          <cell r="A77">
            <v>68</v>
          </cell>
          <cell r="B77" t="str">
            <v>LastTlrNo</v>
          </cell>
          <cell r="C77" t="str">
            <v>上次櫃員編號</v>
          </cell>
          <cell r="D77" t="str">
            <v>VARCHAR2</v>
          </cell>
          <cell r="E77">
            <v>6</v>
          </cell>
          <cell r="F77"/>
          <cell r="G77"/>
        </row>
        <row r="78">
          <cell r="A78">
            <v>69</v>
          </cell>
          <cell r="B78" t="str">
            <v>LastTxtNo</v>
          </cell>
          <cell r="C78" t="str">
            <v>上次交易序號</v>
          </cell>
          <cell r="D78" t="str">
            <v>VARCHAR2</v>
          </cell>
          <cell r="E78">
            <v>8</v>
          </cell>
          <cell r="F78"/>
          <cell r="G78"/>
        </row>
        <row r="79">
          <cell r="A79">
            <v>70</v>
          </cell>
          <cell r="B79" t="str">
            <v>AcDate</v>
          </cell>
          <cell r="C79" t="str">
            <v>會計日期</v>
          </cell>
          <cell r="D79" t="str">
            <v>DECIMALD</v>
          </cell>
          <cell r="E79">
            <v>8</v>
          </cell>
          <cell r="F79"/>
          <cell r="G79"/>
        </row>
        <row r="80">
          <cell r="A80">
            <v>71</v>
          </cell>
          <cell r="B80" t="str">
            <v>L9110Flag</v>
          </cell>
          <cell r="C80" t="str">
            <v>是否已列印[撥款審核資料表]</v>
          </cell>
          <cell r="D80" t="str">
            <v>VARCHAR2</v>
          </cell>
          <cell r="E80">
            <v>1</v>
          </cell>
          <cell r="F80"/>
          <cell r="G80" t="str">
            <v>Y:是 N:否</v>
          </cell>
        </row>
        <row r="81">
          <cell r="A81">
            <v>72</v>
          </cell>
          <cell r="B81" t="str">
            <v>BranchNo</v>
          </cell>
          <cell r="C81" t="str">
            <v>單位別</v>
          </cell>
          <cell r="D81" t="str">
            <v>VARCHAR2</v>
          </cell>
          <cell r="E81">
            <v>4</v>
          </cell>
          <cell r="F81"/>
          <cell r="G81"/>
        </row>
        <row r="82">
          <cell r="A82">
            <v>73</v>
          </cell>
          <cell r="B82" t="str">
            <v>CreateDate</v>
          </cell>
          <cell r="C82" t="str">
            <v>建檔日期時間</v>
          </cell>
          <cell r="D82" t="str">
            <v>DATE</v>
          </cell>
          <cell r="E82">
            <v>8</v>
          </cell>
          <cell r="F82"/>
          <cell r="G82"/>
        </row>
        <row r="83">
          <cell r="A83">
            <v>74</v>
          </cell>
          <cell r="B83" t="str">
            <v>CreateEmpNo</v>
          </cell>
          <cell r="C83" t="str">
            <v>建檔人員</v>
          </cell>
          <cell r="D83" t="str">
            <v>VARCHAR2</v>
          </cell>
          <cell r="E83">
            <v>6</v>
          </cell>
          <cell r="F83"/>
          <cell r="G83"/>
        </row>
        <row r="84">
          <cell r="A84">
            <v>75</v>
          </cell>
          <cell r="B84" t="str">
            <v>LastUpdate</v>
          </cell>
          <cell r="C84" t="str">
            <v>最後更新日期時間</v>
          </cell>
          <cell r="D84" t="str">
            <v>DATE</v>
          </cell>
          <cell r="E84">
            <v>8</v>
          </cell>
          <cell r="F84"/>
          <cell r="G84"/>
        </row>
        <row r="85">
          <cell r="A85">
            <v>76</v>
          </cell>
          <cell r="B85" t="str">
            <v>LastUpdateEmpNo</v>
          </cell>
          <cell r="C85" t="str">
            <v>最後更新人員</v>
          </cell>
          <cell r="D85" t="str">
            <v>VARCHAR2</v>
          </cell>
          <cell r="E85">
            <v>6</v>
          </cell>
          <cell r="F85"/>
          <cell r="G85"/>
        </row>
        <row r="86">
          <cell r="B86"/>
          <cell r="C86"/>
          <cell r="D86"/>
          <cell r="E86"/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Guarantor</v>
          </cell>
          <cell r="D1" t="str">
            <v>保證人檔</v>
          </cell>
        </row>
        <row r="10">
          <cell r="A10">
            <v>1</v>
          </cell>
          <cell r="B10" t="str">
            <v>ApproveNo</v>
          </cell>
          <cell r="C10" t="str">
            <v>核准號碼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2</v>
          </cell>
          <cell r="B11" t="str">
            <v>GuaUKey</v>
          </cell>
          <cell r="C11" t="str">
            <v>保證人客戶識別碼</v>
          </cell>
          <cell r="D11" t="str">
            <v>VARCHAR2</v>
          </cell>
          <cell r="E11">
            <v>32</v>
          </cell>
          <cell r="F11"/>
          <cell r="G11"/>
        </row>
        <row r="12">
          <cell r="A12">
            <v>3</v>
          </cell>
          <cell r="B12" t="str">
            <v>GuaRelCode</v>
          </cell>
          <cell r="C12" t="str">
            <v>保證人關係代碼</v>
          </cell>
          <cell r="D12" t="str">
            <v>VARCHAR2</v>
          </cell>
          <cell r="E12">
            <v>2</v>
          </cell>
          <cell r="F12"/>
          <cell r="G12" t="str">
            <v>保證人關係代碼檔CdGuarantor</v>
          </cell>
        </row>
        <row r="13">
          <cell r="A13">
            <v>4</v>
          </cell>
          <cell r="B13" t="str">
            <v>GuaAmt</v>
          </cell>
          <cell r="C13" t="str">
            <v>保證金額</v>
          </cell>
          <cell r="D13" t="str">
            <v>DECIMAL</v>
          </cell>
          <cell r="E13">
            <v>16</v>
          </cell>
          <cell r="F13">
            <v>2</v>
          </cell>
          <cell r="G13"/>
        </row>
        <row r="14">
          <cell r="A14">
            <v>5</v>
          </cell>
          <cell r="B14" t="str">
            <v>GuaTypeCode</v>
          </cell>
          <cell r="C14" t="str">
            <v>保證類別代碼</v>
          </cell>
          <cell r="D14" t="str">
            <v>VARCHAR2</v>
          </cell>
          <cell r="E14">
            <v>2</v>
          </cell>
          <cell r="F14"/>
          <cell r="G14" t="str">
            <v>共用代碼檔
01:連帶保證人
02:擔保品保證人兼連帶保證人
03:一般保證人
04:擔保品提供人兼一般保證人
05:擔保品提供人
06:共同借款人
07:共同發票人
08:票據債務人
09:連帶借款人
10:連帶債務人
11:擔保品提供人兼連帶債務人</v>
          </cell>
        </row>
        <row r="15">
          <cell r="A15">
            <v>6</v>
          </cell>
          <cell r="B15" t="str">
            <v>GuaDate</v>
          </cell>
          <cell r="C15" t="str">
            <v>對保日期</v>
          </cell>
          <cell r="D15" t="str">
            <v>DecimalD</v>
          </cell>
          <cell r="E15">
            <v>8</v>
          </cell>
          <cell r="F15"/>
          <cell r="G15"/>
        </row>
        <row r="16">
          <cell r="A16">
            <v>7</v>
          </cell>
          <cell r="B16" t="str">
            <v>GuaStatCode</v>
          </cell>
          <cell r="C16" t="str">
            <v>保證狀況碼</v>
          </cell>
          <cell r="D16" t="str">
            <v>VARCHAR2</v>
          </cell>
          <cell r="E16">
            <v>1</v>
          </cell>
          <cell r="F16"/>
          <cell r="G16" t="str">
            <v>共用代碼檔
0:解除
1:設定
2:全部解除
3:向後解除</v>
          </cell>
        </row>
        <row r="17">
          <cell r="A17">
            <v>8</v>
          </cell>
          <cell r="B17" t="str">
            <v>CancelDate</v>
          </cell>
          <cell r="C17" t="str">
            <v>解除日期</v>
          </cell>
          <cell r="D17" t="str">
            <v>DecimalD</v>
          </cell>
          <cell r="E17">
            <v>8</v>
          </cell>
          <cell r="F17"/>
          <cell r="G17"/>
        </row>
        <row r="18">
          <cell r="A18">
            <v>9</v>
          </cell>
          <cell r="B18" t="str">
            <v>CreateDate</v>
          </cell>
          <cell r="C18" t="str">
            <v>建檔日期時間</v>
          </cell>
          <cell r="D18" t="str">
            <v>DATE</v>
          </cell>
          <cell r="F18"/>
          <cell r="G18"/>
        </row>
        <row r="19">
          <cell r="A19">
            <v>10</v>
          </cell>
          <cell r="B19" t="str">
            <v>CreateEmpNo</v>
          </cell>
          <cell r="C19" t="str">
            <v>建檔人員</v>
          </cell>
          <cell r="D19" t="str">
            <v>VARCHAR2</v>
          </cell>
          <cell r="E19">
            <v>6</v>
          </cell>
          <cell r="F19"/>
          <cell r="G19"/>
        </row>
        <row r="20">
          <cell r="A20">
            <v>11</v>
          </cell>
          <cell r="B20" t="str">
            <v>LastUpdate</v>
          </cell>
          <cell r="C20" t="str">
            <v>最後更新日期時間</v>
          </cell>
          <cell r="D20" t="str">
            <v>DATE</v>
          </cell>
          <cell r="F20"/>
          <cell r="G20"/>
        </row>
        <row r="21">
          <cell r="A21">
            <v>12</v>
          </cell>
          <cell r="B21" t="str">
            <v>LastUpdateEmpNo</v>
          </cell>
          <cell r="C21" t="str">
            <v>最後更新人員</v>
          </cell>
          <cell r="D21" t="str">
            <v>VARCHAR2</v>
          </cell>
          <cell r="E21">
            <v>6</v>
          </cell>
          <cell r="F21"/>
          <cell r="G21"/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RelsMain</v>
          </cell>
          <cell r="D1" t="str">
            <v>(準)利害關係人主檔</v>
          </cell>
        </row>
        <row r="9">
          <cell r="A9">
            <v>1</v>
          </cell>
          <cell r="B9" t="str">
            <v>RelsUKey</v>
          </cell>
          <cell r="C9" t="str">
            <v>(準)利害關係人識別碼</v>
          </cell>
          <cell r="D9" t="str">
            <v>VARCHAR2</v>
          </cell>
          <cell r="E9">
            <v>32</v>
          </cell>
        </row>
        <row r="10">
          <cell r="A10">
            <v>2</v>
          </cell>
          <cell r="B10" t="str">
            <v>RelsId</v>
          </cell>
          <cell r="C10" t="str">
            <v>(準)利害關係人身分證字號</v>
          </cell>
          <cell r="D10" t="str">
            <v>VARCHAR2</v>
          </cell>
          <cell r="E10">
            <v>10</v>
          </cell>
        </row>
        <row r="11">
          <cell r="A11">
            <v>3</v>
          </cell>
          <cell r="B11" t="str">
            <v>RelsName</v>
          </cell>
          <cell r="C11" t="str">
            <v>(準)利害關係人姓名</v>
          </cell>
          <cell r="D11" t="str">
            <v>NVARCHAR2</v>
          </cell>
          <cell r="E11">
            <v>100</v>
          </cell>
        </row>
        <row r="12">
          <cell r="A12">
            <v>4</v>
          </cell>
          <cell r="B12" t="str">
            <v>RelsCode</v>
          </cell>
          <cell r="C12" t="str">
            <v>(準)利害關係人職稱</v>
          </cell>
          <cell r="D12" t="str">
            <v>VARCHAR2</v>
          </cell>
          <cell r="E12">
            <v>2</v>
          </cell>
          <cell r="G12" t="str">
            <v>共用代碼檔
01: 董事長
02: 副董事長
03: 董事
04: 監察人
05: 總經理
06: 副總經理
07: 協理
08: 經理
09: 副理
10: 辦理授信職員
11: 十五日薪
98: 其他關係人
99: 非關係人</v>
          </cell>
        </row>
        <row r="13">
          <cell r="A13">
            <v>5</v>
          </cell>
          <cell r="B13" t="str">
            <v>RelsType</v>
          </cell>
          <cell r="C13" t="str">
            <v>戶別</v>
          </cell>
          <cell r="D13" t="str">
            <v>DECIMAL</v>
          </cell>
          <cell r="E13">
            <v>1</v>
          </cell>
          <cell r="G13" t="str">
            <v>1:自然人
2:法人</v>
          </cell>
        </row>
        <row r="14">
          <cell r="A14">
            <v>6</v>
          </cell>
          <cell r="B14" t="str">
            <v>CreateDate</v>
          </cell>
          <cell r="C14" t="str">
            <v>建檔日期時間</v>
          </cell>
          <cell r="D14" t="str">
            <v>DATE</v>
          </cell>
        </row>
        <row r="15">
          <cell r="A15">
            <v>7</v>
          </cell>
          <cell r="B15" t="str">
            <v>CreateEmpNo</v>
          </cell>
          <cell r="C15" t="str">
            <v>建檔人員</v>
          </cell>
          <cell r="D15" t="str">
            <v>VARCHAR2</v>
          </cell>
          <cell r="E15">
            <v>6</v>
          </cell>
        </row>
        <row r="16">
          <cell r="A16">
            <v>8</v>
          </cell>
          <cell r="B16" t="str">
            <v>LastUpdate</v>
          </cell>
          <cell r="C16" t="str">
            <v>最後更新日期時間</v>
          </cell>
          <cell r="D16" t="str">
            <v>DATE</v>
          </cell>
        </row>
        <row r="17">
          <cell r="A17">
            <v>9</v>
          </cell>
          <cell r="B17" t="str">
            <v>LastUpdateEmpNo</v>
          </cell>
          <cell r="C17" t="str">
            <v>最後更新人員</v>
          </cell>
          <cell r="D17" t="str">
            <v>VARCHAR2</v>
          </cell>
          <cell r="E17">
            <v>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RelsFamily</v>
          </cell>
          <cell r="D1" t="str">
            <v>(準)利害關係人親屬檔</v>
          </cell>
        </row>
        <row r="9">
          <cell r="A9">
            <v>1</v>
          </cell>
          <cell r="B9" t="str">
            <v>RelsUKey</v>
          </cell>
          <cell r="C9" t="str">
            <v>(準)利害關係人識別碼</v>
          </cell>
          <cell r="D9" t="str">
            <v>VARCHAR2</v>
          </cell>
          <cell r="E9">
            <v>32</v>
          </cell>
        </row>
        <row r="10">
          <cell r="A10">
            <v>2</v>
          </cell>
          <cell r="B10" t="str">
            <v>RelsSeq</v>
          </cell>
          <cell r="C10" t="str">
            <v>序號</v>
          </cell>
          <cell r="D10" t="str">
            <v>DECIMAL</v>
          </cell>
          <cell r="E10">
            <v>2</v>
          </cell>
        </row>
        <row r="11">
          <cell r="A11">
            <v>3</v>
          </cell>
          <cell r="B11" t="str">
            <v>FamilyCode</v>
          </cell>
          <cell r="C11" t="str">
            <v>親等代碼</v>
          </cell>
          <cell r="D11" t="str">
            <v>DECIMAL</v>
          </cell>
          <cell r="E11">
            <v>1</v>
          </cell>
          <cell r="G11" t="str">
            <v>共用代碼檔
1: 配偶
2: 三等親血親
3: 二等親姻親
4: 二親等內血親</v>
          </cell>
        </row>
        <row r="12">
          <cell r="A12">
            <v>4</v>
          </cell>
          <cell r="B12" t="str">
            <v>FamilyCallCode</v>
          </cell>
          <cell r="C12" t="str">
            <v>親屬稱謂代碼</v>
          </cell>
          <cell r="D12" t="str">
            <v>NVARCHAR2</v>
          </cell>
          <cell r="E12">
            <v>3</v>
          </cell>
          <cell r="G12" t="str">
            <v>共用代碼檔</v>
          </cell>
        </row>
        <row r="13">
          <cell r="A13">
            <v>5</v>
          </cell>
          <cell r="B13" t="str">
            <v>FamilyId</v>
          </cell>
          <cell r="C13" t="str">
            <v>親屬統編</v>
          </cell>
          <cell r="D13" t="str">
            <v>VARCHAR2</v>
          </cell>
          <cell r="E13">
            <v>10</v>
          </cell>
        </row>
        <row r="14">
          <cell r="A14">
            <v>6</v>
          </cell>
          <cell r="B14" t="str">
            <v>FamilyName</v>
          </cell>
          <cell r="C14" t="str">
            <v>親屬姓名</v>
          </cell>
          <cell r="D14" t="str">
            <v>NVARCHAR2</v>
          </cell>
          <cell r="E14">
            <v>10</v>
          </cell>
        </row>
        <row r="15">
          <cell r="A15">
            <v>7</v>
          </cell>
          <cell r="B15" t="str">
            <v>CreateDate</v>
          </cell>
          <cell r="C15" t="str">
            <v>建檔日期時間</v>
          </cell>
          <cell r="D15" t="str">
            <v>DATE</v>
          </cell>
        </row>
        <row r="16">
          <cell r="A16">
            <v>8</v>
          </cell>
          <cell r="B16" t="str">
            <v>CreateEmpNo</v>
          </cell>
          <cell r="C16" t="str">
            <v>建檔人員</v>
          </cell>
          <cell r="D16" t="str">
            <v>VARCHAR2</v>
          </cell>
          <cell r="E16">
            <v>6</v>
          </cell>
        </row>
        <row r="17">
          <cell r="A17">
            <v>9</v>
          </cell>
          <cell r="B17" t="str">
            <v>LastUpdate</v>
          </cell>
          <cell r="C17" t="str">
            <v>最後更新日期時間</v>
          </cell>
          <cell r="D17" t="str">
            <v>DATE</v>
          </cell>
        </row>
        <row r="18">
          <cell r="A18">
            <v>10</v>
          </cell>
          <cell r="B18" t="str">
            <v>LastUpdateEmpNo</v>
          </cell>
          <cell r="C18" t="str">
            <v>最後更新人員</v>
          </cell>
          <cell r="D18" t="str">
            <v>VARCHAR2</v>
          </cell>
          <cell r="E18">
            <v>6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RelsCompany</v>
          </cell>
          <cell r="D1" t="str">
            <v>(準)利害關係人相關事業檔</v>
          </cell>
        </row>
        <row r="9">
          <cell r="A9">
            <v>1</v>
          </cell>
          <cell r="B9" t="str">
            <v>RelsUKey</v>
          </cell>
          <cell r="C9" t="str">
            <v>(準)利害關係人識別碼</v>
          </cell>
          <cell r="D9" t="str">
            <v>VARCHAR2</v>
          </cell>
          <cell r="E9">
            <v>32</v>
          </cell>
        </row>
        <row r="10">
          <cell r="A10">
            <v>2</v>
          </cell>
          <cell r="B10" t="str">
            <v>CompanyId</v>
          </cell>
          <cell r="C10" t="str">
            <v>相關事業統一編號</v>
          </cell>
          <cell r="D10" t="str">
            <v>VARCHAR2</v>
          </cell>
          <cell r="E10">
            <v>10</v>
          </cell>
        </row>
        <row r="11">
          <cell r="A11">
            <v>3</v>
          </cell>
          <cell r="B11" t="str">
            <v>CompanyName</v>
          </cell>
          <cell r="C11" t="str">
            <v>公司名稱</v>
          </cell>
          <cell r="D11" t="str">
            <v>NVARCHAR2</v>
          </cell>
          <cell r="E11">
            <v>100</v>
          </cell>
        </row>
        <row r="12">
          <cell r="A12">
            <v>4</v>
          </cell>
          <cell r="B12" t="str">
            <v>HoldingRatio</v>
          </cell>
          <cell r="C12" t="str">
            <v>持股比率</v>
          </cell>
          <cell r="D12" t="str">
            <v>DECIMAL</v>
          </cell>
          <cell r="E12">
            <v>5</v>
          </cell>
          <cell r="F12">
            <v>2</v>
          </cell>
        </row>
        <row r="13">
          <cell r="A13">
            <v>5</v>
          </cell>
          <cell r="B13" t="str">
            <v>JobTitle</v>
          </cell>
          <cell r="C13" t="str">
            <v>擔任職務</v>
          </cell>
          <cell r="D13" t="str">
            <v>DECIMAL</v>
          </cell>
          <cell r="E13">
            <v>2</v>
          </cell>
        </row>
        <row r="14">
          <cell r="A14">
            <v>6</v>
          </cell>
          <cell r="B14" t="str">
            <v>CreateDate</v>
          </cell>
          <cell r="C14" t="str">
            <v>建檔日期時間</v>
          </cell>
          <cell r="D14" t="str">
            <v>DATE</v>
          </cell>
        </row>
        <row r="15">
          <cell r="A15">
            <v>7</v>
          </cell>
          <cell r="B15" t="str">
            <v>CreateEmpNo</v>
          </cell>
          <cell r="C15" t="str">
            <v>建檔人員</v>
          </cell>
          <cell r="D15" t="str">
            <v>VARCHAR2</v>
          </cell>
          <cell r="E15">
            <v>6</v>
          </cell>
        </row>
        <row r="16">
          <cell r="A16">
            <v>8</v>
          </cell>
          <cell r="B16" t="str">
            <v>LastUpdate</v>
          </cell>
          <cell r="C16" t="str">
            <v>最後更新日期時間</v>
          </cell>
          <cell r="D16" t="str">
            <v>DATE</v>
          </cell>
        </row>
        <row r="17">
          <cell r="A17">
            <v>9</v>
          </cell>
          <cell r="B17" t="str">
            <v>LastUpdateEmpNo</v>
          </cell>
          <cell r="C17" t="str">
            <v>最後更新人員</v>
          </cell>
          <cell r="D17" t="str">
            <v>VARCHAR2</v>
          </cell>
          <cell r="E17">
            <v>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ReltMain</v>
          </cell>
          <cell r="D1" t="str">
            <v>關係人主檔</v>
          </cell>
        </row>
        <row r="9">
          <cell r="A9">
            <v>1</v>
          </cell>
          <cell r="B9" t="str">
            <v>CaseNo</v>
          </cell>
          <cell r="C9" t="str">
            <v>案件編號</v>
          </cell>
          <cell r="D9" t="str">
            <v>DECIMAL</v>
          </cell>
          <cell r="E9">
            <v>7</v>
          </cell>
          <cell r="F9"/>
          <cell r="G9" t="str">
            <v>案件編號</v>
          </cell>
        </row>
        <row r="10">
          <cell r="A10">
            <v>2</v>
          </cell>
          <cell r="B10" t="str">
            <v>CustNo</v>
          </cell>
          <cell r="C10" t="str">
            <v>借戶人戶號</v>
          </cell>
          <cell r="D10" t="str">
            <v>DECIMAL</v>
          </cell>
          <cell r="E10">
            <v>7</v>
          </cell>
        </row>
        <row r="11">
          <cell r="A11">
            <v>3</v>
          </cell>
          <cell r="B11" t="str">
            <v>ReltId</v>
          </cell>
          <cell r="C11" t="str">
            <v>關係人身分證字號</v>
          </cell>
          <cell r="D11" t="str">
            <v>VARCHAR2</v>
          </cell>
          <cell r="E11">
            <v>10</v>
          </cell>
        </row>
        <row r="12">
          <cell r="A12">
            <v>4</v>
          </cell>
          <cell r="B12" t="str">
            <v>ReltName</v>
          </cell>
          <cell r="C12" t="str">
            <v>關係人姓名</v>
          </cell>
          <cell r="D12" t="str">
            <v>NVARCHAR2</v>
          </cell>
          <cell r="E12">
            <v>100</v>
          </cell>
          <cell r="F12"/>
          <cell r="G12"/>
        </row>
        <row r="13">
          <cell r="A13">
            <v>5</v>
          </cell>
          <cell r="B13" t="str">
            <v>ReltCode</v>
          </cell>
          <cell r="C13" t="str">
            <v>關係人職稱</v>
          </cell>
          <cell r="D13" t="str">
            <v>VARCHAR2</v>
          </cell>
          <cell r="E13">
            <v>2</v>
          </cell>
          <cell r="F13"/>
          <cell r="G13" t="str">
            <v>共用代碼檔
01 本人
02 配偶
03 祖(外祖)父母
04 父母
05 兄弟姊妹
06 子女
07 孫(外孫)子女
08 有控制與從屬關係
09 相互投資關係
10 董事長
11 董事
12 監察人
99 其他</v>
          </cell>
        </row>
        <row r="14">
          <cell r="A14">
            <v>6</v>
          </cell>
          <cell r="B14" t="str">
            <v>RemarkType</v>
          </cell>
          <cell r="C14" t="str">
            <v>備註類型</v>
          </cell>
          <cell r="D14" t="str">
            <v>NVARCHAR2</v>
          </cell>
          <cell r="E14">
            <v>1</v>
          </cell>
          <cell r="F14"/>
          <cell r="G14" t="str">
            <v>1 持股比例
2 被持股比例
3 持有股份
4 出資額
5 關係人
9 其它</v>
          </cell>
        </row>
        <row r="15">
          <cell r="A15">
            <v>7</v>
          </cell>
          <cell r="B15" t="str">
            <v>Reltmark</v>
          </cell>
          <cell r="C15" t="str">
            <v>備註</v>
          </cell>
          <cell r="D15" t="str">
            <v>NVARCHAR2</v>
          </cell>
          <cell r="F15"/>
          <cell r="G15"/>
        </row>
        <row r="16">
          <cell r="A16">
            <v>8</v>
          </cell>
          <cell r="B16" t="str">
            <v>CreateDate</v>
          </cell>
          <cell r="C16" t="str">
            <v>建檔日期時間</v>
          </cell>
          <cell r="D16" t="str">
            <v>DATE</v>
          </cell>
          <cell r="E16"/>
          <cell r="F16"/>
          <cell r="G16"/>
        </row>
        <row r="17">
          <cell r="A17">
            <v>9</v>
          </cell>
          <cell r="B17" t="str">
            <v>CreateEmpNo</v>
          </cell>
          <cell r="C17" t="str">
            <v>建檔人員</v>
          </cell>
          <cell r="D17" t="str">
            <v>VARCHAR2</v>
          </cell>
          <cell r="F17"/>
          <cell r="G17"/>
        </row>
        <row r="18">
          <cell r="A18">
            <v>10</v>
          </cell>
          <cell r="B18" t="str">
            <v>LastUpdate</v>
          </cell>
          <cell r="C18" t="str">
            <v>最後更新日期時間</v>
          </cell>
          <cell r="D18" t="str">
            <v>DATE</v>
          </cell>
          <cell r="E18"/>
          <cell r="F18"/>
          <cell r="G18"/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ReltFamily</v>
          </cell>
          <cell r="D1" t="str">
            <v>利害關係人親屬檔</v>
          </cell>
        </row>
        <row r="9">
          <cell r="A9">
            <v>1</v>
          </cell>
          <cell r="B9" t="str">
            <v>ReltUKey</v>
          </cell>
          <cell r="C9" t="str">
            <v>利害關係人識別碼</v>
          </cell>
          <cell r="D9" t="str">
            <v>VARCHAR2</v>
          </cell>
          <cell r="E9">
            <v>32</v>
          </cell>
        </row>
        <row r="10">
          <cell r="A10">
            <v>2</v>
          </cell>
          <cell r="B10" t="str">
            <v>ReltSeq</v>
          </cell>
          <cell r="C10" t="str">
            <v>序號</v>
          </cell>
          <cell r="D10" t="str">
            <v>DECIMAL</v>
          </cell>
          <cell r="E10">
            <v>2</v>
          </cell>
        </row>
        <row r="11">
          <cell r="A11">
            <v>3</v>
          </cell>
          <cell r="B11" t="str">
            <v>FamilyCode</v>
          </cell>
          <cell r="C11" t="str">
            <v>親等代碼</v>
          </cell>
          <cell r="D11" t="str">
            <v>VARCHAR2</v>
          </cell>
          <cell r="E11">
            <v>1</v>
          </cell>
          <cell r="G11" t="str">
            <v>共用代碼檔
1: 配偶
2: 三等親血親
3: 二等親姻親
4: 二親等內血親</v>
          </cell>
        </row>
        <row r="12">
          <cell r="A12">
            <v>4</v>
          </cell>
          <cell r="B12" t="str">
            <v>FamilyCallCode</v>
          </cell>
          <cell r="C12" t="str">
            <v>親屬稱謂代碼</v>
          </cell>
          <cell r="D12" t="str">
            <v>VARCHAR2</v>
          </cell>
          <cell r="E12">
            <v>2</v>
          </cell>
          <cell r="G12" t="str">
            <v>共用代碼檔</v>
          </cell>
        </row>
        <row r="13">
          <cell r="A13">
            <v>5</v>
          </cell>
          <cell r="B13" t="str">
            <v>FamilyId</v>
          </cell>
          <cell r="C13" t="str">
            <v>親屬身分證字號</v>
          </cell>
          <cell r="D13" t="str">
            <v>VARCHAR2</v>
          </cell>
          <cell r="E13">
            <v>10</v>
          </cell>
        </row>
        <row r="14">
          <cell r="A14">
            <v>6</v>
          </cell>
          <cell r="B14" t="str">
            <v>FamilyName</v>
          </cell>
          <cell r="C14" t="str">
            <v>親屬姓名</v>
          </cell>
          <cell r="D14" t="str">
            <v>NVARCHAR2</v>
          </cell>
          <cell r="E14">
            <v>100</v>
          </cell>
        </row>
        <row r="15">
          <cell r="A15">
            <v>7</v>
          </cell>
          <cell r="B15" t="str">
            <v>CreateDate</v>
          </cell>
          <cell r="C15" t="str">
            <v>建檔日期時間</v>
          </cell>
          <cell r="D15" t="str">
            <v>DATE</v>
          </cell>
        </row>
        <row r="16">
          <cell r="A16">
            <v>8</v>
          </cell>
          <cell r="B16" t="str">
            <v>CreateEmpNo</v>
          </cell>
          <cell r="C16" t="str">
            <v>建檔人員</v>
          </cell>
          <cell r="D16" t="str">
            <v>VARCHAR2</v>
          </cell>
          <cell r="E16">
            <v>6</v>
          </cell>
        </row>
        <row r="17">
          <cell r="A17">
            <v>9</v>
          </cell>
          <cell r="B17" t="str">
            <v>LastUpdate</v>
          </cell>
          <cell r="C17" t="str">
            <v>最後更新日期時間</v>
          </cell>
          <cell r="D17" t="str">
            <v>DATE</v>
          </cell>
        </row>
        <row r="18">
          <cell r="A18">
            <v>10</v>
          </cell>
          <cell r="B18" t="str">
            <v>LastUpdateEmpNo</v>
          </cell>
          <cell r="C18" t="str">
            <v>最後更新人員</v>
          </cell>
          <cell r="D18" t="str">
            <v>VARCHAR2</v>
          </cell>
          <cell r="E18">
            <v>6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ReltCompany</v>
          </cell>
          <cell r="D1" t="str">
            <v>利害關係人相關事業檔</v>
          </cell>
        </row>
        <row r="9">
          <cell r="A9">
            <v>1</v>
          </cell>
          <cell r="B9" t="str">
            <v>ReltUKey</v>
          </cell>
          <cell r="C9" t="str">
            <v>利害關係人識別碼</v>
          </cell>
          <cell r="D9" t="str">
            <v>VARCHAR2</v>
          </cell>
          <cell r="E9">
            <v>32</v>
          </cell>
        </row>
        <row r="10">
          <cell r="A10">
            <v>2</v>
          </cell>
          <cell r="B10" t="str">
            <v>CompanyId</v>
          </cell>
          <cell r="C10" t="str">
            <v>相關事業統一編號</v>
          </cell>
          <cell r="D10" t="str">
            <v>VARCHAR2</v>
          </cell>
          <cell r="E10">
            <v>10</v>
          </cell>
        </row>
        <row r="11">
          <cell r="A11">
            <v>3</v>
          </cell>
          <cell r="B11" t="str">
            <v>CompanyName</v>
          </cell>
          <cell r="C11" t="str">
            <v>公司名稱</v>
          </cell>
          <cell r="D11" t="str">
            <v>NVARCHAR2</v>
          </cell>
          <cell r="E11">
            <v>100</v>
          </cell>
        </row>
        <row r="12">
          <cell r="A12">
            <v>4</v>
          </cell>
          <cell r="B12" t="str">
            <v>HoldingRatio</v>
          </cell>
          <cell r="C12" t="str">
            <v>持股比率</v>
          </cell>
          <cell r="D12" t="str">
            <v>DECIMAL</v>
          </cell>
          <cell r="E12">
            <v>5</v>
          </cell>
          <cell r="F12">
            <v>2</v>
          </cell>
        </row>
        <row r="13">
          <cell r="A13">
            <v>5</v>
          </cell>
          <cell r="B13" t="str">
            <v>JobTitle</v>
          </cell>
          <cell r="C13" t="str">
            <v>擔任職務</v>
          </cell>
          <cell r="D13" t="str">
            <v>NVARCHAR2</v>
          </cell>
          <cell r="E13">
            <v>10</v>
          </cell>
        </row>
        <row r="14">
          <cell r="A14">
            <v>6</v>
          </cell>
          <cell r="B14" t="str">
            <v>CreateDate</v>
          </cell>
          <cell r="C14" t="str">
            <v>建檔日期時間</v>
          </cell>
          <cell r="D14" t="str">
            <v>DATE</v>
          </cell>
        </row>
        <row r="15">
          <cell r="A15">
            <v>7</v>
          </cell>
          <cell r="B15" t="str">
            <v>CreateEmpNo</v>
          </cell>
          <cell r="C15" t="str">
            <v>建檔人員</v>
          </cell>
          <cell r="D15" t="str">
            <v>VARCHAR2</v>
          </cell>
          <cell r="E15">
            <v>6</v>
          </cell>
        </row>
        <row r="16">
          <cell r="A16">
            <v>8</v>
          </cell>
          <cell r="B16" t="str">
            <v>LastUpdate</v>
          </cell>
          <cell r="C16" t="str">
            <v>最後更新日期時間</v>
          </cell>
          <cell r="D16" t="str">
            <v>DATE</v>
          </cell>
        </row>
        <row r="17">
          <cell r="A17">
            <v>9</v>
          </cell>
          <cell r="B17" t="str">
            <v>LastUpdateEmpNo</v>
          </cell>
          <cell r="C17" t="str">
            <v>最後更新人員</v>
          </cell>
          <cell r="D17" t="str">
            <v>VARCHAR2</v>
          </cell>
          <cell r="E17">
            <v>6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CustDataCtrl</v>
          </cell>
          <cell r="D1" t="str">
            <v>結清戶個資控管檔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  <cell r="F9"/>
          <cell r="G9"/>
        </row>
        <row r="10">
          <cell r="A10">
            <v>2</v>
          </cell>
          <cell r="B10" t="str">
            <v>CustUKey</v>
          </cell>
          <cell r="C10" t="str">
            <v>客戶識別碼</v>
          </cell>
          <cell r="D10" t="str">
            <v>VARCHAR2</v>
          </cell>
          <cell r="E10">
            <v>32</v>
          </cell>
        </row>
        <row r="11">
          <cell r="A11">
            <v>3</v>
          </cell>
          <cell r="B11" t="str">
            <v>Enable</v>
          </cell>
          <cell r="C11" t="str">
            <v>啟用記號</v>
          </cell>
          <cell r="D11" t="str">
            <v>VARCHAR2</v>
          </cell>
          <cell r="E11">
            <v>1</v>
          </cell>
          <cell r="F11"/>
          <cell r="G11" t="str">
            <v>Y:是
N:否</v>
          </cell>
        </row>
        <row r="12">
          <cell r="A12">
            <v>4</v>
          </cell>
          <cell r="B12" t="str">
            <v>CreateDate</v>
          </cell>
          <cell r="C12" t="str">
            <v>建檔日期時間</v>
          </cell>
          <cell r="D12" t="str">
            <v>DATE</v>
          </cell>
          <cell r="F12"/>
          <cell r="G12"/>
        </row>
        <row r="13">
          <cell r="A13">
            <v>5</v>
          </cell>
          <cell r="B13" t="str">
            <v>CreateEmpNo</v>
          </cell>
          <cell r="C13" t="str">
            <v>建檔人員</v>
          </cell>
          <cell r="D13" t="str">
            <v>VARCHAR2</v>
          </cell>
          <cell r="E13">
            <v>6</v>
          </cell>
          <cell r="F13"/>
        </row>
        <row r="14">
          <cell r="A14">
            <v>6</v>
          </cell>
          <cell r="B14" t="str">
            <v>LastUpdate</v>
          </cell>
          <cell r="C14" t="str">
            <v>最後更新日期時間</v>
          </cell>
          <cell r="D14" t="str">
            <v>DATE</v>
          </cell>
          <cell r="F14"/>
          <cell r="G14"/>
        </row>
        <row r="15">
          <cell r="A15">
            <v>7</v>
          </cell>
          <cell r="B15" t="str">
            <v>LastUpdateEmpNo</v>
          </cell>
          <cell r="C15" t="str">
            <v>最後更新人員</v>
          </cell>
          <cell r="D15" t="str">
            <v>VARCHAR2</v>
          </cell>
          <cell r="E15">
            <v>6</v>
          </cell>
          <cell r="F15"/>
          <cell r="G15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CustRmk</v>
          </cell>
          <cell r="D1" t="str">
            <v>顧客控管警訊檔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  <cell r="F9"/>
          <cell r="G9"/>
        </row>
        <row r="10">
          <cell r="A10">
            <v>3</v>
          </cell>
          <cell r="B10" t="str">
            <v>RmkNo</v>
          </cell>
          <cell r="C10" t="str">
            <v>備忘錄序號</v>
          </cell>
          <cell r="D10" t="str">
            <v>DECIMAL</v>
          </cell>
          <cell r="E10">
            <v>3</v>
          </cell>
          <cell r="F10"/>
          <cell r="G10"/>
        </row>
        <row r="11">
          <cell r="A11">
            <v>4</v>
          </cell>
          <cell r="B11" t="str">
            <v>CustUKey</v>
          </cell>
          <cell r="C11" t="str">
            <v>客戶識別碼</v>
          </cell>
          <cell r="D11" t="str">
            <v>VARCHAR2</v>
          </cell>
          <cell r="E11">
            <v>32</v>
          </cell>
        </row>
        <row r="12">
          <cell r="A12">
            <v>5</v>
          </cell>
          <cell r="B12" t="str">
            <v>RmkCode</v>
          </cell>
          <cell r="C12" t="str">
            <v>備忘錄代碼</v>
          </cell>
          <cell r="D12" t="str">
            <v>VARCHAR2</v>
          </cell>
          <cell r="E12">
            <v>2</v>
          </cell>
          <cell r="F12"/>
          <cell r="G12" t="str">
            <v>共用代碼檔</v>
          </cell>
        </row>
        <row r="13">
          <cell r="A13">
            <v>6</v>
          </cell>
          <cell r="B13" t="str">
            <v>RmkDesc</v>
          </cell>
          <cell r="C13" t="str">
            <v>備忘錄說明</v>
          </cell>
          <cell r="D13" t="str">
            <v>NVARCHAR2</v>
          </cell>
          <cell r="E13">
            <v>120</v>
          </cell>
          <cell r="F13"/>
          <cell r="G13"/>
        </row>
        <row r="14">
          <cell r="A14">
            <v>7</v>
          </cell>
          <cell r="B14" t="str">
            <v>CreateDate</v>
          </cell>
          <cell r="C14" t="str">
            <v>建檔日期時間</v>
          </cell>
          <cell r="D14" t="str">
            <v>DATE</v>
          </cell>
          <cell r="F14"/>
        </row>
        <row r="15">
          <cell r="A15">
            <v>8</v>
          </cell>
          <cell r="B15" t="str">
            <v>CreateEmpNo</v>
          </cell>
          <cell r="C15" t="str">
            <v>建檔人員</v>
          </cell>
          <cell r="D15" t="str">
            <v>VARCHAR2</v>
          </cell>
          <cell r="E15">
            <v>6</v>
          </cell>
          <cell r="F15"/>
          <cell r="G15"/>
        </row>
        <row r="16">
          <cell r="A16">
            <v>9</v>
          </cell>
          <cell r="B16" t="str">
            <v>LastUpdate</v>
          </cell>
          <cell r="C16" t="str">
            <v>最後更新日期時間</v>
          </cell>
          <cell r="D16" t="str">
            <v>DATE</v>
          </cell>
          <cell r="F16"/>
          <cell r="G16"/>
        </row>
        <row r="17">
          <cell r="A17">
            <v>10</v>
          </cell>
          <cell r="B17" t="str">
            <v>LastUpdateEmpNo</v>
          </cell>
          <cell r="C17" t="str">
            <v>最後更新人員</v>
          </cell>
          <cell r="D17" t="str">
            <v>VARCHAR2</v>
          </cell>
          <cell r="E17">
            <v>6</v>
          </cell>
          <cell r="F17"/>
          <cell r="G17"/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ClFac</v>
          </cell>
          <cell r="D1" t="str">
            <v>擔保品與額度關聯檔</v>
          </cell>
        </row>
        <row r="12">
          <cell r="A12">
            <v>1</v>
          </cell>
          <cell r="B12" t="str">
            <v>ClCode1</v>
          </cell>
          <cell r="C12" t="str">
            <v>擔保品代號1</v>
          </cell>
          <cell r="D12" t="str">
            <v>DECIMAL</v>
          </cell>
          <cell r="E12">
            <v>1</v>
          </cell>
          <cell r="F12"/>
          <cell r="G12" t="str">
            <v>擔保品代號檔CdCl</v>
          </cell>
        </row>
        <row r="13">
          <cell r="A13">
            <v>2</v>
          </cell>
          <cell r="B13" t="str">
            <v>ClCode2</v>
          </cell>
          <cell r="C13" t="str">
            <v>擔保品代號2</v>
          </cell>
          <cell r="D13" t="str">
            <v>DECIMAL</v>
          </cell>
          <cell r="E13">
            <v>2</v>
          </cell>
          <cell r="F13"/>
          <cell r="G13" t="str">
            <v>擔保品代號檔CdCl</v>
          </cell>
        </row>
        <row r="14">
          <cell r="A14">
            <v>3</v>
          </cell>
          <cell r="B14" t="str">
            <v>ClNo</v>
          </cell>
          <cell r="C14" t="str">
            <v>擔保品編號</v>
          </cell>
          <cell r="D14" t="str">
            <v>DECIMAL</v>
          </cell>
          <cell r="E14">
            <v>7</v>
          </cell>
          <cell r="F14"/>
        </row>
        <row r="15">
          <cell r="A15">
            <v>4</v>
          </cell>
          <cell r="B15" t="str">
            <v>ApproveNo</v>
          </cell>
          <cell r="C15" t="str">
            <v>核准號碼</v>
          </cell>
          <cell r="D15" t="str">
            <v>DECIMAL</v>
          </cell>
          <cell r="E15">
            <v>7</v>
          </cell>
          <cell r="F15"/>
        </row>
        <row r="16">
          <cell r="A16">
            <v>5</v>
          </cell>
          <cell r="B16" t="str">
            <v>CustNo</v>
          </cell>
          <cell r="C16" t="str">
            <v>借款人戶號</v>
          </cell>
          <cell r="D16" t="str">
            <v>DECIMAL</v>
          </cell>
          <cell r="E16">
            <v>7</v>
          </cell>
          <cell r="G16" t="str">
            <v>額度成立時Update此欄位</v>
          </cell>
        </row>
        <row r="17">
          <cell r="A17">
            <v>6</v>
          </cell>
          <cell r="B17" t="str">
            <v>FacmNo</v>
          </cell>
          <cell r="C17" t="str">
            <v>額度編號</v>
          </cell>
          <cell r="D17" t="str">
            <v>DECIMAL</v>
          </cell>
          <cell r="E17">
            <v>3</v>
          </cell>
          <cell r="G17" t="str">
            <v>額度成立時Update此欄位</v>
          </cell>
        </row>
        <row r="18">
          <cell r="A18">
            <v>7</v>
          </cell>
          <cell r="B18" t="str">
            <v>MainFlag</v>
          </cell>
          <cell r="C18" t="str">
            <v>主要擔保品記號</v>
          </cell>
          <cell r="D18" t="str">
            <v>VARCHAR2</v>
          </cell>
          <cell r="E18">
            <v>1</v>
          </cell>
          <cell r="F18"/>
          <cell r="G18" t="str">
            <v>是否為主要擔保品(每個核准號碼只能有一筆擔保品為主要擔保品)
Y:是
N:否</v>
          </cell>
        </row>
        <row r="19">
          <cell r="A19">
            <v>8</v>
          </cell>
          <cell r="B19" t="str">
            <v>ShareAmt</v>
          </cell>
          <cell r="C19" t="str">
            <v>分配金額</v>
          </cell>
          <cell r="D19" t="str">
            <v>DECIMAL</v>
          </cell>
          <cell r="E19">
            <v>16</v>
          </cell>
          <cell r="F19">
            <v>2</v>
          </cell>
          <cell r="G19" t="str">
            <v>同一擔保品在ClFac擔保品關聯檔的分配金額加總需小於ClMain擔保品主檔的可分配金額</v>
          </cell>
        </row>
        <row r="20">
          <cell r="A20">
            <v>9</v>
          </cell>
          <cell r="B20" t="str">
            <v>CreateDate</v>
          </cell>
          <cell r="C20" t="str">
            <v>建檔日期時間</v>
          </cell>
          <cell r="D20" t="str">
            <v>DATE</v>
          </cell>
          <cell r="E20"/>
          <cell r="F20"/>
          <cell r="G20"/>
        </row>
        <row r="21">
          <cell r="A21">
            <v>10</v>
          </cell>
          <cell r="B21" t="str">
            <v>CreateEmpNo</v>
          </cell>
          <cell r="C21" t="str">
            <v>建檔人員</v>
          </cell>
          <cell r="D21" t="str">
            <v>VARCHAR2</v>
          </cell>
          <cell r="E21">
            <v>6</v>
          </cell>
          <cell r="F21"/>
          <cell r="G21"/>
        </row>
        <row r="22">
          <cell r="A22">
            <v>11</v>
          </cell>
          <cell r="B22" t="str">
            <v>LastUpdate</v>
          </cell>
          <cell r="C22" t="str">
            <v>最後更新日期時間</v>
          </cell>
          <cell r="D22" t="str">
            <v>DATE</v>
          </cell>
          <cell r="E22"/>
          <cell r="F22"/>
          <cell r="G22"/>
        </row>
        <row r="23">
          <cell r="A23">
            <v>12</v>
          </cell>
          <cell r="B23" t="str">
            <v>LastUpdateEmpNo</v>
          </cell>
          <cell r="C23" t="str">
            <v>最後更新人員</v>
          </cell>
          <cell r="D23" t="str">
            <v>VARCHAR2</v>
          </cell>
          <cell r="E23">
            <v>6</v>
          </cell>
          <cell r="F23"/>
          <cell r="G23"/>
        </row>
        <row r="24">
          <cell r="A24"/>
          <cell r="B24"/>
          <cell r="C24"/>
          <cell r="D24"/>
          <cell r="E24"/>
          <cell r="F24"/>
          <cell r="G24"/>
        </row>
        <row r="25">
          <cell r="A25"/>
          <cell r="B25"/>
          <cell r="C25"/>
          <cell r="D25"/>
          <cell r="E25"/>
          <cell r="F25"/>
          <cell r="G25"/>
        </row>
        <row r="26">
          <cell r="A26"/>
          <cell r="B26"/>
          <cell r="C26"/>
          <cell r="D26"/>
          <cell r="E26"/>
          <cell r="F26"/>
          <cell r="G26"/>
        </row>
        <row r="27">
          <cell r="A27"/>
          <cell r="B27"/>
          <cell r="C27"/>
          <cell r="D27"/>
          <cell r="E27"/>
          <cell r="F27"/>
          <cell r="G27"/>
        </row>
        <row r="28">
          <cell r="A28"/>
          <cell r="B28"/>
          <cell r="C28"/>
          <cell r="D28"/>
          <cell r="E28"/>
          <cell r="F28"/>
          <cell r="G28"/>
        </row>
        <row r="29">
          <cell r="A29"/>
          <cell r="B29"/>
          <cell r="C29"/>
          <cell r="D29"/>
          <cell r="E29"/>
          <cell r="F29"/>
          <cell r="G29"/>
        </row>
        <row r="30">
          <cell r="A30"/>
          <cell r="B30"/>
          <cell r="C30"/>
          <cell r="D30"/>
          <cell r="E30"/>
          <cell r="F30"/>
          <cell r="G30"/>
        </row>
        <row r="31">
          <cell r="A31"/>
          <cell r="B31"/>
          <cell r="C31"/>
          <cell r="D31"/>
          <cell r="E31"/>
          <cell r="F31"/>
          <cell r="G31"/>
        </row>
        <row r="32">
          <cell r="A32"/>
          <cell r="B32"/>
          <cell r="C32"/>
          <cell r="D32"/>
          <cell r="E32"/>
          <cell r="F32"/>
          <cell r="G32"/>
        </row>
        <row r="33">
          <cell r="A33"/>
          <cell r="B33"/>
          <cell r="C33"/>
          <cell r="D33"/>
          <cell r="E33"/>
          <cell r="F33"/>
          <cell r="G33"/>
        </row>
        <row r="34">
          <cell r="A34"/>
          <cell r="B34"/>
          <cell r="C34"/>
          <cell r="D34"/>
          <cell r="E34"/>
          <cell r="F34"/>
          <cell r="G34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FacProd</v>
          </cell>
          <cell r="D1" t="str">
            <v>商品參數主檔</v>
          </cell>
        </row>
        <row r="9">
          <cell r="A9">
            <v>1</v>
          </cell>
          <cell r="B9" t="str">
            <v>ProdNo</v>
          </cell>
          <cell r="C9" t="str">
            <v>商品代碼</v>
          </cell>
          <cell r="D9" t="str">
            <v>VARCHAR2</v>
          </cell>
          <cell r="E9">
            <v>5</v>
          </cell>
          <cell r="G9"/>
        </row>
        <row r="10">
          <cell r="A10">
            <v>2</v>
          </cell>
          <cell r="B10" t="str">
            <v>ProdName</v>
          </cell>
          <cell r="C10" t="str">
            <v>商品名稱</v>
          </cell>
          <cell r="D10" t="str">
            <v>NVARCHAR2</v>
          </cell>
          <cell r="E10">
            <v>60</v>
          </cell>
          <cell r="G10"/>
        </row>
        <row r="11">
          <cell r="A11">
            <v>3</v>
          </cell>
          <cell r="B11" t="str">
            <v>StartDate</v>
          </cell>
          <cell r="C11" t="str">
            <v>商品生效日期</v>
          </cell>
          <cell r="D11" t="str">
            <v>DECIMALD</v>
          </cell>
          <cell r="E11">
            <v>8</v>
          </cell>
          <cell r="G11"/>
        </row>
        <row r="12">
          <cell r="A12">
            <v>4</v>
          </cell>
          <cell r="B12" t="str">
            <v>EndDate</v>
          </cell>
          <cell r="C12" t="str">
            <v>商品截止日期</v>
          </cell>
          <cell r="D12" t="str">
            <v>DECIMALD</v>
          </cell>
          <cell r="E12">
            <v>8</v>
          </cell>
          <cell r="G12" t="str">
            <v>0:無期限，非必輸欄位</v>
          </cell>
        </row>
        <row r="13">
          <cell r="A13">
            <v>5</v>
          </cell>
          <cell r="B13" t="str">
            <v>StatusCode</v>
          </cell>
          <cell r="C13" t="str">
            <v>商品狀態</v>
          </cell>
          <cell r="D13" t="str">
            <v>VARCHAR2</v>
          </cell>
          <cell r="E13">
            <v>1</v>
          </cell>
          <cell r="G13" t="str">
            <v>共用代碼檔
0:正常  
1:停用</v>
          </cell>
        </row>
        <row r="14">
          <cell r="A14">
            <v>6</v>
          </cell>
          <cell r="B14" t="str">
            <v>CurrencyCode</v>
          </cell>
          <cell r="C14" t="str">
            <v>幣別</v>
          </cell>
          <cell r="D14" t="str">
            <v>VARCHAR2</v>
          </cell>
          <cell r="E14">
            <v>3</v>
          </cell>
          <cell r="G14"/>
        </row>
        <row r="15">
          <cell r="A15">
            <v>7</v>
          </cell>
          <cell r="B15" t="str">
            <v>BaseRateCode</v>
          </cell>
          <cell r="C15" t="str">
            <v>指標利率代碼</v>
          </cell>
          <cell r="D15" t="str">
            <v>VARCHAR2</v>
          </cell>
          <cell r="E15">
            <v>2</v>
          </cell>
          <cell r="G15"/>
        </row>
        <row r="16">
          <cell r="A16">
            <v>8</v>
          </cell>
          <cell r="B16" t="str">
            <v>ProdIncr</v>
          </cell>
          <cell r="C16" t="str">
            <v>商品加碼利率</v>
          </cell>
          <cell r="D16" t="str">
            <v>DECIMAL</v>
          </cell>
          <cell r="E16">
            <v>6</v>
          </cell>
          <cell r="F16">
            <v>4</v>
          </cell>
          <cell r="G16"/>
        </row>
        <row r="17">
          <cell r="A17">
            <v>9</v>
          </cell>
          <cell r="B17" t="str">
            <v>LowLimitRate</v>
          </cell>
          <cell r="C17" t="str">
            <v>利率下限</v>
          </cell>
          <cell r="D17" t="str">
            <v>DECIMAL</v>
          </cell>
          <cell r="E17">
            <v>6</v>
          </cell>
          <cell r="F17">
            <v>4</v>
          </cell>
          <cell r="G17"/>
        </row>
        <row r="18">
          <cell r="A18">
            <v>10</v>
          </cell>
          <cell r="B18" t="str">
            <v>IncrFlag</v>
          </cell>
          <cell r="C18" t="str">
            <v>加減碼是否依合約</v>
          </cell>
          <cell r="D18" t="str">
            <v>VARCHAR2</v>
          </cell>
          <cell r="E18">
            <v>1</v>
          </cell>
          <cell r="G18" t="str">
            <v>Y:是 N:否</v>
          </cell>
        </row>
        <row r="19">
          <cell r="A19">
            <v>11</v>
          </cell>
          <cell r="B19" t="str">
            <v>RateCode</v>
          </cell>
          <cell r="C19" t="str">
            <v>利率區分</v>
          </cell>
          <cell r="D19" t="str">
            <v>VARCHAR2</v>
          </cell>
          <cell r="E19">
            <v>1</v>
          </cell>
          <cell r="F19"/>
          <cell r="G19" t="str">
            <v>共用代碼檔
1: 機動 
2: 固動 
3: 定期機動</v>
          </cell>
        </row>
        <row r="20">
          <cell r="A20">
            <v>12</v>
          </cell>
          <cell r="B20" t="str">
            <v>GovOfferFlag</v>
          </cell>
          <cell r="C20" t="str">
            <v>政府優惠房貸</v>
          </cell>
          <cell r="D20" t="str">
            <v>VARCHAR2</v>
          </cell>
          <cell r="E20">
            <v>1</v>
          </cell>
          <cell r="G20" t="str">
            <v>Y:是 N:否</v>
          </cell>
        </row>
        <row r="21">
          <cell r="A21">
            <v>13</v>
          </cell>
          <cell r="B21" t="str">
            <v>FinancialFlag</v>
          </cell>
          <cell r="C21" t="str">
            <v>理財型房貸</v>
          </cell>
          <cell r="D21" t="str">
            <v>VARCHAR2</v>
          </cell>
          <cell r="E21">
            <v>1</v>
          </cell>
          <cell r="G21" t="str">
            <v>Y:是 N:否</v>
          </cell>
        </row>
        <row r="22">
          <cell r="A22">
            <v>14</v>
          </cell>
          <cell r="B22" t="str">
            <v>EmpFlag</v>
          </cell>
          <cell r="C22" t="str">
            <v>員工優惠貸款</v>
          </cell>
          <cell r="D22" t="str">
            <v>VARCHAR2</v>
          </cell>
          <cell r="E22">
            <v>1</v>
          </cell>
          <cell r="G22" t="str">
            <v>Y:是 N:否</v>
          </cell>
        </row>
        <row r="23">
          <cell r="A23">
            <v>15</v>
          </cell>
          <cell r="B23" t="str">
            <v>BreachFlag</v>
          </cell>
          <cell r="C23" t="str">
            <v>是否限制清償</v>
          </cell>
          <cell r="D23" t="str">
            <v>VARCHAR2</v>
          </cell>
          <cell r="E23">
            <v>1</v>
          </cell>
          <cell r="G23" t="str">
            <v>Y:是 N:否</v>
          </cell>
        </row>
        <row r="24">
          <cell r="A24">
            <v>16</v>
          </cell>
          <cell r="B24" t="str">
            <v>BreachCode</v>
          </cell>
          <cell r="C24" t="str">
            <v>違約適用方式</v>
          </cell>
          <cell r="D24" t="str">
            <v>VARCHAR2</v>
          </cell>
          <cell r="E24">
            <v>3</v>
          </cell>
          <cell r="G24" t="str">
            <v>共用代碼檔
001:綁約[按年分段]
002:綁約[按月分段]
003:依核准額度
004:依撥款金額 (原6)
005:依提前償還金額</v>
          </cell>
        </row>
        <row r="25">
          <cell r="A25">
            <v>17</v>
          </cell>
          <cell r="B25" t="str">
            <v>BreachGetCode</v>
          </cell>
          <cell r="C25" t="str">
            <v>違約金收取方式</v>
          </cell>
          <cell r="D25" t="str">
            <v>VARCHAR2</v>
          </cell>
          <cell r="E25">
            <v>1</v>
          </cell>
          <cell r="G25" t="str">
            <v>共用代碼檔
1:即時收取
2:領清償證明時收取</v>
          </cell>
        </row>
        <row r="26">
          <cell r="A26">
            <v>19</v>
          </cell>
          <cell r="B26" t="str">
            <v>ProhibitMonth</v>
          </cell>
          <cell r="C26" t="str">
            <v>限制清償期限</v>
          </cell>
          <cell r="D26" t="str">
            <v>DECIMAL</v>
          </cell>
          <cell r="E26">
            <v>3</v>
          </cell>
          <cell r="F26"/>
          <cell r="G26"/>
        </row>
        <row r="27">
          <cell r="A27">
            <v>20</v>
          </cell>
          <cell r="B27" t="str">
            <v>BreachPercent</v>
          </cell>
          <cell r="C27" t="str">
            <v>違約金百分比</v>
          </cell>
          <cell r="D27" t="str">
            <v>DECIMAL</v>
          </cell>
          <cell r="E27">
            <v>5</v>
          </cell>
          <cell r="F27">
            <v>2</v>
          </cell>
          <cell r="G27"/>
        </row>
        <row r="28">
          <cell r="A28">
            <v>21</v>
          </cell>
          <cell r="B28" t="str">
            <v>BreachDecreaseMonth</v>
          </cell>
          <cell r="C28" t="str">
            <v>違約金分段月數</v>
          </cell>
          <cell r="D28" t="str">
            <v>DECIMAL</v>
          </cell>
          <cell r="E28">
            <v>3</v>
          </cell>
          <cell r="F28"/>
          <cell r="G28"/>
        </row>
        <row r="29">
          <cell r="A29">
            <v>22</v>
          </cell>
          <cell r="B29" t="str">
            <v>BreachDecrease</v>
          </cell>
          <cell r="C29" t="str">
            <v>分段遞減百分比</v>
          </cell>
          <cell r="D29" t="str">
            <v>DECIMAL</v>
          </cell>
          <cell r="E29">
            <v>5</v>
          </cell>
          <cell r="F29">
            <v>2</v>
          </cell>
          <cell r="G29"/>
        </row>
        <row r="30">
          <cell r="A30">
            <v>23</v>
          </cell>
          <cell r="B30" t="str">
            <v>BreachStartPercent</v>
          </cell>
          <cell r="C30" t="str">
            <v>還款起算比例%</v>
          </cell>
          <cell r="D30" t="str">
            <v>DECIMAL</v>
          </cell>
          <cell r="E30">
            <v>3</v>
          </cell>
          <cell r="F30"/>
          <cell r="G30"/>
        </row>
        <row r="31">
          <cell r="A31">
            <v>24</v>
          </cell>
          <cell r="B31" t="str">
            <v>IfrsStepProdCode</v>
          </cell>
          <cell r="C31" t="str">
            <v>IFRS階梯商品別</v>
          </cell>
          <cell r="D31" t="str">
            <v>VARCHAR2</v>
          </cell>
          <cell r="E31">
            <v>1</v>
          </cell>
          <cell r="F31"/>
          <cell r="G31" t="str">
            <v>空白 = 非階梯式
A = 固定階梯
B = 浮動階梯</v>
          </cell>
        </row>
        <row r="32">
          <cell r="A32">
            <v>25</v>
          </cell>
          <cell r="B32" t="str">
            <v>IfrsProdCode</v>
          </cell>
          <cell r="C32" t="str">
            <v>IFRS產品別</v>
          </cell>
          <cell r="D32" t="str">
            <v>VARCHAR2</v>
          </cell>
          <cell r="E32">
            <v>2</v>
          </cell>
          <cell r="F32"/>
          <cell r="G32" t="str">
            <v>共用代碼檔</v>
          </cell>
        </row>
        <row r="33">
          <cell r="A33">
            <v>26</v>
          </cell>
          <cell r="B33" t="str">
            <v>CreateDate</v>
          </cell>
          <cell r="C33" t="str">
            <v>建檔日期時間</v>
          </cell>
          <cell r="D33" t="str">
            <v>DATE</v>
          </cell>
          <cell r="E33">
            <v>8</v>
          </cell>
          <cell r="G33"/>
        </row>
        <row r="34">
          <cell r="A34">
            <v>27</v>
          </cell>
          <cell r="B34" t="str">
            <v>CreateEmpNo</v>
          </cell>
          <cell r="C34" t="str">
            <v>建檔人員</v>
          </cell>
          <cell r="D34" t="str">
            <v>VARCHAR2</v>
          </cell>
          <cell r="E34">
            <v>6</v>
          </cell>
          <cell r="G34"/>
        </row>
        <row r="35">
          <cell r="A35">
            <v>28</v>
          </cell>
          <cell r="B35" t="str">
            <v>LastUpdate</v>
          </cell>
          <cell r="C35" t="str">
            <v>最後更新日期時間</v>
          </cell>
          <cell r="D35" t="str">
            <v>DATE</v>
          </cell>
          <cell r="E35">
            <v>8</v>
          </cell>
          <cell r="G35"/>
        </row>
        <row r="36">
          <cell r="A36">
            <v>29</v>
          </cell>
          <cell r="B36" t="str">
            <v>LastUpdateEmpNo</v>
          </cell>
          <cell r="C36" t="str">
            <v>最後更新人員</v>
          </cell>
          <cell r="D36" t="str">
            <v>VARCHAR2</v>
          </cell>
          <cell r="E36">
            <v>6</v>
          </cell>
          <cell r="G36"/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ClMain</v>
          </cell>
          <cell r="D1" t="str">
            <v>擔保品主檔</v>
          </cell>
        </row>
        <row r="9">
          <cell r="A9" t="str">
            <v>SEQ</v>
          </cell>
          <cell r="B9" t="str">
            <v>欄位名稱</v>
          </cell>
          <cell r="C9" t="str">
            <v>中文名稱</v>
          </cell>
          <cell r="D9" t="str">
            <v>形態</v>
          </cell>
          <cell r="E9" t="str">
            <v>長度</v>
          </cell>
          <cell r="F9" t="str">
            <v>小數</v>
          </cell>
          <cell r="G9" t="str">
            <v>備註說明</v>
          </cell>
        </row>
        <row r="10">
          <cell r="A10">
            <v>1</v>
          </cell>
          <cell r="B10" t="str">
            <v>ClCode1</v>
          </cell>
          <cell r="C10" t="str">
            <v>擔保品代號1</v>
          </cell>
          <cell r="D10" t="str">
            <v>DECIMAL</v>
          </cell>
          <cell r="E10">
            <v>1</v>
          </cell>
          <cell r="F10"/>
          <cell r="G10" t="str">
            <v>擔保品代號檔CdCl</v>
          </cell>
        </row>
        <row r="11">
          <cell r="A11">
            <v>2</v>
          </cell>
          <cell r="B11" t="str">
            <v>ClCode2</v>
          </cell>
          <cell r="C11" t="str">
            <v>擔保品代號2</v>
          </cell>
          <cell r="D11" t="str">
            <v>DECIMAL</v>
          </cell>
          <cell r="E11">
            <v>2</v>
          </cell>
          <cell r="F11"/>
        </row>
        <row r="12">
          <cell r="A12">
            <v>3</v>
          </cell>
          <cell r="B12" t="str">
            <v>ClNo</v>
          </cell>
          <cell r="C12" t="str">
            <v>擔保品編號</v>
          </cell>
          <cell r="D12" t="str">
            <v>DECIMAL</v>
          </cell>
          <cell r="E12">
            <v>7</v>
          </cell>
          <cell r="G12"/>
        </row>
        <row r="13">
          <cell r="A13">
            <v>4</v>
          </cell>
          <cell r="B13" t="str">
            <v>CustUKey</v>
          </cell>
          <cell r="C13" t="str">
            <v>客戶識別碼</v>
          </cell>
          <cell r="D13" t="str">
            <v>VARCHAR2</v>
          </cell>
          <cell r="E13">
            <v>32</v>
          </cell>
          <cell r="F13"/>
          <cell r="G13"/>
        </row>
        <row r="14">
          <cell r="A14">
            <v>5</v>
          </cell>
          <cell r="B14" t="str">
            <v>ClTypeCode</v>
          </cell>
          <cell r="C14" t="str">
            <v>擔保品類別代碼</v>
          </cell>
          <cell r="D14" t="str">
            <v>VARCHAR2</v>
          </cell>
          <cell r="E14">
            <v>3</v>
          </cell>
          <cell r="F14"/>
          <cell r="G14" t="str">
            <v>共用代碼檔</v>
          </cell>
        </row>
        <row r="15">
          <cell r="A15">
            <v>6</v>
          </cell>
          <cell r="B15" t="str">
            <v>CityCode</v>
          </cell>
          <cell r="C15" t="str">
            <v>地區別</v>
          </cell>
          <cell r="D15" t="str">
            <v>VARCHAR2</v>
          </cell>
          <cell r="E15">
            <v>2</v>
          </cell>
          <cell r="F15"/>
          <cell r="G15" t="str">
            <v>地區別與鄉鎮區對照檔CdArea</v>
          </cell>
        </row>
        <row r="16">
          <cell r="A16">
            <v>7</v>
          </cell>
          <cell r="B16" t="str">
            <v>AreaCode</v>
          </cell>
          <cell r="C16" t="str">
            <v>鄉鎮區</v>
          </cell>
          <cell r="D16" t="str">
            <v>VARCHAR2</v>
          </cell>
          <cell r="E16">
            <v>3</v>
          </cell>
          <cell r="F16"/>
          <cell r="G16" t="str">
            <v>地區別與鄉鎮區對照檔CdArea</v>
          </cell>
        </row>
        <row r="17">
          <cell r="A17">
            <v>8</v>
          </cell>
          <cell r="B17" t="str">
            <v>ClStatus</v>
          </cell>
          <cell r="C17" t="str">
            <v>擔保品狀況碼</v>
          </cell>
          <cell r="D17" t="str">
            <v>VARCHAR2</v>
          </cell>
          <cell r="E17">
            <v>1</v>
          </cell>
          <cell r="F17"/>
        </row>
        <row r="18">
          <cell r="A18">
            <v>9</v>
          </cell>
          <cell r="B18" t="str">
            <v>EvaDate</v>
          </cell>
          <cell r="C18" t="str">
            <v>鑑估日期</v>
          </cell>
          <cell r="D18" t="str">
            <v>DecimalD</v>
          </cell>
          <cell r="E18">
            <v>8</v>
          </cell>
          <cell r="F18"/>
          <cell r="G18"/>
        </row>
        <row r="19">
          <cell r="A19">
            <v>10</v>
          </cell>
          <cell r="B19" t="str">
            <v>EvaAmt</v>
          </cell>
          <cell r="C19" t="str">
            <v>鑑估總值</v>
          </cell>
          <cell r="D19" t="str">
            <v>DECIMAL</v>
          </cell>
          <cell r="E19">
            <v>16</v>
          </cell>
          <cell r="F19">
            <v>2</v>
          </cell>
          <cell r="G19"/>
        </row>
        <row r="20">
          <cell r="A20">
            <v>11</v>
          </cell>
          <cell r="B20" t="str">
            <v>ShareTotal</v>
          </cell>
          <cell r="C20" t="str">
            <v>可分配金額</v>
          </cell>
          <cell r="D20" t="str">
            <v>DECIMAL</v>
          </cell>
          <cell r="E20">
            <v>16</v>
          </cell>
          <cell r="F20">
            <v>2</v>
          </cell>
          <cell r="G20" t="str">
            <v>鑑估總值*貸放成數(四捨五入至個位數)與設定金額比較,較低者為可分配金額
同一擔保品在ClFac擔保品關聯檔的分配金額加總需小於ClMain擔保品主檔的可分配金額</v>
          </cell>
        </row>
        <row r="21">
          <cell r="A21">
            <v>12</v>
          </cell>
          <cell r="B21" t="str">
            <v>Synd</v>
          </cell>
          <cell r="C21" t="str">
            <v>是否為聯貸案</v>
          </cell>
          <cell r="D21" t="str">
            <v>VARCHAR2</v>
          </cell>
          <cell r="E21">
            <v>1</v>
          </cell>
          <cell r="F21"/>
          <cell r="G21" t="str">
            <v>Y:是
N:否</v>
          </cell>
        </row>
        <row r="22">
          <cell r="A22">
            <v>13</v>
          </cell>
          <cell r="B22" t="str">
            <v>SyndCode</v>
          </cell>
          <cell r="C22" t="str">
            <v>聯貸案類型</v>
          </cell>
          <cell r="D22" t="str">
            <v>VARCHAR2</v>
          </cell>
          <cell r="F22"/>
          <cell r="G22" t="str">
            <v>共用代碼檔
1:主辦行
2:參貸行</v>
          </cell>
        </row>
        <row r="23">
          <cell r="A23">
            <v>14</v>
          </cell>
          <cell r="B23" t="str">
            <v>DispPrice</v>
          </cell>
          <cell r="C23" t="str">
            <v>處分價格</v>
          </cell>
          <cell r="D23" t="str">
            <v>DECIMAL</v>
          </cell>
          <cell r="E23">
            <v>16</v>
          </cell>
          <cell r="F23">
            <v>2</v>
          </cell>
          <cell r="G23"/>
        </row>
        <row r="24">
          <cell r="A24">
            <v>15</v>
          </cell>
          <cell r="B24" t="str">
            <v>DispDate</v>
          </cell>
          <cell r="C24" t="str">
            <v>處分日期</v>
          </cell>
          <cell r="D24" t="str">
            <v>Decimald</v>
          </cell>
          <cell r="F24"/>
          <cell r="G24"/>
        </row>
        <row r="25">
          <cell r="A25">
            <v>16</v>
          </cell>
          <cell r="B25" t="str">
            <v>NewNote</v>
          </cell>
          <cell r="C25" t="str">
            <v>最新註記</v>
          </cell>
          <cell r="D25" t="str">
            <v>VARCHAR2</v>
          </cell>
          <cell r="E25">
            <v>1</v>
          </cell>
          <cell r="F25"/>
          <cell r="G25" t="str">
            <v>Y:是
N:否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ClImm</v>
          </cell>
          <cell r="D1" t="str">
            <v>擔保品不動產檔</v>
          </cell>
        </row>
        <row r="9">
          <cell r="A9">
            <v>1</v>
          </cell>
          <cell r="B9" t="str">
            <v>ClCode1</v>
          </cell>
          <cell r="C9" t="str">
            <v>擔保品代號1</v>
          </cell>
          <cell r="D9" t="str">
            <v>DECIMAL</v>
          </cell>
          <cell r="E9">
            <v>1</v>
          </cell>
          <cell r="F9"/>
          <cell r="G9" t="str">
            <v>擔保品代號碼CdCl</v>
          </cell>
        </row>
        <row r="10">
          <cell r="A10">
            <v>2</v>
          </cell>
          <cell r="B10" t="str">
            <v>ClCode2</v>
          </cell>
          <cell r="C10" t="str">
            <v>擔保品代號2</v>
          </cell>
          <cell r="D10" t="str">
            <v>DECIMAL</v>
          </cell>
          <cell r="E10">
            <v>2</v>
          </cell>
          <cell r="F10"/>
          <cell r="G10" t="str">
            <v>擔保品代號碼CdCl</v>
          </cell>
        </row>
        <row r="11">
          <cell r="A11">
            <v>3</v>
          </cell>
          <cell r="B11" t="str">
            <v>ClNo</v>
          </cell>
          <cell r="C11" t="str">
            <v>擔保品編號</v>
          </cell>
          <cell r="D11" t="str">
            <v>DECIMAL</v>
          </cell>
          <cell r="E11">
            <v>7</v>
          </cell>
          <cell r="F11"/>
          <cell r="G11"/>
        </row>
        <row r="12">
          <cell r="A12">
            <v>4</v>
          </cell>
          <cell r="B12" t="str">
            <v>EvaNetWorth</v>
          </cell>
          <cell r="C12" t="str">
            <v>評估淨值</v>
          </cell>
          <cell r="D12" t="str">
            <v>DECIMAL</v>
          </cell>
          <cell r="E12">
            <v>16</v>
          </cell>
          <cell r="F12">
            <v>2</v>
          </cell>
          <cell r="G12"/>
        </row>
        <row r="13">
          <cell r="A13">
            <v>5</v>
          </cell>
          <cell r="B13" t="str">
            <v>LVITax</v>
          </cell>
          <cell r="C13" t="str">
            <v>土地增值稅</v>
          </cell>
          <cell r="D13" t="str">
            <v>DECIMAL</v>
          </cell>
          <cell r="E13">
            <v>16</v>
          </cell>
          <cell r="F13">
            <v>2</v>
          </cell>
          <cell r="G13"/>
        </row>
        <row r="14">
          <cell r="A14">
            <v>6</v>
          </cell>
          <cell r="B14" t="str">
            <v>RentEvaValue</v>
          </cell>
          <cell r="C14" t="str">
            <v>出租評估淨值</v>
          </cell>
          <cell r="D14" t="str">
            <v>DECIMAL</v>
          </cell>
          <cell r="E14">
            <v>16</v>
          </cell>
          <cell r="F14">
            <v>2</v>
          </cell>
          <cell r="G14"/>
        </row>
        <row r="15">
          <cell r="A15">
            <v>7</v>
          </cell>
          <cell r="B15" t="str">
            <v>RentPrice</v>
          </cell>
          <cell r="C15" t="str">
            <v>押租金</v>
          </cell>
          <cell r="D15" t="str">
            <v>DECIMAL</v>
          </cell>
          <cell r="E15">
            <v>16</v>
          </cell>
          <cell r="F15">
            <v>2</v>
          </cell>
          <cell r="G15"/>
        </row>
        <row r="16">
          <cell r="A16">
            <v>8</v>
          </cell>
          <cell r="B16" t="str">
            <v>OwnershipCode</v>
          </cell>
          <cell r="C16" t="str">
            <v>權利種類</v>
          </cell>
          <cell r="D16" t="str">
            <v>VARCHAR2</v>
          </cell>
          <cell r="E16">
            <v>1</v>
          </cell>
          <cell r="F16"/>
          <cell r="G16" t="str">
            <v>共用代碼檔
1.抵押權
2.地上權
3.抵押權+地上權</v>
          </cell>
        </row>
        <row r="17">
          <cell r="A17">
            <v>9</v>
          </cell>
          <cell r="B17" t="str">
            <v>MtgCode</v>
          </cell>
          <cell r="C17" t="str">
            <v>抵押權註記</v>
          </cell>
          <cell r="D17" t="str">
            <v>VARCHAR2</v>
          </cell>
          <cell r="E17">
            <v>1</v>
          </cell>
          <cell r="F17"/>
          <cell r="G17" t="str">
            <v>共用代碼檔
0:最高限額抵押權
1:普通抵押權</v>
          </cell>
        </row>
        <row r="18">
          <cell r="A18">
            <v>10</v>
          </cell>
          <cell r="B18" t="str">
            <v>MtgCheck</v>
          </cell>
          <cell r="C18" t="str">
            <v>最高限額抵押權之擔保債權種類-票據</v>
          </cell>
          <cell r="D18" t="str">
            <v>VARCHAR2</v>
          </cell>
          <cell r="E18">
            <v>1</v>
          </cell>
          <cell r="F18"/>
          <cell r="G18" t="str">
            <v>Y:是
N:否</v>
          </cell>
        </row>
        <row r="19">
          <cell r="A19">
            <v>11</v>
          </cell>
          <cell r="B19" t="str">
            <v>MtgLoan</v>
          </cell>
          <cell r="C19" t="str">
            <v>最高限額抵押權之擔保債權種類-借款</v>
          </cell>
          <cell r="D19" t="str">
            <v>VARCHAR2</v>
          </cell>
          <cell r="E19">
            <v>1</v>
          </cell>
          <cell r="F19"/>
          <cell r="G19" t="str">
            <v>Y:是
N:否</v>
          </cell>
        </row>
        <row r="20">
          <cell r="A20">
            <v>12</v>
          </cell>
          <cell r="B20" t="str">
            <v>MtgPledge</v>
          </cell>
          <cell r="C20" t="str">
            <v>最高限額抵押權之擔保債權種類-保證債務</v>
          </cell>
          <cell r="D20" t="str">
            <v>VARCHAR2</v>
          </cell>
          <cell r="E20">
            <v>1</v>
          </cell>
          <cell r="F20"/>
          <cell r="G20" t="str">
            <v>Y:是
N:否</v>
          </cell>
        </row>
        <row r="21">
          <cell r="A21">
            <v>13</v>
          </cell>
          <cell r="B21" t="str">
            <v>Agreement</v>
          </cell>
          <cell r="C21" t="str">
            <v>檢附同意書</v>
          </cell>
          <cell r="D21" t="str">
            <v>VARCHAR2</v>
          </cell>
          <cell r="E21">
            <v>1</v>
          </cell>
          <cell r="F21"/>
          <cell r="G21" t="str">
            <v>Y:是
N:否</v>
          </cell>
        </row>
        <row r="22">
          <cell r="A22">
            <v>14</v>
          </cell>
          <cell r="B22" t="str">
            <v>EvaCompanyCode</v>
          </cell>
          <cell r="C22" t="str">
            <v>鑑價公司代碼</v>
          </cell>
          <cell r="D22" t="str">
            <v>VARCHAR2</v>
          </cell>
          <cell r="E22">
            <v>2</v>
          </cell>
          <cell r="F22"/>
          <cell r="G22" t="str">
            <v>01:新光人壽
02:梁振英
03:中華徵信所
04:泛亞不動產
05:國聯不動產
06:台億不動產
07:宏碁不動產
08:大公不動產
09:其他
10:戴德梁行
11:協和不動產
12:國碁不動產</v>
          </cell>
        </row>
        <row r="23">
          <cell r="A23">
            <v>15</v>
          </cell>
          <cell r="B23" t="str">
            <v>LimitCancelDate</v>
          </cell>
          <cell r="C23" t="str">
            <v>限制塗銷日期</v>
          </cell>
          <cell r="D23" t="str">
            <v>decimald</v>
          </cell>
          <cell r="E23">
            <v>8</v>
          </cell>
          <cell r="F23"/>
          <cell r="G23"/>
        </row>
        <row r="24">
          <cell r="A24">
            <v>16</v>
          </cell>
          <cell r="B24" t="str">
            <v>ClCode</v>
          </cell>
          <cell r="C24" t="str">
            <v>擔保註記</v>
          </cell>
          <cell r="D24" t="str">
            <v>VARCHAR2</v>
          </cell>
          <cell r="E24">
            <v>1</v>
          </cell>
          <cell r="F24"/>
          <cell r="G24" t="str">
            <v>共用代碼檔
1:擔保
2:副擔保</v>
          </cell>
        </row>
        <row r="25">
          <cell r="A25">
            <v>17</v>
          </cell>
          <cell r="B25" t="str">
            <v>LoanToValue</v>
          </cell>
          <cell r="C25" t="str">
            <v>貸放成數(%)</v>
          </cell>
          <cell r="D25" t="str">
            <v>DECIMAL</v>
          </cell>
          <cell r="E25">
            <v>5</v>
          </cell>
          <cell r="F25">
            <v>2</v>
          </cell>
          <cell r="G25"/>
        </row>
        <row r="26">
          <cell r="A26">
            <v>18</v>
          </cell>
          <cell r="B26" t="str">
            <v>OtherOwnerTotal</v>
          </cell>
          <cell r="C26" t="str">
            <v>其他債權人設定總額</v>
          </cell>
          <cell r="D26" t="str">
            <v>DECIMAL</v>
          </cell>
          <cell r="E26">
            <v>16</v>
          </cell>
          <cell r="F26">
            <v>2</v>
          </cell>
          <cell r="G26"/>
        </row>
        <row r="27">
          <cell r="A27">
            <v>19</v>
          </cell>
          <cell r="B27" t="str">
            <v>CompensationCopy</v>
          </cell>
          <cell r="C27" t="str">
            <v>代償後謄本</v>
          </cell>
          <cell r="D27" t="str">
            <v>VARCHAR2</v>
          </cell>
          <cell r="E27">
            <v>1</v>
          </cell>
          <cell r="F27"/>
          <cell r="G27" t="str">
            <v>0:無
1:有</v>
          </cell>
        </row>
        <row r="28">
          <cell r="A28">
            <v>20</v>
          </cell>
          <cell r="B28" t="str">
            <v>BdRmk</v>
          </cell>
          <cell r="C28" t="str">
            <v>建物標示備註</v>
          </cell>
          <cell r="D28" t="str">
            <v>NVARCHAR2</v>
          </cell>
          <cell r="E28">
            <v>60</v>
          </cell>
          <cell r="F28"/>
          <cell r="G28"/>
        </row>
        <row r="29">
          <cell r="A29">
            <v>21</v>
          </cell>
          <cell r="B29" t="str">
            <v>MtgReasonCode</v>
          </cell>
          <cell r="C29" t="str">
            <v>最高抵押權確定事由</v>
          </cell>
          <cell r="D29" t="str">
            <v>VARCHAR2</v>
          </cell>
          <cell r="E29">
            <v>1</v>
          </cell>
          <cell r="F29"/>
          <cell r="G29" t="str">
            <v>共用代碼檔
1.擔保品遭查封(民事執行處)
2.擔保品遭查封(行政執行處)
3.本公司申請裁定拍賣抵押物
4.擔保品經本公司聲請強制執行
5.擔保品之查封經撤銷(民事執行處)
6.擔保品之查封經撤銷(行政執行處)</v>
          </cell>
        </row>
        <row r="30">
          <cell r="A30">
            <v>22</v>
          </cell>
          <cell r="B30" t="str">
            <v>ReceivedDate</v>
          </cell>
          <cell r="C30" t="str">
            <v>收文日期</v>
          </cell>
          <cell r="D30" t="str">
            <v>decimald</v>
          </cell>
          <cell r="E30">
            <v>8</v>
          </cell>
          <cell r="F30"/>
          <cell r="G30"/>
        </row>
        <row r="31">
          <cell r="A31">
            <v>23</v>
          </cell>
          <cell r="B31" t="str">
            <v>ReceivedNo</v>
          </cell>
          <cell r="C31" t="str">
            <v>收文案號</v>
          </cell>
          <cell r="D31" t="str">
            <v>VARCHAR2</v>
          </cell>
          <cell r="E31">
            <v>20</v>
          </cell>
          <cell r="F31"/>
          <cell r="G31"/>
        </row>
        <row r="32">
          <cell r="A32">
            <v>24</v>
          </cell>
          <cell r="B32" t="str">
            <v>CancelDate</v>
          </cell>
          <cell r="C32" t="str">
            <v>撤銷日期</v>
          </cell>
          <cell r="D32" t="str">
            <v>decimald</v>
          </cell>
          <cell r="E32">
            <v>8</v>
          </cell>
          <cell r="F32"/>
          <cell r="G32"/>
        </row>
        <row r="33">
          <cell r="A33">
            <v>25</v>
          </cell>
          <cell r="B33" t="str">
            <v>CancelNo</v>
          </cell>
          <cell r="C33" t="str">
            <v>撤銷案號</v>
          </cell>
          <cell r="D33" t="str">
            <v>VARCHAR2</v>
          </cell>
          <cell r="E33">
            <v>20</v>
          </cell>
          <cell r="F33"/>
          <cell r="G33"/>
        </row>
        <row r="34">
          <cell r="A34">
            <v>26</v>
          </cell>
          <cell r="B34" t="str">
            <v>SettingStat</v>
          </cell>
          <cell r="C34" t="str">
            <v>設定狀態</v>
          </cell>
          <cell r="D34" t="str">
            <v>VARCHAR2</v>
          </cell>
          <cell r="E34">
            <v>1</v>
          </cell>
          <cell r="F34"/>
          <cell r="G34" t="str">
            <v>1:設定
2:解除</v>
          </cell>
        </row>
        <row r="35">
          <cell r="A35">
            <v>27</v>
          </cell>
          <cell r="B35" t="str">
            <v>ClStat</v>
          </cell>
          <cell r="C35" t="str">
            <v>擔保品狀態</v>
          </cell>
          <cell r="D35" t="str">
            <v>VARCHAR2</v>
          </cell>
          <cell r="E35">
            <v>1</v>
          </cell>
          <cell r="F35"/>
          <cell r="G35" t="str">
            <v>0:正常
1:塗銷
2:處分
3:抵押權確定</v>
          </cell>
        </row>
        <row r="36">
          <cell r="A36">
            <v>28</v>
          </cell>
          <cell r="B36" t="str">
            <v>SettingDate</v>
          </cell>
          <cell r="C36" t="str">
            <v>設定日期</v>
          </cell>
          <cell r="D36" t="str">
            <v>decimald</v>
          </cell>
          <cell r="E36">
            <v>8</v>
          </cell>
          <cell r="F36"/>
          <cell r="G36"/>
        </row>
        <row r="37">
          <cell r="A37">
            <v>29</v>
          </cell>
          <cell r="B37" t="str">
            <v>SettingAmt</v>
          </cell>
          <cell r="C37" t="str">
            <v>設定金額</v>
          </cell>
          <cell r="D37" t="str">
            <v>DECIMAL</v>
          </cell>
          <cell r="E37">
            <v>16</v>
          </cell>
          <cell r="F37">
            <v>2</v>
          </cell>
          <cell r="G37"/>
        </row>
        <row r="38">
          <cell r="A38">
            <v>30</v>
          </cell>
          <cell r="B38" t="str">
            <v>ClaimDate</v>
          </cell>
          <cell r="C38" t="str">
            <v>擔保債權確定日期</v>
          </cell>
          <cell r="D38" t="str">
            <v>decimald</v>
          </cell>
          <cell r="E38">
            <v>8</v>
          </cell>
          <cell r="F38"/>
          <cell r="G38"/>
        </row>
        <row r="39">
          <cell r="A39">
            <v>31</v>
          </cell>
          <cell r="B39" t="str">
            <v>SettingSeq</v>
          </cell>
          <cell r="C39" t="str">
            <v>設定順位(1~4)</v>
          </cell>
          <cell r="D39" t="str">
            <v>VARCHAR2</v>
          </cell>
          <cell r="E39">
            <v>1</v>
          </cell>
          <cell r="F39"/>
          <cell r="G39"/>
        </row>
        <row r="40">
          <cell r="A40">
            <v>32</v>
          </cell>
          <cell r="B40" t="str">
            <v>FirstCreditor</v>
          </cell>
          <cell r="C40" t="str">
            <v>前一順位債權人</v>
          </cell>
          <cell r="D40" t="str">
            <v>NVARCHAR2</v>
          </cell>
          <cell r="E40">
            <v>10</v>
          </cell>
          <cell r="F40"/>
          <cell r="G40"/>
        </row>
        <row r="41">
          <cell r="A41">
            <v>33</v>
          </cell>
          <cell r="B41" t="str">
            <v>FirstAmt</v>
          </cell>
          <cell r="C41" t="str">
            <v>前一順位金額</v>
          </cell>
          <cell r="D41" t="str">
            <v>DECIMAL</v>
          </cell>
          <cell r="F41">
            <v>2</v>
          </cell>
          <cell r="G41"/>
        </row>
        <row r="42">
          <cell r="A42">
            <v>34</v>
          </cell>
          <cell r="B42" t="str">
            <v>SecondCreditor</v>
          </cell>
          <cell r="C42" t="str">
            <v>前二順位債權人</v>
          </cell>
          <cell r="D42" t="str">
            <v>NVARCHAR2</v>
          </cell>
          <cell r="E42">
            <v>10</v>
          </cell>
          <cell r="F42"/>
          <cell r="G42"/>
        </row>
        <row r="43">
          <cell r="A43">
            <v>35</v>
          </cell>
          <cell r="B43" t="str">
            <v>SecondAmt</v>
          </cell>
          <cell r="C43" t="str">
            <v>前二順位金額</v>
          </cell>
          <cell r="D43" t="str">
            <v>DECIMAL</v>
          </cell>
          <cell r="F43">
            <v>2</v>
          </cell>
          <cell r="G43"/>
        </row>
        <row r="44">
          <cell r="A44">
            <v>36</v>
          </cell>
          <cell r="B44" t="str">
            <v>ThirdCreditor</v>
          </cell>
          <cell r="C44" t="str">
            <v>前三順位債權人</v>
          </cell>
          <cell r="D44" t="str">
            <v>NVARCHAR2</v>
          </cell>
          <cell r="E44">
            <v>10</v>
          </cell>
          <cell r="F44"/>
          <cell r="G44"/>
        </row>
        <row r="45">
          <cell r="A45">
            <v>37</v>
          </cell>
          <cell r="B45" t="str">
            <v>ThirdAmt</v>
          </cell>
          <cell r="C45" t="str">
            <v>前三順位金額</v>
          </cell>
          <cell r="D45" t="str">
            <v>DECIMAL</v>
          </cell>
          <cell r="E45">
            <v>16</v>
          </cell>
          <cell r="F45">
            <v>2</v>
          </cell>
          <cell r="G45"/>
        </row>
        <row r="46">
          <cell r="A46">
            <v>38</v>
          </cell>
          <cell r="B46" t="str">
            <v>CreateDate</v>
          </cell>
          <cell r="C46" t="str">
            <v>建檔日期時間</v>
          </cell>
          <cell r="D46" t="str">
            <v>DATE</v>
          </cell>
          <cell r="E46"/>
          <cell r="F46"/>
          <cell r="G46"/>
        </row>
        <row r="47">
          <cell r="A47">
            <v>39</v>
          </cell>
          <cell r="B47" t="str">
            <v>CreateEmpNo</v>
          </cell>
          <cell r="C47" t="str">
            <v>建檔人員</v>
          </cell>
          <cell r="D47" t="str">
            <v>VARCHAR2</v>
          </cell>
          <cell r="E47">
            <v>6</v>
          </cell>
          <cell r="F47"/>
          <cell r="G47"/>
        </row>
        <row r="48">
          <cell r="A48">
            <v>40</v>
          </cell>
          <cell r="B48" t="str">
            <v>LastUpdate</v>
          </cell>
          <cell r="C48" t="str">
            <v>最後更新日期時間</v>
          </cell>
          <cell r="D48" t="str">
            <v>DATE</v>
          </cell>
          <cell r="E48"/>
          <cell r="F48"/>
          <cell r="G48"/>
        </row>
        <row r="49">
          <cell r="A49">
            <v>41</v>
          </cell>
          <cell r="B49" t="str">
            <v>LastUpdateEmpNo</v>
          </cell>
          <cell r="C49" t="str">
            <v>最後更新人員</v>
          </cell>
          <cell r="D49" t="str">
            <v>VARCHAR2</v>
          </cell>
          <cell r="E49">
            <v>6</v>
          </cell>
          <cell r="F49"/>
          <cell r="G49"/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ClBuilding</v>
          </cell>
          <cell r="D1" t="str">
            <v>擔保品不動產建物檔</v>
          </cell>
        </row>
        <row r="9">
          <cell r="A9">
            <v>1</v>
          </cell>
          <cell r="B9" t="str">
            <v>ClCode1</v>
          </cell>
          <cell r="C9" t="str">
            <v>擔保品代號1</v>
          </cell>
          <cell r="D9" t="str">
            <v>DECIMAL</v>
          </cell>
          <cell r="E9">
            <v>1</v>
          </cell>
          <cell r="G9" t="str">
            <v>擔保品代號檔CdCl</v>
          </cell>
        </row>
        <row r="10">
          <cell r="A10">
            <v>2</v>
          </cell>
          <cell r="B10" t="str">
            <v>ClCode2</v>
          </cell>
          <cell r="C10" t="str">
            <v>擔保品代號2</v>
          </cell>
          <cell r="D10" t="str">
            <v>DECIMAL</v>
          </cell>
          <cell r="E10">
            <v>2</v>
          </cell>
          <cell r="G10" t="str">
            <v>擔保品代號檔CdCl</v>
          </cell>
        </row>
        <row r="11">
          <cell r="A11">
            <v>3</v>
          </cell>
          <cell r="B11" t="str">
            <v>ClNo</v>
          </cell>
          <cell r="C11" t="str">
            <v>擔保品編號</v>
          </cell>
          <cell r="D11" t="str">
            <v>DECIMAL</v>
          </cell>
          <cell r="E11">
            <v>7</v>
          </cell>
        </row>
        <row r="12">
          <cell r="A12">
            <v>4</v>
          </cell>
          <cell r="B12" t="str">
            <v>CityCode</v>
          </cell>
          <cell r="C12" t="str">
            <v>縣市</v>
          </cell>
          <cell r="D12" t="str">
            <v>VARCHAR2</v>
          </cell>
          <cell r="E12">
            <v>2</v>
          </cell>
          <cell r="G12" t="str">
            <v>地區別與鄉鎮區對照檔CdArea</v>
          </cell>
        </row>
        <row r="13">
          <cell r="A13">
            <v>5</v>
          </cell>
          <cell r="B13" t="str">
            <v>AreaCode</v>
          </cell>
          <cell r="C13" t="str">
            <v>鄉鎮市區</v>
          </cell>
          <cell r="D13" t="str">
            <v>VARCHAR2</v>
          </cell>
          <cell r="E13">
            <v>3</v>
          </cell>
          <cell r="G13" t="str">
            <v>地區別與鄉鎮區對照檔CdArea</v>
          </cell>
        </row>
        <row r="14">
          <cell r="A14">
            <v>6</v>
          </cell>
          <cell r="B14" t="str">
            <v>IrCode</v>
          </cell>
          <cell r="C14" t="str">
            <v>段小段代碼</v>
          </cell>
          <cell r="D14" t="str">
            <v>VARCHAR2</v>
          </cell>
          <cell r="E14">
            <v>5</v>
          </cell>
          <cell r="G14" t="str">
            <v>地段代碼檔CdLandSection</v>
          </cell>
        </row>
        <row r="15">
          <cell r="A15">
            <v>7</v>
          </cell>
          <cell r="B15" t="str">
            <v>Road</v>
          </cell>
          <cell r="C15" t="str">
            <v>路名</v>
          </cell>
          <cell r="D15" t="str">
            <v>NVARCHAR2</v>
          </cell>
          <cell r="E15">
            <v>40</v>
          </cell>
        </row>
        <row r="16">
          <cell r="A16">
            <v>8</v>
          </cell>
          <cell r="B16" t="str">
            <v>Section</v>
          </cell>
          <cell r="C16" t="str">
            <v>段</v>
          </cell>
          <cell r="D16" t="str">
            <v>VARCHAR2</v>
          </cell>
          <cell r="E16">
            <v>5</v>
          </cell>
        </row>
        <row r="17">
          <cell r="A17">
            <v>9</v>
          </cell>
          <cell r="B17" t="str">
            <v>Alley</v>
          </cell>
          <cell r="C17" t="str">
            <v>巷</v>
          </cell>
          <cell r="D17" t="str">
            <v>VARCHAR2</v>
          </cell>
          <cell r="E17">
            <v>5</v>
          </cell>
        </row>
        <row r="18">
          <cell r="A18">
            <v>10</v>
          </cell>
          <cell r="B18" t="str">
            <v>Lane</v>
          </cell>
          <cell r="C18" t="str">
            <v>弄</v>
          </cell>
          <cell r="D18" t="str">
            <v>VARCHAR2</v>
          </cell>
          <cell r="E18">
            <v>5</v>
          </cell>
        </row>
        <row r="19">
          <cell r="A19">
            <v>11</v>
          </cell>
          <cell r="B19" t="str">
            <v>Num</v>
          </cell>
          <cell r="C19" t="str">
            <v>號</v>
          </cell>
          <cell r="D19" t="str">
            <v>VARCHAR2</v>
          </cell>
          <cell r="E19">
            <v>5</v>
          </cell>
        </row>
        <row r="20">
          <cell r="A20">
            <v>12</v>
          </cell>
          <cell r="B20" t="str">
            <v>NumDash</v>
          </cell>
          <cell r="C20" t="str">
            <v>號之</v>
          </cell>
          <cell r="D20" t="str">
            <v>VARCHAR2</v>
          </cell>
          <cell r="E20">
            <v>5</v>
          </cell>
        </row>
        <row r="21">
          <cell r="A21">
            <v>13</v>
          </cell>
          <cell r="B21" t="str">
            <v>Floor</v>
          </cell>
          <cell r="C21" t="str">
            <v>樓</v>
          </cell>
          <cell r="D21" t="str">
            <v>VARCHAR2</v>
          </cell>
          <cell r="E21">
            <v>5</v>
          </cell>
        </row>
        <row r="22">
          <cell r="A22">
            <v>14</v>
          </cell>
          <cell r="B22" t="str">
            <v>FloorDash</v>
          </cell>
          <cell r="C22" t="str">
            <v>樓之</v>
          </cell>
          <cell r="D22" t="str">
            <v>VARCHAR2</v>
          </cell>
          <cell r="E22">
            <v>5</v>
          </cell>
        </row>
        <row r="23">
          <cell r="A23">
            <v>15</v>
          </cell>
          <cell r="B23" t="str">
            <v>BdNo1</v>
          </cell>
          <cell r="C23" t="str">
            <v>建號</v>
          </cell>
          <cell r="D23" t="str">
            <v>VARCHAR2</v>
          </cell>
          <cell r="E23">
            <v>5</v>
          </cell>
          <cell r="G23" t="str">
            <v>建號格式為5-3,共8碼,BdNo1為前5碼,</v>
          </cell>
        </row>
        <row r="24">
          <cell r="A24">
            <v>16</v>
          </cell>
          <cell r="B24" t="str">
            <v>BdNo2</v>
          </cell>
          <cell r="C24" t="str">
            <v>建號(子號)</v>
          </cell>
          <cell r="D24" t="str">
            <v>VARCHAR2</v>
          </cell>
          <cell r="E24">
            <v>3</v>
          </cell>
          <cell r="G24" t="str">
            <v>建號格式為5-3,共8碼,BdNo2為後3碼</v>
          </cell>
        </row>
        <row r="25">
          <cell r="A25">
            <v>17</v>
          </cell>
          <cell r="B25" t="str">
            <v>BdLocation</v>
          </cell>
          <cell r="C25" t="str">
            <v>建物門牌</v>
          </cell>
          <cell r="D25" t="str">
            <v>NVARCHAR2</v>
          </cell>
          <cell r="E25">
            <v>150</v>
          </cell>
        </row>
        <row r="26">
          <cell r="A26">
            <v>18</v>
          </cell>
          <cell r="B26" t="str">
            <v>BdMainUseCode</v>
          </cell>
          <cell r="C26" t="str">
            <v>建物主要用途</v>
          </cell>
          <cell r="D26" t="str">
            <v>VARCHAR2</v>
          </cell>
          <cell r="E26">
            <v>2</v>
          </cell>
          <cell r="G26" t="str">
            <v>共用代碼檔
01:住家用
02:商業用
03:工業用
04:農業用
05:農舍
06:住商用
07:住工用
08:工商用
09:共用部分
10:列管標準廠房
11:國民住宅
12:市場攤位
13:停車空間
14:見使用執照
15:見其它登記事項</v>
          </cell>
        </row>
        <row r="27">
          <cell r="A27">
            <v>19</v>
          </cell>
          <cell r="B27" t="str">
            <v>BdUsageCode</v>
          </cell>
          <cell r="C27" t="str">
            <v>建物使用別</v>
          </cell>
          <cell r="D27" t="str">
            <v>VARCHAR2</v>
          </cell>
          <cell r="E27">
            <v>1</v>
          </cell>
          <cell r="G27" t="str">
            <v>共用代碼檔
1:自用
2:閒置
3:投資
4:出租
5:無償供他人使用
6:其他</v>
          </cell>
        </row>
        <row r="28">
          <cell r="A28">
            <v>20</v>
          </cell>
          <cell r="B28" t="str">
            <v>BdMtrlCode</v>
          </cell>
          <cell r="C28" t="str">
            <v>建物主要建材</v>
          </cell>
          <cell r="D28" t="str">
            <v>VARCHAR2</v>
          </cell>
          <cell r="E28">
            <v>2</v>
          </cell>
          <cell r="G28" t="str">
            <v>共用代碼檔
01:木造
02:鋼造
03:混凝土造
04:鋼筋混凝土造
05:石造
06:磚造</v>
          </cell>
        </row>
        <row r="29">
          <cell r="A29">
            <v>21</v>
          </cell>
          <cell r="B29" t="str">
            <v>BdTypeCode</v>
          </cell>
          <cell r="C29" t="str">
            <v>建物類別</v>
          </cell>
          <cell r="D29" t="str">
            <v>VARCHAR2</v>
          </cell>
          <cell r="E29">
            <v>2</v>
          </cell>
          <cell r="G29" t="str">
            <v>共用代碼檔
01:公寓
02:電梯大廈
03:套房
04:別墅
05:透天厝
06:樓中樓
07:辦公
08:店面
09:廠房
10:車位
11:其它</v>
          </cell>
        </row>
        <row r="30">
          <cell r="A30">
            <v>22</v>
          </cell>
          <cell r="B30" t="str">
            <v>TotalFloor</v>
          </cell>
          <cell r="C30" t="str">
            <v>總樓層</v>
          </cell>
          <cell r="D30" t="str">
            <v>DECIMAL</v>
          </cell>
          <cell r="E30">
            <v>3</v>
          </cell>
        </row>
        <row r="31">
          <cell r="A31">
            <v>23</v>
          </cell>
          <cell r="B31" t="str">
            <v>FloorNo</v>
          </cell>
          <cell r="C31" t="str">
            <v>擔保品所在樓層</v>
          </cell>
          <cell r="D31" t="str">
            <v>VARCHAR2</v>
          </cell>
          <cell r="E31">
            <v>7</v>
          </cell>
        </row>
        <row r="32">
          <cell r="A32">
            <v>24</v>
          </cell>
          <cell r="B32" t="str">
            <v>FloorArea</v>
          </cell>
          <cell r="C32" t="str">
            <v>擔保品所在樓層面積</v>
          </cell>
          <cell r="D32" t="str">
            <v>DECIMAL</v>
          </cell>
          <cell r="E32">
            <v>16</v>
          </cell>
          <cell r="F32">
            <v>2</v>
          </cell>
        </row>
        <row r="33">
          <cell r="A33">
            <v>25</v>
          </cell>
          <cell r="B33" t="str">
            <v>EvaUnitPrice</v>
          </cell>
          <cell r="C33" t="str">
            <v>鑑價單價/坪</v>
          </cell>
          <cell r="D33" t="str">
            <v>DECIMAL</v>
          </cell>
          <cell r="E33">
            <v>16</v>
          </cell>
          <cell r="F33">
            <v>2</v>
          </cell>
        </row>
        <row r="34">
          <cell r="A34">
            <v>26</v>
          </cell>
          <cell r="B34" t="str">
            <v>RoofStructureCode</v>
          </cell>
          <cell r="C34" t="str">
            <v>屋頂結構</v>
          </cell>
          <cell r="D34" t="str">
            <v>VARCHAR2</v>
          </cell>
          <cell r="E34">
            <v>2</v>
          </cell>
          <cell r="G34" t="str">
            <v>共用代碼檔
01:平屋頂
02:瓦屋頂
03:石棉板屋頂
04:鐵皮屋頂
05:木板屋頂
06:石棉瓦屋頂
07:其他</v>
          </cell>
        </row>
        <row r="35">
          <cell r="A35">
            <v>27</v>
          </cell>
          <cell r="B35" t="str">
            <v>BdDate</v>
          </cell>
          <cell r="C35" t="str">
            <v>建築完成日期</v>
          </cell>
          <cell r="D35" t="str">
            <v>decimald</v>
          </cell>
          <cell r="E35">
            <v>8</v>
          </cell>
        </row>
        <row r="36">
          <cell r="A36">
            <v>28</v>
          </cell>
          <cell r="B36" t="str">
            <v>BdSubUsageCode</v>
          </cell>
          <cell r="C36" t="str">
            <v>附屬建物用途</v>
          </cell>
          <cell r="D36" t="str">
            <v>VARCHAR2</v>
          </cell>
          <cell r="E36">
            <v>2</v>
          </cell>
          <cell r="G36" t="str">
            <v>共用代碼檔
01:花台
02:露台
03:陽台
04:其他</v>
          </cell>
        </row>
        <row r="37">
          <cell r="A37">
            <v>29</v>
          </cell>
          <cell r="B37" t="str">
            <v>BdSubArea</v>
          </cell>
          <cell r="C37" t="str">
            <v>附屬建物面積</v>
          </cell>
          <cell r="D37" t="str">
            <v>DECIMAL</v>
          </cell>
          <cell r="E37">
            <v>16</v>
          </cell>
          <cell r="F37">
            <v>2</v>
          </cell>
        </row>
        <row r="38">
          <cell r="A38">
            <v>30</v>
          </cell>
          <cell r="B38" t="str">
            <v>SellerId</v>
          </cell>
          <cell r="C38" t="str">
            <v>賣方統編</v>
          </cell>
          <cell r="D38" t="str">
            <v>VARCHAR2</v>
          </cell>
          <cell r="E38">
            <v>10</v>
          </cell>
        </row>
        <row r="39">
          <cell r="A39">
            <v>31</v>
          </cell>
          <cell r="B39" t="str">
            <v>SellerName</v>
          </cell>
          <cell r="C39" t="str">
            <v>賣方姓名</v>
          </cell>
          <cell r="D39" t="str">
            <v>NVARCHAR2</v>
          </cell>
          <cell r="E39">
            <v>100</v>
          </cell>
        </row>
        <row r="40">
          <cell r="A40">
            <v>32</v>
          </cell>
          <cell r="B40" t="str">
            <v>ContractPrice</v>
          </cell>
          <cell r="C40" t="str">
            <v>買賣契約價格</v>
          </cell>
          <cell r="D40" t="str">
            <v>DECIMAL</v>
          </cell>
          <cell r="E40">
            <v>16</v>
          </cell>
          <cell r="F40">
            <v>2</v>
          </cell>
        </row>
        <row r="41">
          <cell r="A41">
            <v>33</v>
          </cell>
          <cell r="B41" t="str">
            <v>ContractDate</v>
          </cell>
          <cell r="C41" t="str">
            <v>買賣契約日期</v>
          </cell>
          <cell r="D41" t="str">
            <v>decimald</v>
          </cell>
          <cell r="E41">
            <v>8</v>
          </cell>
        </row>
        <row r="42">
          <cell r="A42">
            <v>34</v>
          </cell>
          <cell r="B42" t="str">
            <v>ParkingTypeCode</v>
          </cell>
          <cell r="C42" t="str">
            <v>停車位形式</v>
          </cell>
          <cell r="D42" t="str">
            <v>VARCHAR2</v>
          </cell>
          <cell r="E42">
            <v>1</v>
          </cell>
          <cell r="G42" t="str">
            <v>共用代碼檔
1:無車位
2:坡道平面車位
3:機械平面車位
4:坡道機械車位
5:機械機械車位
6:庭院車位</v>
          </cell>
        </row>
        <row r="43">
          <cell r="A43">
            <v>35</v>
          </cell>
          <cell r="B43" t="str">
            <v>ParkingProperty</v>
          </cell>
          <cell r="C43" t="str">
            <v>獨立產權車位註記</v>
          </cell>
          <cell r="D43" t="str">
            <v>VARCHAR2</v>
          </cell>
          <cell r="E43">
            <v>1</v>
          </cell>
          <cell r="G43" t="str">
            <v>Y:是
N:否</v>
          </cell>
        </row>
        <row r="44">
          <cell r="A44">
            <v>36</v>
          </cell>
          <cell r="B44" t="str">
            <v>HouseTaxNo</v>
          </cell>
          <cell r="C44" t="str">
            <v>房屋稅籍號碼</v>
          </cell>
          <cell r="D44" t="str">
            <v>VARCHAR2</v>
          </cell>
          <cell r="E44">
            <v>12</v>
          </cell>
        </row>
        <row r="45">
          <cell r="A45">
            <v>37</v>
          </cell>
          <cell r="B45" t="str">
            <v>HouseBuyDate</v>
          </cell>
          <cell r="C45" t="str">
            <v>房屋取得日期</v>
          </cell>
          <cell r="D45" t="str">
            <v>decimald</v>
          </cell>
        </row>
        <row r="46">
          <cell r="A46">
            <v>38</v>
          </cell>
          <cell r="B46" t="str">
            <v>CreateDate</v>
          </cell>
          <cell r="C46" t="str">
            <v>建檔日期時間</v>
          </cell>
          <cell r="D46" t="str">
            <v>DATE</v>
          </cell>
        </row>
        <row r="47">
          <cell r="A47">
            <v>39</v>
          </cell>
          <cell r="B47" t="str">
            <v>CreateEmpNo</v>
          </cell>
          <cell r="C47" t="str">
            <v>建檔人員</v>
          </cell>
          <cell r="D47" t="str">
            <v>VARCHAR2</v>
          </cell>
        </row>
        <row r="48">
          <cell r="A48">
            <v>40</v>
          </cell>
          <cell r="B48" t="str">
            <v>LastUpdate</v>
          </cell>
          <cell r="C48" t="str">
            <v>最後更新日期時間</v>
          </cell>
          <cell r="D48" t="str">
            <v>DATE</v>
          </cell>
        </row>
      </sheetData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ClLand</v>
          </cell>
          <cell r="D1" t="str">
            <v>擔保品不動產土地檔</v>
          </cell>
        </row>
        <row r="9">
          <cell r="A9">
            <v>1</v>
          </cell>
          <cell r="B9" t="str">
            <v>ClCode1</v>
          </cell>
          <cell r="C9" t="str">
            <v>擔保品代號1</v>
          </cell>
          <cell r="D9" t="str">
            <v>DECIMAL</v>
          </cell>
          <cell r="E9">
            <v>1</v>
          </cell>
          <cell r="F9"/>
          <cell r="G9" t="str">
            <v>擔保品代號檔CdCl</v>
          </cell>
        </row>
        <row r="10">
          <cell r="A10">
            <v>2</v>
          </cell>
          <cell r="B10" t="str">
            <v>ClCode2</v>
          </cell>
          <cell r="C10" t="str">
            <v>擔保品代號2</v>
          </cell>
          <cell r="D10" t="str">
            <v>DECIMAL</v>
          </cell>
          <cell r="E10">
            <v>2</v>
          </cell>
          <cell r="F10"/>
          <cell r="G10" t="str">
            <v>擔保品代號檔CdCl</v>
          </cell>
        </row>
        <row r="11">
          <cell r="A11">
            <v>3</v>
          </cell>
          <cell r="B11" t="str">
            <v>ClNo</v>
          </cell>
          <cell r="C11" t="str">
            <v>擔保品編號</v>
          </cell>
          <cell r="D11" t="str">
            <v>DECIMAL</v>
          </cell>
          <cell r="E11">
            <v>7</v>
          </cell>
          <cell r="F11"/>
          <cell r="G11"/>
        </row>
        <row r="12">
          <cell r="A12">
            <v>4</v>
          </cell>
          <cell r="B12" t="str">
            <v>LandSeq</v>
          </cell>
          <cell r="C12" t="str">
            <v>土地序號</v>
          </cell>
          <cell r="D12" t="str">
            <v>DECIMAL</v>
          </cell>
          <cell r="E12">
            <v>3</v>
          </cell>
          <cell r="F12"/>
          <cell r="G12" t="str">
            <v>房地:從1起編
土地:固定000</v>
          </cell>
        </row>
        <row r="13">
          <cell r="A13">
            <v>5</v>
          </cell>
          <cell r="B13" t="str">
            <v>CityCode</v>
          </cell>
          <cell r="C13" t="str">
            <v>縣市</v>
          </cell>
          <cell r="D13" t="str">
            <v>VARCHAR2</v>
          </cell>
          <cell r="E13">
            <v>2</v>
          </cell>
          <cell r="F13"/>
          <cell r="G13" t="str">
            <v>地區別與鄉鎮區對照檔CdArea</v>
          </cell>
        </row>
        <row r="14">
          <cell r="A14">
            <v>6</v>
          </cell>
          <cell r="B14" t="str">
            <v>AreaCode</v>
          </cell>
          <cell r="C14" t="str">
            <v>鄉鎮市區</v>
          </cell>
          <cell r="D14" t="str">
            <v>VARCHAR2</v>
          </cell>
          <cell r="E14">
            <v>3</v>
          </cell>
          <cell r="F14"/>
          <cell r="G14" t="str">
            <v>地區別與鄉鎮區對照檔CdArea</v>
          </cell>
        </row>
        <row r="15">
          <cell r="A15">
            <v>7</v>
          </cell>
          <cell r="B15" t="str">
            <v>IrCode</v>
          </cell>
          <cell r="C15" t="str">
            <v>段小段代碼</v>
          </cell>
          <cell r="D15" t="str">
            <v>VARCHAR2</v>
          </cell>
          <cell r="E15">
            <v>5</v>
          </cell>
          <cell r="F15"/>
          <cell r="G15" t="str">
            <v>地段代碼檔CdLandSection</v>
          </cell>
        </row>
        <row r="16">
          <cell r="A16">
            <v>8</v>
          </cell>
          <cell r="B16" t="str">
            <v>LandNo1</v>
          </cell>
          <cell r="C16" t="str">
            <v>地號</v>
          </cell>
          <cell r="D16" t="str">
            <v>VARCHAR2</v>
          </cell>
          <cell r="E16">
            <v>4</v>
          </cell>
          <cell r="F16"/>
          <cell r="G16" t="str">
            <v>地號格式為4-4</v>
          </cell>
        </row>
        <row r="17">
          <cell r="A17">
            <v>9</v>
          </cell>
          <cell r="B17" t="str">
            <v>LandNo2</v>
          </cell>
          <cell r="C17" t="str">
            <v>地號(子號)</v>
          </cell>
          <cell r="D17" t="str">
            <v>VARCHAR2</v>
          </cell>
          <cell r="E17">
            <v>4</v>
          </cell>
          <cell r="F17"/>
          <cell r="G17" t="str">
            <v>地號格式為4-4</v>
          </cell>
        </row>
        <row r="18">
          <cell r="A18">
            <v>10</v>
          </cell>
          <cell r="B18" t="str">
            <v>LandLocation</v>
          </cell>
          <cell r="C18" t="str">
            <v>土地座落</v>
          </cell>
          <cell r="D18" t="str">
            <v>NVARCHAR2</v>
          </cell>
          <cell r="E18">
            <v>150</v>
          </cell>
          <cell r="F18"/>
          <cell r="G18"/>
        </row>
        <row r="19">
          <cell r="A19">
            <v>11</v>
          </cell>
          <cell r="B19" t="str">
            <v>LandCode</v>
          </cell>
          <cell r="C19" t="str">
            <v>地目</v>
          </cell>
          <cell r="D19" t="str">
            <v>VARCHAR2</v>
          </cell>
          <cell r="E19">
            <v>2</v>
          </cell>
          <cell r="F19"/>
          <cell r="G19" t="str">
            <v>共用代碼檔
01:建
02:田
03:旱
04:雜
05:水
06:道
07:溜
08:原
09:林
10:養
11:墓
12:祠
13:鐵
14:暫未編定
15:公
16:堤
17:池
18:溝
19:礦</v>
          </cell>
        </row>
        <row r="20">
          <cell r="A20">
            <v>12</v>
          </cell>
          <cell r="B20" t="str">
            <v>Area</v>
          </cell>
          <cell r="C20" t="str">
            <v>面積</v>
          </cell>
          <cell r="D20" t="str">
            <v>DECIMAL</v>
          </cell>
          <cell r="E20">
            <v>9</v>
          </cell>
          <cell r="F20">
            <v>2</v>
          </cell>
          <cell r="G20"/>
        </row>
        <row r="21">
          <cell r="A21">
            <v>13</v>
          </cell>
          <cell r="B21" t="str">
            <v>LandZoningCode</v>
          </cell>
          <cell r="C21" t="str">
            <v>土地使用區分</v>
          </cell>
          <cell r="D21" t="str">
            <v>VARCHAR2</v>
          </cell>
          <cell r="E21">
            <v>2</v>
          </cell>
          <cell r="F21"/>
          <cell r="G21" t="str">
            <v xml:space="preserve">共用代碼檔
01:特定農業區
02:一般農業區
03:鄉村區
04:工業區
05:森林區
06:山坡地保育區
07:風景區
08:特定專用區
09:國家公園區
10:住宅區
11:商業區
12:行政區
13:工業區
14:文教區
15:農業區
16:風景區
17:保護區
18:水岸發展區
19:漁業區
20:倉儲區
21:保存區
22:葬儀業區
23:特定專用區
24:其他分區
25:道路
26:公園
27:綠地
28:廣場
29:兒童遊樂場
30:民用航空站
31:停車場
32:河道
33:港埠
34:學校
35:社教機構
36:體育場
37:市場
38:醫療衛生機構
39:機關
40:公用事業
41:綠帶
42:加油站
43:其他公共設施
44:道路保留地
45:公園保留地
46:綠地保留地
47:廣場保留地
48:兒童樂園場保留地
49:民用航空站保留地
50:停車場保留地
51:河道保留地
52:港埠保留地
53:學校保留地
54:社教機構保留地
55:體育場保留地
56:市場保留地
57:醫療衛生機構保留地
58:機關保留地
59:公用事業保留地
60:加油站保留地
61:其他保留地
</v>
          </cell>
        </row>
        <row r="22">
          <cell r="A22">
            <v>14</v>
          </cell>
          <cell r="B22" t="str">
            <v>LandUsageType</v>
          </cell>
          <cell r="C22" t="str">
            <v>使用地類別</v>
          </cell>
          <cell r="D22" t="str">
            <v>VARCHAR2</v>
          </cell>
          <cell r="E22">
            <v>2</v>
          </cell>
          <cell r="F22"/>
          <cell r="G22" t="str">
            <v>01:甲種建築用地
02:乙種建築用地
03:丙種建築用地
04:丁種建築用地
05:農牧用地
06:礦業用地
07:交通用地
08:水利用地
09:遊憩用地
10:古蹟保存用地
11:生態保護用地
12:國土保安
13:墳墓用地
14:特定目的事業用地
15:鹽業用地
16:窯業用地
17:林業用地
18:養殖用地
19:都市用地
20:暫未編定</v>
          </cell>
        </row>
        <row r="23">
          <cell r="A23">
            <v>15</v>
          </cell>
          <cell r="B23" t="str">
            <v>LandUsageCode</v>
          </cell>
          <cell r="C23" t="str">
            <v>土地使用別</v>
          </cell>
          <cell r="D23" t="str">
            <v>VARCHAR2</v>
          </cell>
          <cell r="E23">
            <v>1</v>
          </cell>
          <cell r="F23"/>
          <cell r="G23" t="str">
            <v>共用代碼檔
1:自用
2:閒置
3:投資
4:出租
5:無償供他人使用
6:其他</v>
          </cell>
        </row>
        <row r="24">
          <cell r="A24">
            <v>16</v>
          </cell>
          <cell r="B24" t="str">
            <v>PostedLandValue</v>
          </cell>
          <cell r="C24" t="str">
            <v>公告土地現值</v>
          </cell>
          <cell r="D24" t="str">
            <v>DECIMAL</v>
          </cell>
          <cell r="E24">
            <v>16</v>
          </cell>
          <cell r="F24">
            <v>2</v>
          </cell>
          <cell r="G24"/>
        </row>
        <row r="25">
          <cell r="A25">
            <v>17</v>
          </cell>
          <cell r="B25" t="str">
            <v>PostedLandValueYearMonth</v>
          </cell>
          <cell r="C25" t="str">
            <v>公告土地現值年月</v>
          </cell>
          <cell r="D25" t="str">
            <v>DECIMAL</v>
          </cell>
          <cell r="E25">
            <v>6</v>
          </cell>
          <cell r="F25"/>
          <cell r="G25"/>
        </row>
        <row r="26">
          <cell r="A26">
            <v>18</v>
          </cell>
          <cell r="B26" t="str">
            <v>TransferedYear</v>
          </cell>
          <cell r="C26" t="str">
            <v>移轉年度</v>
          </cell>
          <cell r="D26" t="str">
            <v>DECIMAL</v>
          </cell>
          <cell r="E26">
            <v>4</v>
          </cell>
          <cell r="F26"/>
          <cell r="G26"/>
        </row>
        <row r="27">
          <cell r="A27">
            <v>19</v>
          </cell>
          <cell r="B27" t="str">
            <v>LastTransferedAmt</v>
          </cell>
          <cell r="C27" t="str">
            <v>前次移轉金額</v>
          </cell>
          <cell r="D27" t="str">
            <v>DECIMAL</v>
          </cell>
          <cell r="E27">
            <v>16</v>
          </cell>
          <cell r="F27">
            <v>2</v>
          </cell>
          <cell r="G27"/>
        </row>
        <row r="28">
          <cell r="A28">
            <v>20</v>
          </cell>
          <cell r="B28" t="str">
            <v>LVITax</v>
          </cell>
          <cell r="C28" t="str">
            <v>土地增值稅</v>
          </cell>
          <cell r="D28" t="str">
            <v>DECIMAL</v>
          </cell>
          <cell r="E28">
            <v>16</v>
          </cell>
          <cell r="F28">
            <v>2</v>
          </cell>
          <cell r="G28" t="str">
            <v>LandValueIncrementTax</v>
          </cell>
        </row>
        <row r="29">
          <cell r="A29">
            <v>21</v>
          </cell>
          <cell r="B29" t="str">
            <v>LVITaxYearMonth</v>
          </cell>
          <cell r="C29" t="str">
            <v>土地增值稅年月</v>
          </cell>
          <cell r="D29" t="str">
            <v>DECIMAL</v>
          </cell>
          <cell r="E29">
            <v>6</v>
          </cell>
          <cell r="F29"/>
          <cell r="G29"/>
        </row>
        <row r="30">
          <cell r="A30">
            <v>22</v>
          </cell>
          <cell r="B30" t="str">
            <v>EvaUnitPrice</v>
          </cell>
          <cell r="C30" t="str">
            <v>鑑價單價/坪</v>
          </cell>
          <cell r="D30" t="str">
            <v>DECIMAL</v>
          </cell>
          <cell r="E30">
            <v>16</v>
          </cell>
          <cell r="F30">
            <v>2</v>
          </cell>
          <cell r="G30"/>
        </row>
        <row r="31">
          <cell r="A31">
            <v>23</v>
          </cell>
          <cell r="B31" t="str">
            <v>LandRentStartDate</v>
          </cell>
          <cell r="C31" t="str">
            <v>土地租約起日</v>
          </cell>
          <cell r="D31" t="str">
            <v>decimald</v>
          </cell>
          <cell r="E31">
            <v>8</v>
          </cell>
          <cell r="F31"/>
          <cell r="G31"/>
        </row>
        <row r="32">
          <cell r="A32">
            <v>24</v>
          </cell>
          <cell r="B32" t="str">
            <v>LandRentEndDate</v>
          </cell>
          <cell r="C32" t="str">
            <v>土地租約到期日</v>
          </cell>
          <cell r="D32" t="str">
            <v>decimald</v>
          </cell>
          <cell r="E32">
            <v>8</v>
          </cell>
          <cell r="F32"/>
          <cell r="G32"/>
        </row>
        <row r="33">
          <cell r="A33">
            <v>25</v>
          </cell>
          <cell r="B33" t="str">
            <v>CreateDate</v>
          </cell>
          <cell r="C33" t="str">
            <v>建檔日期時間</v>
          </cell>
          <cell r="D33" t="str">
            <v>DATE</v>
          </cell>
          <cell r="F33"/>
          <cell r="G33"/>
        </row>
        <row r="34">
          <cell r="A34">
            <v>26</v>
          </cell>
          <cell r="B34" t="str">
            <v>CreateEmpNo</v>
          </cell>
          <cell r="C34" t="str">
            <v>建檔人員</v>
          </cell>
          <cell r="D34" t="str">
            <v>VARCHAR2</v>
          </cell>
          <cell r="E34">
            <v>6</v>
          </cell>
          <cell r="F34"/>
          <cell r="G34"/>
        </row>
        <row r="35">
          <cell r="A35">
            <v>27</v>
          </cell>
          <cell r="B35" t="str">
            <v>LastUpdate</v>
          </cell>
          <cell r="C35" t="str">
            <v>最後更新日期時間</v>
          </cell>
          <cell r="D35" t="str">
            <v>DATE</v>
          </cell>
          <cell r="F35"/>
          <cell r="G35"/>
        </row>
        <row r="36">
          <cell r="A36">
            <v>28</v>
          </cell>
          <cell r="B36" t="str">
            <v>LastUpdateEmpNo</v>
          </cell>
          <cell r="C36" t="str">
            <v>最後更新人員</v>
          </cell>
          <cell r="D36" t="str">
            <v>VARCHAR2</v>
          </cell>
          <cell r="E36">
            <v>6</v>
          </cell>
          <cell r="F36"/>
          <cell r="G36"/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ClStock</v>
          </cell>
          <cell r="D1" t="str">
            <v>擔保品股票檔</v>
          </cell>
        </row>
        <row r="9">
          <cell r="A9">
            <v>1</v>
          </cell>
          <cell r="B9" t="str">
            <v>ClCode1</v>
          </cell>
          <cell r="C9" t="str">
            <v>擔保品代號1</v>
          </cell>
          <cell r="D9" t="str">
            <v>DECIMAL</v>
          </cell>
          <cell r="E9">
            <v>1</v>
          </cell>
          <cell r="F9"/>
          <cell r="G9" t="str">
            <v>擔保品代號檔CdCl</v>
          </cell>
        </row>
        <row r="10">
          <cell r="A10">
            <v>2</v>
          </cell>
          <cell r="B10" t="str">
            <v>ClCode2</v>
          </cell>
          <cell r="C10" t="str">
            <v>擔保品代號2</v>
          </cell>
          <cell r="D10" t="str">
            <v>DECIMAL</v>
          </cell>
          <cell r="E10">
            <v>2</v>
          </cell>
          <cell r="F10"/>
          <cell r="G10" t="str">
            <v>擔保品代號檔CdCl</v>
          </cell>
        </row>
        <row r="11">
          <cell r="A11">
            <v>3</v>
          </cell>
          <cell r="B11" t="str">
            <v>ClNo</v>
          </cell>
          <cell r="C11" t="str">
            <v>擔保品號碼</v>
          </cell>
          <cell r="D11" t="str">
            <v>DECIMAL</v>
          </cell>
          <cell r="E11">
            <v>7</v>
          </cell>
          <cell r="F11"/>
          <cell r="G11"/>
        </row>
        <row r="12">
          <cell r="A12">
            <v>4</v>
          </cell>
          <cell r="B12" t="str">
            <v>StockCode</v>
          </cell>
          <cell r="C12" t="str">
            <v>股票代號</v>
          </cell>
          <cell r="D12" t="str">
            <v>VARCHAR2</v>
          </cell>
          <cell r="E12">
            <v>4</v>
          </cell>
          <cell r="F12"/>
          <cell r="G12"/>
        </row>
        <row r="13">
          <cell r="A13">
            <v>5</v>
          </cell>
          <cell r="B13" t="str">
            <v>ListingType</v>
          </cell>
          <cell r="C13" t="str">
            <v>掛牌別</v>
          </cell>
          <cell r="D13" t="str">
            <v>VARCHAR2</v>
          </cell>
          <cell r="E13">
            <v>2</v>
          </cell>
          <cell r="F13"/>
          <cell r="G13" t="str">
            <v>01:上市
02:上櫃
03:興櫃
04:公開
05:非公開</v>
          </cell>
        </row>
        <row r="14">
          <cell r="A14">
            <v>6</v>
          </cell>
          <cell r="B14" t="str">
            <v>StockType</v>
          </cell>
          <cell r="C14" t="str">
            <v>股票種類</v>
          </cell>
          <cell r="D14" t="str">
            <v>VARCHAR2</v>
          </cell>
          <cell r="E14">
            <v>1</v>
          </cell>
          <cell r="F14"/>
          <cell r="G14" t="str">
            <v>1:無
2:普通股
3:特別股</v>
          </cell>
        </row>
        <row r="15">
          <cell r="A15">
            <v>7</v>
          </cell>
          <cell r="B15" t="str">
            <v>CompanyId</v>
          </cell>
          <cell r="C15" t="str">
            <v>發行公司統一編號</v>
          </cell>
          <cell r="D15" t="str">
            <v>VARCHAR2</v>
          </cell>
          <cell r="E15">
            <v>10</v>
          </cell>
          <cell r="F15"/>
          <cell r="G15"/>
        </row>
        <row r="16">
          <cell r="A16">
            <v>8</v>
          </cell>
          <cell r="B16" t="str">
            <v>DataYear</v>
          </cell>
          <cell r="C16" t="str">
            <v>資料年度</v>
          </cell>
          <cell r="D16" t="str">
            <v>DECIMAL</v>
          </cell>
          <cell r="E16">
            <v>4</v>
          </cell>
          <cell r="F16"/>
          <cell r="G16"/>
        </row>
        <row r="17">
          <cell r="A17">
            <v>9</v>
          </cell>
          <cell r="B17" t="str">
            <v>IssuedShares</v>
          </cell>
          <cell r="C17" t="str">
            <v>發行股數</v>
          </cell>
          <cell r="D17" t="str">
            <v>DECIMAL</v>
          </cell>
          <cell r="E17">
            <v>16</v>
          </cell>
          <cell r="F17">
            <v>2</v>
          </cell>
          <cell r="G17"/>
        </row>
        <row r="18">
          <cell r="A18">
            <v>10</v>
          </cell>
          <cell r="B18" t="str">
            <v>NetWorth</v>
          </cell>
          <cell r="C18" t="str">
            <v>非上市(櫃)每股淨值</v>
          </cell>
          <cell r="D18" t="str">
            <v>DECIMAL</v>
          </cell>
          <cell r="E18">
            <v>16</v>
          </cell>
          <cell r="F18">
            <v>2</v>
          </cell>
          <cell r="G18"/>
        </row>
        <row r="19">
          <cell r="A19">
            <v>11</v>
          </cell>
          <cell r="B19" t="str">
            <v>EvaStandard</v>
          </cell>
          <cell r="C19" t="str">
            <v>每股單價鑑估標準</v>
          </cell>
          <cell r="D19" t="str">
            <v>VARCHAR2</v>
          </cell>
          <cell r="E19">
            <v>2</v>
          </cell>
          <cell r="F19"/>
          <cell r="G19" t="str">
            <v xml:space="preserve">01: 非上市(櫃)每股淨值
02: 每股面額
03: 前日收盤價
04: 一個月平均價
05: 三個月平均價
</v>
          </cell>
        </row>
        <row r="20">
          <cell r="A20">
            <v>12</v>
          </cell>
          <cell r="B20" t="str">
            <v>ParValue</v>
          </cell>
          <cell r="C20" t="str">
            <v>每股面額</v>
          </cell>
          <cell r="D20" t="str">
            <v>DECIMAL</v>
          </cell>
          <cell r="E20">
            <v>16</v>
          </cell>
          <cell r="F20">
            <v>2</v>
          </cell>
          <cell r="G20"/>
        </row>
        <row r="21">
          <cell r="A21">
            <v>13</v>
          </cell>
          <cell r="B21" t="str">
            <v>MonthlyAvg</v>
          </cell>
          <cell r="C21" t="str">
            <v>一個月平均價</v>
          </cell>
          <cell r="D21" t="str">
            <v>DECIMAL</v>
          </cell>
          <cell r="E21">
            <v>16</v>
          </cell>
          <cell r="F21">
            <v>2</v>
          </cell>
          <cell r="G21"/>
        </row>
        <row r="22">
          <cell r="A22">
            <v>14</v>
          </cell>
          <cell r="B22" t="str">
            <v>YdClosingPrice</v>
          </cell>
          <cell r="C22" t="str">
            <v>前日收盤價</v>
          </cell>
          <cell r="D22" t="str">
            <v>DECIMAL</v>
          </cell>
          <cell r="E22">
            <v>16</v>
          </cell>
          <cell r="F22">
            <v>2</v>
          </cell>
          <cell r="G22"/>
        </row>
        <row r="23">
          <cell r="A23">
            <v>15</v>
          </cell>
          <cell r="B23" t="str">
            <v>ThreeMonthAvg</v>
          </cell>
          <cell r="C23" t="str">
            <v>三個月平均價</v>
          </cell>
          <cell r="D23" t="str">
            <v>DECIMAL</v>
          </cell>
          <cell r="E23">
            <v>16</v>
          </cell>
          <cell r="F23">
            <v>2</v>
          </cell>
          <cell r="G23"/>
        </row>
        <row r="24">
          <cell r="A24">
            <v>16</v>
          </cell>
          <cell r="B24" t="str">
            <v>EvaUnitPrice</v>
          </cell>
          <cell r="C24" t="str">
            <v>鑑定單價</v>
          </cell>
          <cell r="D24" t="str">
            <v>DECIMAL</v>
          </cell>
          <cell r="E24">
            <v>16</v>
          </cell>
          <cell r="F24">
            <v>2</v>
          </cell>
          <cell r="G24"/>
        </row>
        <row r="25">
          <cell r="A25">
            <v>17</v>
          </cell>
          <cell r="B25" t="str">
            <v>OwnerId</v>
          </cell>
          <cell r="C25" t="str">
            <v>股票持有人統編</v>
          </cell>
          <cell r="D25" t="str">
            <v>VARCHAR2</v>
          </cell>
          <cell r="E25">
            <v>10</v>
          </cell>
          <cell r="F25"/>
          <cell r="G25"/>
        </row>
        <row r="26">
          <cell r="A26">
            <v>18</v>
          </cell>
          <cell r="B26" t="str">
            <v>OwnerName</v>
          </cell>
          <cell r="C26" t="str">
            <v>股票持有人姓名</v>
          </cell>
          <cell r="D26" t="str">
            <v>NVARCHAR2</v>
          </cell>
          <cell r="E26">
            <v>100</v>
          </cell>
          <cell r="F26"/>
          <cell r="G26"/>
        </row>
        <row r="27">
          <cell r="A27">
            <v>19</v>
          </cell>
          <cell r="B27" t="str">
            <v>InsiderJobTitle</v>
          </cell>
          <cell r="C27" t="str">
            <v>公司內部人職稱</v>
          </cell>
          <cell r="D27" t="str">
            <v>VARCHAR2</v>
          </cell>
          <cell r="E27">
            <v>2</v>
          </cell>
          <cell r="F27"/>
          <cell r="G27" t="str">
            <v>01:董事長
02:副董事長
03:常務董事
04:董事
05:監察人
06:總經理
07:副總經理
08:經理人
09:協理
10:大股東(持股10%以上)
11:其他</v>
          </cell>
        </row>
        <row r="28">
          <cell r="A28">
            <v>20</v>
          </cell>
          <cell r="B28" t="str">
            <v>InsiderPosition</v>
          </cell>
          <cell r="C28" t="str">
            <v>公司內部人身分註記</v>
          </cell>
          <cell r="D28" t="str">
            <v>VARCHAR2</v>
          </cell>
          <cell r="E28">
            <v>2</v>
          </cell>
          <cell r="F28"/>
          <cell r="G28" t="str">
            <v>01:本人
02:法人代表
03:本人配偶
04:本人子女
05:利用他人名義持有
06:法人代表之配偶
07:法人代表之子女
08:經理人
09:本人為金融機構協理</v>
          </cell>
        </row>
        <row r="29">
          <cell r="A29">
            <v>21</v>
          </cell>
          <cell r="B29" t="str">
            <v>LegalPersonId</v>
          </cell>
          <cell r="C29" t="str">
            <v>法定關係人統編</v>
          </cell>
          <cell r="D29" t="str">
            <v>VARCHAR2</v>
          </cell>
          <cell r="E29">
            <v>10</v>
          </cell>
          <cell r="F29"/>
          <cell r="G29"/>
        </row>
        <row r="30">
          <cell r="A30">
            <v>22</v>
          </cell>
          <cell r="B30" t="str">
            <v>LoanToValue</v>
          </cell>
          <cell r="C30" t="str">
            <v>貸放成數(%)</v>
          </cell>
          <cell r="D30" t="str">
            <v>DECIMAL</v>
          </cell>
          <cell r="E30">
            <v>5</v>
          </cell>
          <cell r="F30">
            <v>2</v>
          </cell>
          <cell r="G30"/>
        </row>
        <row r="31">
          <cell r="A31">
            <v>23</v>
          </cell>
          <cell r="B31" t="str">
            <v>ClMtr</v>
          </cell>
          <cell r="C31" t="str">
            <v>擔保維持率(%)</v>
          </cell>
          <cell r="D31" t="str">
            <v>DECIMAL</v>
          </cell>
          <cell r="E31">
            <v>5</v>
          </cell>
          <cell r="F31">
            <v>2</v>
          </cell>
          <cell r="G31"/>
        </row>
        <row r="32">
          <cell r="A32">
            <v>24</v>
          </cell>
          <cell r="B32" t="str">
            <v>NoticeMtr</v>
          </cell>
          <cell r="C32" t="str">
            <v>通知追繳維持率(%)</v>
          </cell>
          <cell r="D32" t="str">
            <v>DECIMAL</v>
          </cell>
          <cell r="E32">
            <v>5</v>
          </cell>
          <cell r="F32">
            <v>2</v>
          </cell>
          <cell r="G32"/>
        </row>
        <row r="33">
          <cell r="A33">
            <v>25</v>
          </cell>
          <cell r="B33" t="str">
            <v>ImplementMtr</v>
          </cell>
          <cell r="C33" t="str">
            <v>實行職權維持率(%)</v>
          </cell>
          <cell r="D33" t="str">
            <v>DECIMAL</v>
          </cell>
          <cell r="E33">
            <v>5</v>
          </cell>
          <cell r="F33">
            <v>2</v>
          </cell>
          <cell r="G33"/>
        </row>
        <row r="34">
          <cell r="A34">
            <v>26</v>
          </cell>
          <cell r="B34" t="str">
            <v>PledgeNo</v>
          </cell>
          <cell r="C34" t="str">
            <v>質權設定書號</v>
          </cell>
          <cell r="D34" t="str">
            <v>VARCHAR2</v>
          </cell>
          <cell r="E34">
            <v>14</v>
          </cell>
          <cell r="F34"/>
          <cell r="G34"/>
        </row>
        <row r="35">
          <cell r="A35">
            <v>27</v>
          </cell>
          <cell r="B35" t="str">
            <v>ComputeMTR</v>
          </cell>
          <cell r="C35" t="str">
            <v>計算維持率</v>
          </cell>
          <cell r="D35" t="str">
            <v>VARCHAR2</v>
          </cell>
          <cell r="E35">
            <v>1</v>
          </cell>
          <cell r="F35"/>
          <cell r="G35" t="str">
            <v>Y:是
N:否</v>
          </cell>
        </row>
        <row r="36">
          <cell r="A36">
            <v>28</v>
          </cell>
          <cell r="B36" t="str">
            <v>SettingStat</v>
          </cell>
          <cell r="C36" t="str">
            <v>設定狀態</v>
          </cell>
          <cell r="D36" t="str">
            <v>VARCHAR2</v>
          </cell>
          <cell r="E36">
            <v>1</v>
          </cell>
          <cell r="F36"/>
          <cell r="G36" t="str">
            <v>1:設定
2:解除</v>
          </cell>
        </row>
        <row r="37">
          <cell r="A37">
            <v>29</v>
          </cell>
          <cell r="B37" t="str">
            <v>ClStat</v>
          </cell>
          <cell r="C37" t="str">
            <v>擔保品狀態</v>
          </cell>
          <cell r="D37" t="str">
            <v>VARCHAR2</v>
          </cell>
          <cell r="E37">
            <v>1</v>
          </cell>
          <cell r="F37"/>
          <cell r="G37" t="str">
            <v>0:正常
1:塗銷
2:處分
3:抵押權確定</v>
          </cell>
        </row>
        <row r="38">
          <cell r="A38">
            <v>30</v>
          </cell>
          <cell r="B38" t="str">
            <v>SettingDate</v>
          </cell>
          <cell r="C38" t="str">
            <v>股票設解(質)日期</v>
          </cell>
          <cell r="D38" t="str">
            <v>decimald</v>
          </cell>
          <cell r="E38">
            <v>8</v>
          </cell>
          <cell r="F38"/>
          <cell r="G38"/>
        </row>
        <row r="39">
          <cell r="A39">
            <v>31</v>
          </cell>
          <cell r="B39" t="str">
            <v>SettingBalance</v>
          </cell>
          <cell r="C39" t="str">
            <v>設質股數餘額</v>
          </cell>
          <cell r="D39" t="str">
            <v>DECIMAL</v>
          </cell>
          <cell r="F39">
            <v>2</v>
          </cell>
          <cell r="G39"/>
        </row>
        <row r="40">
          <cell r="A40">
            <v>32</v>
          </cell>
          <cell r="B40" t="str">
            <v>MtgDate</v>
          </cell>
          <cell r="C40" t="str">
            <v>擔保債權確定日期</v>
          </cell>
          <cell r="D40" t="str">
            <v>decimald</v>
          </cell>
          <cell r="E40">
            <v>8</v>
          </cell>
          <cell r="F40"/>
          <cell r="G40"/>
        </row>
        <row r="41">
          <cell r="A41">
            <v>33</v>
          </cell>
          <cell r="B41" t="str">
            <v>CustodyNo</v>
          </cell>
          <cell r="C41" t="str">
            <v>保管條號碼</v>
          </cell>
          <cell r="D41" t="str">
            <v>VARCHAR2</v>
          </cell>
          <cell r="F41"/>
          <cell r="G41"/>
        </row>
        <row r="42">
          <cell r="A42">
            <v>34</v>
          </cell>
          <cell r="B42" t="str">
            <v>CreateDate</v>
          </cell>
          <cell r="C42" t="str">
            <v>建檔日期時間</v>
          </cell>
          <cell r="D42" t="str">
            <v>DATE</v>
          </cell>
          <cell r="E42"/>
          <cell r="F42"/>
          <cell r="G42"/>
        </row>
        <row r="43">
          <cell r="A43">
            <v>35</v>
          </cell>
          <cell r="B43" t="str">
            <v>CreateEmpNo</v>
          </cell>
          <cell r="C43" t="str">
            <v>建檔人員</v>
          </cell>
          <cell r="D43" t="str">
            <v>VARCHAR2</v>
          </cell>
          <cell r="E43">
            <v>6</v>
          </cell>
          <cell r="F43"/>
          <cell r="G43"/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ClOther</v>
          </cell>
          <cell r="D1" t="str">
            <v>擔保品其他檔</v>
          </cell>
        </row>
        <row r="9">
          <cell r="A9">
            <v>1</v>
          </cell>
          <cell r="B9" t="str">
            <v>ClCode1</v>
          </cell>
          <cell r="C9" t="str">
            <v>擔保品代號1</v>
          </cell>
          <cell r="D9" t="str">
            <v>DECIMAL</v>
          </cell>
          <cell r="E9">
            <v>1</v>
          </cell>
          <cell r="F9"/>
          <cell r="G9" t="str">
            <v>擔保品代號檔CdCl</v>
          </cell>
        </row>
        <row r="10">
          <cell r="A10">
            <v>2</v>
          </cell>
          <cell r="B10" t="str">
            <v>ClCode2</v>
          </cell>
          <cell r="C10" t="str">
            <v>擔保品代號2</v>
          </cell>
          <cell r="D10" t="str">
            <v>DECIMAL</v>
          </cell>
          <cell r="E10">
            <v>2</v>
          </cell>
          <cell r="F10"/>
          <cell r="G10" t="str">
            <v>擔保品代號檔CdCl</v>
          </cell>
        </row>
        <row r="11">
          <cell r="A11">
            <v>3</v>
          </cell>
          <cell r="B11" t="str">
            <v>ClNo</v>
          </cell>
          <cell r="C11" t="str">
            <v>擔保品編號</v>
          </cell>
          <cell r="D11" t="str">
            <v>DECIMAL</v>
          </cell>
          <cell r="E11">
            <v>7</v>
          </cell>
          <cell r="F11"/>
          <cell r="G11"/>
        </row>
        <row r="12">
          <cell r="A12">
            <v>4</v>
          </cell>
          <cell r="B12" t="str">
            <v>PledgeStartDate</v>
          </cell>
          <cell r="C12" t="str">
            <v>保證起日</v>
          </cell>
          <cell r="D12" t="str">
            <v>decimald</v>
          </cell>
          <cell r="E12">
            <v>8</v>
          </cell>
          <cell r="F12"/>
          <cell r="G12"/>
        </row>
        <row r="13">
          <cell r="A13">
            <v>5</v>
          </cell>
          <cell r="B13" t="str">
            <v>PledgeEndDate</v>
          </cell>
          <cell r="C13" t="str">
            <v>保證迄日</v>
          </cell>
          <cell r="D13" t="str">
            <v>decimald</v>
          </cell>
          <cell r="E13">
            <v>8</v>
          </cell>
          <cell r="F13"/>
          <cell r="G13"/>
        </row>
        <row r="14">
          <cell r="A14">
            <v>6</v>
          </cell>
          <cell r="B14" t="str">
            <v>PledgeBankCode</v>
          </cell>
          <cell r="C14" t="str">
            <v>保證銀行</v>
          </cell>
          <cell r="D14" t="str">
            <v>VARCHAR2</v>
          </cell>
          <cell r="E14">
            <v>2</v>
          </cell>
          <cell r="F14"/>
          <cell r="G14" t="str">
            <v>共用代碼檔
01:台新扣款
02:華僑商銀
03:匯通商銀
04:中央信託
05:中國農民
06:交通銀行
07:工業銀行
08:陽信商銀
09:上海銀行
10:台北銀行
11:世華商銀
12:東京三菱
13:高雄銀行
14:中國商銀
15:合庫扣款
16:第一勸業
17:美商花旗
18:美國商銀
19:泰國盤古
20:美國運通
21:菲律賓首
22:美商大通
23:日商東海
24:紐約銀行
25:郵局口款
26:加大帝國
27:波士頓
28:日商富士
29:法商百利
30:荷蘭荷蘭
31:新光銀行
32:法國興業
33:商豐業銀
34:土地銀行
35:中小企銀
36:澳洲國民
37:法國百利
38:加大豐業
39:中華農民
40:上海農民
41:比利聯合
42:比利中國
43:台北商銀
44:新竹企銀
45:台中企銀
46:台南企銀
47:高雄企銀
48:花蓮企銀
49:台東企銀
50:第一銀行
51:郵局
52:德意志銀
53:美商漢華
54:加大皇銀
55:華南銀行
56:法國里昂
57:萬通銀行
58:大安銀行
59:聯邦銀行
60:中華商銀
61:遠東商銀
62:亞太商銀
63:華信銀行
64:玉山商銀
65:萬泰銀行
66:匯豐銀行
67:泛亞銀行
68:中興商銀
69:富邦商銀
70:大眾銀行
71:寶島商銀
72:安泰商銀
73:巴黎銀行
74:中國信託
75:慶豐商銀
76:英商渣打
77:澳洲國銀
78:彰化銀行
79:瑞聯加豐
80:安泰大眾
81:中銀澳紐
82:三家銀行
83:花旗台新
84:里昂百利
85:奧紐西蘭
86:日商東京
87:比利信貸</v>
          </cell>
        </row>
        <row r="15">
          <cell r="A15">
            <v>7</v>
          </cell>
          <cell r="B15" t="str">
            <v>PledgeNO</v>
          </cell>
          <cell r="C15" t="str">
            <v>保證書字號</v>
          </cell>
          <cell r="D15" t="str">
            <v>VARCHAR2</v>
          </cell>
          <cell r="E15">
            <v>30</v>
          </cell>
          <cell r="F15"/>
          <cell r="G15"/>
        </row>
        <row r="16">
          <cell r="A16">
            <v>8</v>
          </cell>
          <cell r="B16" t="str">
            <v>OwnerId</v>
          </cell>
          <cell r="C16" t="str">
            <v>所有權人統編</v>
          </cell>
          <cell r="D16" t="str">
            <v>VARCHAR2</v>
          </cell>
          <cell r="E16">
            <v>10</v>
          </cell>
          <cell r="F16"/>
          <cell r="G16"/>
        </row>
        <row r="17">
          <cell r="A17">
            <v>9</v>
          </cell>
          <cell r="B17" t="str">
            <v>OwnerName</v>
          </cell>
          <cell r="C17" t="str">
            <v>所有權人姓名</v>
          </cell>
          <cell r="D17" t="str">
            <v>NVARCHAR2</v>
          </cell>
          <cell r="E17">
            <v>100</v>
          </cell>
          <cell r="F17"/>
          <cell r="G17"/>
        </row>
        <row r="18">
          <cell r="A18">
            <v>10</v>
          </cell>
          <cell r="B18" t="str">
            <v>IssuingId</v>
          </cell>
          <cell r="C18" t="str">
            <v>發行機構統編</v>
          </cell>
          <cell r="D18" t="str">
            <v>VARCHAR2</v>
          </cell>
          <cell r="E18">
            <v>10</v>
          </cell>
        </row>
        <row r="19">
          <cell r="A19">
            <v>11</v>
          </cell>
          <cell r="B19" t="str">
            <v>IssuingCounty</v>
          </cell>
          <cell r="C19" t="str">
            <v>發行機構所在國別</v>
          </cell>
          <cell r="D19" t="str">
            <v>VARCHAR2</v>
          </cell>
          <cell r="E19">
            <v>3</v>
          </cell>
          <cell r="F19"/>
          <cell r="G19"/>
        </row>
        <row r="20">
          <cell r="A20">
            <v>12</v>
          </cell>
          <cell r="B20" t="str">
            <v>DocNo</v>
          </cell>
          <cell r="C20" t="str">
            <v>憑證編號</v>
          </cell>
          <cell r="D20" t="str">
            <v>VARCHAR2</v>
          </cell>
          <cell r="E20">
            <v>30</v>
          </cell>
          <cell r="F20"/>
          <cell r="G20"/>
        </row>
        <row r="21">
          <cell r="A21">
            <v>13</v>
          </cell>
          <cell r="B21" t="str">
            <v>LoanToValue</v>
          </cell>
          <cell r="C21" t="str">
            <v>貸放成數(%)</v>
          </cell>
          <cell r="D21" t="str">
            <v>DECIMAL</v>
          </cell>
          <cell r="E21">
            <v>5</v>
          </cell>
          <cell r="F21">
            <v>2</v>
          </cell>
          <cell r="G21"/>
        </row>
        <row r="22">
          <cell r="A22">
            <v>14</v>
          </cell>
          <cell r="B22" t="str">
            <v>SecuritiesType</v>
          </cell>
          <cell r="C22" t="str">
            <v>有價證券類別</v>
          </cell>
          <cell r="D22" t="str">
            <v>VARCHAR2</v>
          </cell>
          <cell r="F22"/>
          <cell r="G22" t="str">
            <v xml:space="preserve">01:股票
02:基金
03:債券
04:票券/國庫儲蓄券
05:其他
</v>
          </cell>
        </row>
        <row r="23">
          <cell r="A23">
            <v>15</v>
          </cell>
          <cell r="B23" t="str">
            <v>Listed</v>
          </cell>
          <cell r="C23" t="str">
            <v>掛牌交易所</v>
          </cell>
          <cell r="D23" t="str">
            <v>VARCHAR2</v>
          </cell>
          <cell r="E23">
            <v>2</v>
          </cell>
          <cell r="F23"/>
          <cell r="G23" t="str">
            <v xml:space="preserve">01:臺灣證交所
02:櫃檯買賣中心
03:紐約證券交易所（NYSE）
04:那斯達克（Nasdaq）
05:倫敦證券交易所（LSE）
06:德國證券交易所（GSE）
07:歐洲交易所（Euronext）
08:東京證券交易所（TSE）
99:無
</v>
          </cell>
        </row>
        <row r="24">
          <cell r="A24">
            <v>16</v>
          </cell>
          <cell r="B24" t="str">
            <v>OfferingDate</v>
          </cell>
          <cell r="C24" t="str">
            <v>發行日</v>
          </cell>
          <cell r="D24" t="str">
            <v>decimald</v>
          </cell>
          <cell r="F24"/>
          <cell r="G24"/>
        </row>
        <row r="25">
          <cell r="A25">
            <v>17</v>
          </cell>
          <cell r="B25" t="str">
            <v>ExpirationDate</v>
          </cell>
          <cell r="C25" t="str">
            <v>到期日</v>
          </cell>
          <cell r="D25" t="str">
            <v>decimald</v>
          </cell>
          <cell r="E25">
            <v>8</v>
          </cell>
          <cell r="F25"/>
          <cell r="G25"/>
        </row>
        <row r="26">
          <cell r="A26">
            <v>18</v>
          </cell>
          <cell r="B26" t="str">
            <v>TargetIssuer</v>
          </cell>
          <cell r="C26" t="str">
            <v>發行者對象別</v>
          </cell>
          <cell r="D26" t="str">
            <v>VARCHAR2</v>
          </cell>
          <cell r="E26">
            <v>2</v>
          </cell>
          <cell r="F26"/>
          <cell r="G26" t="str">
            <v>01:主權國家
02:銀行
03:企業
98:無
99:其他</v>
          </cell>
        </row>
        <row r="27">
          <cell r="A27">
            <v>19</v>
          </cell>
          <cell r="B27" t="str">
            <v>SubTargetIssuer</v>
          </cell>
          <cell r="C27" t="str">
            <v>發行者次對象別</v>
          </cell>
          <cell r="D27" t="str">
            <v>VARCHAR2</v>
          </cell>
          <cell r="E27">
            <v>2</v>
          </cell>
          <cell r="F27"/>
          <cell r="G27" t="str">
            <v>01:主權國家
02:銀行
03:企業
98:無
99:其他</v>
          </cell>
        </row>
        <row r="28">
          <cell r="A28">
            <v>20</v>
          </cell>
          <cell r="B28" t="str">
            <v>CreditDate</v>
          </cell>
          <cell r="C28" t="str">
            <v>評等日期</v>
          </cell>
          <cell r="D28" t="str">
            <v>decimald</v>
          </cell>
          <cell r="E28">
            <v>8</v>
          </cell>
          <cell r="F28"/>
          <cell r="G28"/>
        </row>
        <row r="29">
          <cell r="A29">
            <v>21</v>
          </cell>
          <cell r="B29" t="str">
            <v>Credit</v>
          </cell>
          <cell r="C29" t="str">
            <v>評等公司</v>
          </cell>
          <cell r="D29" t="str">
            <v>VARCHAR2</v>
          </cell>
          <cell r="E29">
            <v>2</v>
          </cell>
          <cell r="F29"/>
          <cell r="G29" t="str">
            <v>10:中華信評
20:穆迪
30:惠譽
40:TCRI
50:標準普爾
90:其他</v>
          </cell>
        </row>
        <row r="30">
          <cell r="A30">
            <v>22</v>
          </cell>
          <cell r="B30" t="str">
            <v>ExternalCredit</v>
          </cell>
          <cell r="C30" t="str">
            <v>外部評等</v>
          </cell>
          <cell r="D30" t="str">
            <v>VARCHAR2</v>
          </cell>
          <cell r="E30">
            <v>3</v>
          </cell>
          <cell r="F30"/>
          <cell r="G30"/>
        </row>
        <row r="31">
          <cell r="A31">
            <v>23</v>
          </cell>
          <cell r="B31" t="str">
            <v>Index</v>
          </cell>
          <cell r="C31" t="str">
            <v>主要指數</v>
          </cell>
          <cell r="D31" t="str">
            <v>VARCHAR2</v>
          </cell>
          <cell r="E31">
            <v>2</v>
          </cell>
          <cell r="F31"/>
          <cell r="G31" t="str">
            <v>01:臺灣加權指數
02:日經指數
03:恆生指數
99:無</v>
          </cell>
        </row>
        <row r="32">
          <cell r="A32">
            <v>24</v>
          </cell>
          <cell r="B32" t="str">
            <v>TradingMethod</v>
          </cell>
          <cell r="C32" t="str">
            <v>交易方法</v>
          </cell>
          <cell r="D32" t="str">
            <v>VARCHAR2</v>
          </cell>
          <cell r="E32">
            <v>1</v>
          </cell>
          <cell r="F32"/>
          <cell r="G32" t="str">
            <v>0:正常
1:全額交割</v>
          </cell>
        </row>
        <row r="33">
          <cell r="A33">
            <v>25</v>
          </cell>
          <cell r="B33" t="str">
            <v>Compensation</v>
          </cell>
          <cell r="C33" t="str">
            <v>受償順位</v>
          </cell>
          <cell r="D33" t="str">
            <v>VARCHAR2</v>
          </cell>
          <cell r="E33">
            <v>3</v>
          </cell>
          <cell r="F33"/>
          <cell r="G33"/>
        </row>
        <row r="34">
          <cell r="A34">
            <v>26</v>
          </cell>
          <cell r="B34" t="str">
            <v>Investment</v>
          </cell>
          <cell r="C34" t="str">
            <v>投資內容</v>
          </cell>
          <cell r="D34" t="str">
            <v>NVARCHAR2</v>
          </cell>
          <cell r="E34">
            <v>300</v>
          </cell>
          <cell r="F34"/>
          <cell r="G34"/>
        </row>
        <row r="35">
          <cell r="A35">
            <v>27</v>
          </cell>
          <cell r="B35" t="str">
            <v>PublicValue</v>
          </cell>
          <cell r="C35" t="str">
            <v>公開價值</v>
          </cell>
          <cell r="D35" t="str">
            <v>NVARCHAR2</v>
          </cell>
          <cell r="E35">
            <v>300</v>
          </cell>
          <cell r="F35"/>
          <cell r="G35"/>
        </row>
        <row r="36">
          <cell r="A36">
            <v>28</v>
          </cell>
          <cell r="B36" t="str">
            <v>SettingStat</v>
          </cell>
          <cell r="C36" t="str">
            <v>設定狀態</v>
          </cell>
          <cell r="D36" t="str">
            <v>VARCHAR2</v>
          </cell>
          <cell r="E36">
            <v>1</v>
          </cell>
          <cell r="F36"/>
          <cell r="G36" t="str">
            <v>1:設定
2:解除</v>
          </cell>
        </row>
        <row r="37">
          <cell r="A37">
            <v>29</v>
          </cell>
          <cell r="B37" t="str">
            <v>ClStat</v>
          </cell>
          <cell r="C37" t="str">
            <v>擔保品狀態</v>
          </cell>
          <cell r="D37" t="str">
            <v>VARCHAR2</v>
          </cell>
          <cell r="E37">
            <v>1</v>
          </cell>
          <cell r="F37"/>
          <cell r="G37" t="str">
            <v>0:正常
1:塗銷
2:處分
3:抵押權確定</v>
          </cell>
        </row>
        <row r="38">
          <cell r="A38">
            <v>30</v>
          </cell>
          <cell r="B38" t="str">
            <v>SettingDate</v>
          </cell>
          <cell r="C38" t="str">
            <v>設定日期</v>
          </cell>
          <cell r="D38" t="str">
            <v>decimald</v>
          </cell>
          <cell r="E38">
            <v>8</v>
          </cell>
          <cell r="F38"/>
          <cell r="G38"/>
        </row>
        <row r="39">
          <cell r="A39">
            <v>31</v>
          </cell>
          <cell r="B39" t="str">
            <v>SettingAmt</v>
          </cell>
          <cell r="C39" t="str">
            <v>設定金額</v>
          </cell>
          <cell r="D39" t="str">
            <v>DECIMAL</v>
          </cell>
          <cell r="E39">
            <v>16</v>
          </cell>
          <cell r="F39">
            <v>2</v>
          </cell>
          <cell r="G39"/>
        </row>
        <row r="40">
          <cell r="A40">
            <v>32</v>
          </cell>
          <cell r="B40" t="str">
            <v>CreateDate</v>
          </cell>
          <cell r="C40" t="str">
            <v>建檔日期時間</v>
          </cell>
          <cell r="D40" t="str">
            <v>DATE</v>
          </cell>
          <cell r="E40"/>
          <cell r="F40"/>
          <cell r="G40"/>
        </row>
        <row r="41">
          <cell r="A41">
            <v>33</v>
          </cell>
          <cell r="B41" t="str">
            <v>CreateEmpNo</v>
          </cell>
          <cell r="C41" t="str">
            <v>建檔人員</v>
          </cell>
          <cell r="D41" t="str">
            <v>VARCHAR2</v>
          </cell>
          <cell r="E41">
            <v>6</v>
          </cell>
          <cell r="F41"/>
          <cell r="G41"/>
        </row>
        <row r="42">
          <cell r="A42">
            <v>34</v>
          </cell>
          <cell r="B42" t="str">
            <v>LastUpdate</v>
          </cell>
          <cell r="C42" t="str">
            <v>最後更新日期時間</v>
          </cell>
          <cell r="D42" t="str">
            <v>DATE</v>
          </cell>
          <cell r="E42"/>
          <cell r="F42"/>
          <cell r="G42"/>
        </row>
        <row r="43">
          <cell r="A43">
            <v>35</v>
          </cell>
          <cell r="B43" t="str">
            <v>LastUpdateEmpNo</v>
          </cell>
          <cell r="C43" t="str">
            <v>最後更新人員</v>
          </cell>
          <cell r="D43" t="str">
            <v>VARCHAR2</v>
          </cell>
          <cell r="E43">
            <v>6</v>
          </cell>
          <cell r="F43"/>
          <cell r="G43"/>
        </row>
        <row r="44">
          <cell r="A44"/>
          <cell r="B44"/>
          <cell r="C44"/>
          <cell r="D44"/>
          <cell r="E44"/>
          <cell r="F44"/>
          <cell r="G44"/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ClMovables</v>
          </cell>
          <cell r="D1" t="str">
            <v>擔保品動產檔</v>
          </cell>
        </row>
        <row r="9">
          <cell r="A9">
            <v>1</v>
          </cell>
          <cell r="B9" t="str">
            <v>ClCode1</v>
          </cell>
          <cell r="C9" t="str">
            <v>擔保品代號1</v>
          </cell>
          <cell r="D9" t="str">
            <v>DECIMAL</v>
          </cell>
          <cell r="E9">
            <v>1</v>
          </cell>
          <cell r="F9"/>
          <cell r="G9" t="str">
            <v>擔保品代號檔CdCl</v>
          </cell>
        </row>
        <row r="10">
          <cell r="A10">
            <v>2</v>
          </cell>
          <cell r="B10" t="str">
            <v>ClCode2</v>
          </cell>
          <cell r="C10" t="str">
            <v>擔保品代號2</v>
          </cell>
          <cell r="D10" t="str">
            <v>DECIMAL</v>
          </cell>
          <cell r="E10">
            <v>2</v>
          </cell>
          <cell r="F10"/>
          <cell r="G10" t="str">
            <v>擔保品代號檔CdCl</v>
          </cell>
        </row>
        <row r="11">
          <cell r="A11">
            <v>3</v>
          </cell>
          <cell r="B11" t="str">
            <v>ClNo</v>
          </cell>
          <cell r="C11" t="str">
            <v>擔保品編號</v>
          </cell>
          <cell r="D11" t="str">
            <v>DECIMAL</v>
          </cell>
          <cell r="E11">
            <v>7</v>
          </cell>
          <cell r="F11"/>
          <cell r="G11"/>
        </row>
        <row r="12">
          <cell r="A12">
            <v>4</v>
          </cell>
          <cell r="B12" t="str">
            <v>OwnerId</v>
          </cell>
          <cell r="C12" t="str">
            <v>所有權人統編</v>
          </cell>
          <cell r="D12" t="str">
            <v>VARCHAR2</v>
          </cell>
          <cell r="E12">
            <v>10</v>
          </cell>
          <cell r="F12"/>
          <cell r="G12"/>
        </row>
        <row r="13">
          <cell r="A13">
            <v>5</v>
          </cell>
          <cell r="B13" t="str">
            <v>OwnerName</v>
          </cell>
          <cell r="C13" t="str">
            <v>所有權人姓名</v>
          </cell>
          <cell r="D13" t="str">
            <v>NVARCHAR2</v>
          </cell>
          <cell r="E13">
            <v>100</v>
          </cell>
          <cell r="F13"/>
          <cell r="G13"/>
        </row>
        <row r="14">
          <cell r="A14">
            <v>6</v>
          </cell>
          <cell r="B14" t="str">
            <v>ServiceLife</v>
          </cell>
          <cell r="C14" t="str">
            <v>耐用年限</v>
          </cell>
          <cell r="D14" t="str">
            <v>DECIMAL</v>
          </cell>
          <cell r="E14">
            <v>2</v>
          </cell>
          <cell r="F14"/>
          <cell r="G14"/>
        </row>
        <row r="15">
          <cell r="A15">
            <v>7</v>
          </cell>
          <cell r="B15" t="str">
            <v>ProductSpec</v>
          </cell>
          <cell r="C15" t="str">
            <v>形式/規格</v>
          </cell>
          <cell r="D15" t="str">
            <v>VARCHAR2</v>
          </cell>
          <cell r="E15">
            <v>20</v>
          </cell>
          <cell r="F15"/>
          <cell r="G15"/>
        </row>
        <row r="16">
          <cell r="A16">
            <v>8</v>
          </cell>
          <cell r="B16" t="str">
            <v>ProductType</v>
          </cell>
          <cell r="C16" t="str">
            <v>產品代碼/型號</v>
          </cell>
          <cell r="D16" t="str">
            <v>VARCHAR2</v>
          </cell>
          <cell r="E16">
            <v>10</v>
          </cell>
          <cell r="F16"/>
          <cell r="G16"/>
        </row>
        <row r="17">
          <cell r="A17">
            <v>9</v>
          </cell>
          <cell r="B17" t="str">
            <v>ProductBrand</v>
          </cell>
          <cell r="C17" t="str">
            <v>品牌/廠牌/船名</v>
          </cell>
          <cell r="D17" t="str">
            <v>VARCHAR2</v>
          </cell>
          <cell r="E17">
            <v>20</v>
          </cell>
          <cell r="F17"/>
          <cell r="G17"/>
        </row>
        <row r="18">
          <cell r="A18">
            <v>10</v>
          </cell>
          <cell r="B18" t="str">
            <v>ProductCC</v>
          </cell>
          <cell r="C18" t="str">
            <v>排氣量</v>
          </cell>
          <cell r="D18" t="str">
            <v>VARCHAR2</v>
          </cell>
          <cell r="E18">
            <v>10</v>
          </cell>
          <cell r="F18"/>
          <cell r="G18"/>
        </row>
        <row r="19">
          <cell r="A19">
            <v>11</v>
          </cell>
          <cell r="B19" t="str">
            <v>ProductColor</v>
          </cell>
          <cell r="C19" t="str">
            <v>顏色</v>
          </cell>
          <cell r="D19" t="str">
            <v>VARCHAR2</v>
          </cell>
          <cell r="E19">
            <v>10</v>
          </cell>
          <cell r="F19"/>
          <cell r="G19"/>
        </row>
        <row r="20">
          <cell r="A20">
            <v>12</v>
          </cell>
          <cell r="B20" t="str">
            <v>EngineSN</v>
          </cell>
          <cell r="C20" t="str">
            <v>引擎號碼</v>
          </cell>
          <cell r="D20" t="str">
            <v>VARCHAR2</v>
          </cell>
          <cell r="E20">
            <v>50</v>
          </cell>
          <cell r="F20"/>
          <cell r="G20"/>
        </row>
        <row r="21">
          <cell r="A21">
            <v>13</v>
          </cell>
          <cell r="B21" t="str">
            <v>LicenseNo</v>
          </cell>
          <cell r="C21" t="str">
            <v>牌照號碼</v>
          </cell>
          <cell r="D21" t="str">
            <v>VARCHAR2</v>
          </cell>
          <cell r="E21">
            <v>10</v>
          </cell>
          <cell r="F21"/>
          <cell r="G21"/>
        </row>
        <row r="22">
          <cell r="A22">
            <v>14</v>
          </cell>
          <cell r="B22" t="str">
            <v>LicenseTypeCode</v>
          </cell>
          <cell r="C22" t="str">
            <v>牌照類別</v>
          </cell>
          <cell r="D22" t="str">
            <v>VARCHAR2</v>
          </cell>
          <cell r="E22">
            <v>1</v>
          </cell>
          <cell r="F22"/>
          <cell r="G22" t="str">
            <v>共用代碼檔
1:自用
2:營業</v>
          </cell>
        </row>
        <row r="23">
          <cell r="A23">
            <v>15</v>
          </cell>
          <cell r="B23" t="str">
            <v>LicenseUsageCode</v>
          </cell>
          <cell r="C23" t="str">
            <v>牌照用途</v>
          </cell>
          <cell r="D23" t="str">
            <v>VARCHAR2</v>
          </cell>
          <cell r="E23">
            <v>1</v>
          </cell>
          <cell r="F23"/>
          <cell r="G23" t="str">
            <v>共用代碼檔
1:一般
2:專用</v>
          </cell>
        </row>
        <row r="24">
          <cell r="A24">
            <v>16</v>
          </cell>
          <cell r="B24" t="str">
            <v>LiceneIssueDate</v>
          </cell>
          <cell r="C24" t="str">
            <v>發照日期</v>
          </cell>
          <cell r="D24" t="str">
            <v>decimald</v>
          </cell>
          <cell r="E24">
            <v>8</v>
          </cell>
          <cell r="F24"/>
          <cell r="G24"/>
        </row>
        <row r="25">
          <cell r="A25">
            <v>17</v>
          </cell>
          <cell r="B25" t="str">
            <v>MfgYearMonth</v>
          </cell>
          <cell r="C25" t="str">
            <v>製造年月</v>
          </cell>
          <cell r="D25" t="str">
            <v>DECIMAL</v>
          </cell>
          <cell r="E25">
            <v>6</v>
          </cell>
          <cell r="F25"/>
          <cell r="G25"/>
        </row>
        <row r="26">
          <cell r="A26">
            <v>18</v>
          </cell>
          <cell r="B26" t="str">
            <v>VehicleTypeCode</v>
          </cell>
          <cell r="C26" t="str">
            <v>車別</v>
          </cell>
          <cell r="D26" t="str">
            <v>VARCHAR2</v>
          </cell>
          <cell r="E26">
            <v>2</v>
          </cell>
          <cell r="F26"/>
          <cell r="G26" t="str">
            <v>共用代碼檔
01:小客車
02:大客車
03:小貨車
04:大貨車
05:大貨車(砂石車)
06:大貨車(混凝土攪拌車)
07:代用大客車
08:大型特種車(工程車)
09:大型特種車(水肥車)
10:大型特種車(垃圾車)
11:大型特種車(拖吊車)
12:大型特種車(捐血車)
13:大型特種車(掃街車)
14:大型特種車(救濟車)
15:大型特種車(清溝車)
16:大型特種車(照明車)
17:大型特種車(醫療車)
18:大型特種車(灑水車)
19:大型特種車(工程救險車)
20:大型特種車(高空作業車)
21:大型特種車(救助器材車)
22:大型特種車(電信傳送車)
23:大型特種車(廚餘收集車)
24:半拖車
25:半拖車(砂石車)
26:半拖車(混凝土攪拌車)
27:全拖車
28:曳引車
29:重型機器腳踏車
30:特種車(子母式垃圾車)
31:特種車(水肥車)
32:特種車(水箱消防車)
33:特種車(垃圾車)
34:特種車(拖吊車)
35:特種車(捐血車)
36:特種車(高空作業車)
37:特種車(掃街車)
38:特種車(救助器材車)
39:特種車(救濟車)
40:特種車(廚餘收集車)
41:特種車(醫療車)
42:特種車(警備車)
43:特種車(灑水車)
44:輕型拖車(水上摩托車)
45:輕型機器腳踏車</v>
          </cell>
        </row>
        <row r="27">
          <cell r="A27">
            <v>19</v>
          </cell>
          <cell r="B27" t="str">
            <v>VehicleStyleCode</v>
          </cell>
          <cell r="C27" t="str">
            <v>車身樣式</v>
          </cell>
          <cell r="D27" t="str">
            <v>VARCHAR2</v>
          </cell>
          <cell r="E27">
            <v>2</v>
          </cell>
          <cell r="F27"/>
          <cell r="G27" t="str">
            <v>01.---
02.平板式
03.伸縮平板式
04.伸縮鋼架式
05.低床平板式
06.柵式
07.框式
08.高壓罐槽體式
09.密封式
10.常壓罐槽式
11.廂式
12.傾卸平板式
13.傾卸框式
14.傾卸密封式
15.槽體式
16.廂式
17.篷式
18.鋼架式
19.篷式
20.雙廂式
21.雙層式
22.雙層框式
23.攪拌式
24.罐式
25.罐槽體式</v>
          </cell>
        </row>
        <row r="28">
          <cell r="A28">
            <v>20</v>
          </cell>
          <cell r="B28" t="str">
            <v>VehicleOfficeCode</v>
          </cell>
          <cell r="C28" t="str">
            <v>監理站</v>
          </cell>
          <cell r="D28" t="str">
            <v>VARCHAR2</v>
          </cell>
          <cell r="E28">
            <v>3</v>
          </cell>
          <cell r="F28"/>
          <cell r="G28" t="str">
            <v>共用代碼檔
206:臺北區監理所基隆監理站
235:臺北區監理所板橋監理站
238:臺北區監理所
247:臺北區監理所蘆洲監理站
268:臺北區監理所宜蘭監理站
300:新竹區監理所新竹市監理站
305:新竹區監理所
320:新竹區監理所中壢監理站
330:新竹區監理所桃園監理站
360:新竹區監理所苗栗監理站
406:臺中區監理所臺中市監理站
420:臺中區監理所豐原監理站
432:臺中區監理所
503:臺中區監理所彰化監理站
540:臺中區監理所南投監理站
545:臺中區監理所埔里監理分站
600:嘉義區監理所
635:嘉義區監理所東勢監理分站
640:嘉義區監理所雲林監理站
700:嘉義區監理所臺南監理站
721:嘉義區監理所麻豆監理站
730:嘉義區監理所新營監理站
830:高雄區監理所
842:高雄區監理所旗山監理站
880:高雄區監理所澎湖監理站
891:金門監理所
900:高雄區監理所屏東監理站
946:高雄區監理所恆春監理分站
950:高雄區監理所臺東監理站
973:臺北區監理所花蓮監理站
981:臺北區監理所玉里監理分站</v>
          </cell>
        </row>
        <row r="29">
          <cell r="A29">
            <v>21</v>
          </cell>
          <cell r="B29" t="str">
            <v>Currency</v>
          </cell>
          <cell r="C29" t="str">
            <v>幣別</v>
          </cell>
          <cell r="D29" t="str">
            <v>VARCHAR2</v>
          </cell>
          <cell r="E29">
            <v>3</v>
          </cell>
          <cell r="F29"/>
          <cell r="G29" t="str">
            <v>TWD:新臺幣</v>
          </cell>
        </row>
        <row r="30">
          <cell r="A30">
            <v>22</v>
          </cell>
          <cell r="B30" t="str">
            <v>ExchangeRate</v>
          </cell>
          <cell r="C30" t="str">
            <v>匯率</v>
          </cell>
          <cell r="D30" t="str">
            <v>DECIMAL</v>
          </cell>
          <cell r="E30">
            <v>8</v>
          </cell>
          <cell r="F30">
            <v>5</v>
          </cell>
          <cell r="G30"/>
        </row>
        <row r="31">
          <cell r="A31">
            <v>23</v>
          </cell>
          <cell r="B31" t="str">
            <v>Insurance</v>
          </cell>
          <cell r="C31" t="str">
            <v>投保註記</v>
          </cell>
          <cell r="D31" t="str">
            <v>VARCHAR2</v>
          </cell>
          <cell r="E31">
            <v>1</v>
          </cell>
          <cell r="F31"/>
          <cell r="G31" t="str">
            <v>Y:是
N:否</v>
          </cell>
        </row>
        <row r="32">
          <cell r="A32">
            <v>24</v>
          </cell>
          <cell r="B32" t="str">
            <v>LoanToValue</v>
          </cell>
          <cell r="C32" t="str">
            <v>貸放成數(%)</v>
          </cell>
          <cell r="D32" t="str">
            <v>DECIMAL</v>
          </cell>
          <cell r="E32">
            <v>5</v>
          </cell>
          <cell r="F32">
            <v>2</v>
          </cell>
          <cell r="G32"/>
        </row>
        <row r="33">
          <cell r="A33">
            <v>25</v>
          </cell>
          <cell r="B33" t="str">
            <v>ScrapValue</v>
          </cell>
          <cell r="C33" t="str">
            <v>殘值</v>
          </cell>
          <cell r="D33" t="str">
            <v>DECIMAL</v>
          </cell>
          <cell r="E33">
            <v>16</v>
          </cell>
          <cell r="F33">
            <v>2</v>
          </cell>
          <cell r="G33"/>
        </row>
        <row r="34">
          <cell r="A34">
            <v>26</v>
          </cell>
          <cell r="B34" t="str">
            <v>MtgCode</v>
          </cell>
          <cell r="C34" t="str">
            <v>抵押權註記</v>
          </cell>
          <cell r="D34" t="str">
            <v>VARCHAR2</v>
          </cell>
          <cell r="E34">
            <v>1</v>
          </cell>
          <cell r="F34"/>
          <cell r="G34" t="str">
            <v>共用代碼檔
0:最高限額抵押權
1:普通抵押權</v>
          </cell>
        </row>
        <row r="35">
          <cell r="A35">
            <v>27</v>
          </cell>
          <cell r="B35" t="str">
            <v>MtgCheck</v>
          </cell>
          <cell r="C35" t="str">
            <v>最高限額抵押權之擔保債權種類-票據</v>
          </cell>
          <cell r="D35" t="str">
            <v>VARCHAR2</v>
          </cell>
          <cell r="E35">
            <v>1</v>
          </cell>
          <cell r="F35"/>
          <cell r="G35" t="str">
            <v>Y:是
N:否</v>
          </cell>
        </row>
        <row r="36">
          <cell r="A36">
            <v>28</v>
          </cell>
          <cell r="B36" t="str">
            <v>MtgLoan</v>
          </cell>
          <cell r="C36" t="str">
            <v>最高限額抵押權之擔保債權種類-借款</v>
          </cell>
          <cell r="D36" t="str">
            <v>VARCHAR2</v>
          </cell>
          <cell r="E36">
            <v>1</v>
          </cell>
          <cell r="F36"/>
          <cell r="G36" t="str">
            <v>Y:是
N:否</v>
          </cell>
        </row>
        <row r="37">
          <cell r="A37">
            <v>29</v>
          </cell>
          <cell r="B37" t="str">
            <v>MtgPledge</v>
          </cell>
          <cell r="C37" t="str">
            <v>最高限額抵押權之擔保債權種類-保證債務</v>
          </cell>
          <cell r="D37" t="str">
            <v>VARCHAR2</v>
          </cell>
          <cell r="E37">
            <v>1</v>
          </cell>
          <cell r="F37"/>
          <cell r="G37" t="str">
            <v>Y:是
N:否</v>
          </cell>
        </row>
        <row r="38">
          <cell r="A38">
            <v>30</v>
          </cell>
          <cell r="B38" t="str">
            <v>SettingStat</v>
          </cell>
          <cell r="C38" t="str">
            <v>設定狀態</v>
          </cell>
          <cell r="D38" t="str">
            <v>VARCHAR2</v>
          </cell>
          <cell r="E38">
            <v>1</v>
          </cell>
          <cell r="F38"/>
          <cell r="G38" t="str">
            <v>1:設定
2:解除</v>
          </cell>
        </row>
        <row r="39">
          <cell r="A39">
            <v>31</v>
          </cell>
          <cell r="B39" t="str">
            <v>ClStat</v>
          </cell>
          <cell r="C39" t="str">
            <v>擔保品狀態</v>
          </cell>
          <cell r="D39" t="str">
            <v>VARCHAR2</v>
          </cell>
          <cell r="E39">
            <v>1</v>
          </cell>
          <cell r="F39"/>
          <cell r="G39" t="str">
            <v>0:正常
1:塗銷
2:處分
3:抵押權確定</v>
          </cell>
        </row>
        <row r="40">
          <cell r="A40">
            <v>32</v>
          </cell>
          <cell r="B40" t="str">
            <v>SettingDate</v>
          </cell>
          <cell r="C40" t="str">
            <v>設定日期</v>
          </cell>
          <cell r="D40" t="str">
            <v>decimald</v>
          </cell>
          <cell r="E40">
            <v>8</v>
          </cell>
          <cell r="F40"/>
          <cell r="G40"/>
        </row>
        <row r="41">
          <cell r="A41">
            <v>33</v>
          </cell>
          <cell r="B41" t="str">
            <v>SettingAmt</v>
          </cell>
          <cell r="C41" t="str">
            <v>抵押設定金額</v>
          </cell>
          <cell r="D41" t="str">
            <v>DECIMAL</v>
          </cell>
          <cell r="E41">
            <v>16</v>
          </cell>
          <cell r="F41">
            <v>2</v>
          </cell>
          <cell r="G41"/>
        </row>
        <row r="42">
          <cell r="A42">
            <v>34</v>
          </cell>
          <cell r="B42" t="str">
            <v>ReceiptNo</v>
          </cell>
          <cell r="C42" t="str">
            <v>收件字號</v>
          </cell>
          <cell r="D42" t="str">
            <v>VARCHAR2</v>
          </cell>
          <cell r="E42">
            <v>20</v>
          </cell>
          <cell r="F42"/>
          <cell r="G42"/>
        </row>
        <row r="43">
          <cell r="A43">
            <v>35</v>
          </cell>
          <cell r="B43" t="str">
            <v>MtgNo</v>
          </cell>
          <cell r="C43" t="str">
            <v>抵押登記字號</v>
          </cell>
          <cell r="D43" t="str">
            <v>VARCHAR2</v>
          </cell>
          <cell r="E43">
            <v>20</v>
          </cell>
          <cell r="F43"/>
          <cell r="G43"/>
        </row>
        <row r="44">
          <cell r="A44">
            <v>36</v>
          </cell>
          <cell r="B44" t="str">
            <v>ReceivedDate</v>
          </cell>
          <cell r="C44" t="str">
            <v>抵押收件日</v>
          </cell>
          <cell r="D44" t="str">
            <v>decimald</v>
          </cell>
          <cell r="E44">
            <v>8</v>
          </cell>
          <cell r="F44"/>
          <cell r="G44"/>
        </row>
        <row r="45">
          <cell r="A45">
            <v>37</v>
          </cell>
          <cell r="B45" t="str">
            <v>MortgageIssueStartDate</v>
          </cell>
          <cell r="C45" t="str">
            <v>抵押登記起日</v>
          </cell>
          <cell r="D45" t="str">
            <v>decimald</v>
          </cell>
          <cell r="E45">
            <v>8</v>
          </cell>
          <cell r="F45"/>
          <cell r="G45"/>
        </row>
        <row r="46">
          <cell r="A46">
            <v>38</v>
          </cell>
          <cell r="B46" t="str">
            <v>MortgageIssueEndDate</v>
          </cell>
          <cell r="C46" t="str">
            <v>抵押登記迄日</v>
          </cell>
          <cell r="D46" t="str">
            <v>decimald</v>
          </cell>
          <cell r="E46">
            <v>8</v>
          </cell>
          <cell r="F46"/>
          <cell r="G46"/>
        </row>
        <row r="47">
          <cell r="A47">
            <v>39</v>
          </cell>
          <cell r="B47" t="str">
            <v>Remark</v>
          </cell>
          <cell r="C47" t="str">
            <v>備註</v>
          </cell>
          <cell r="D47" t="str">
            <v>NVARCHAR2</v>
          </cell>
          <cell r="E47">
            <v>120</v>
          </cell>
          <cell r="F47"/>
          <cell r="G47"/>
        </row>
        <row r="48">
          <cell r="A48">
            <v>40</v>
          </cell>
          <cell r="B48" t="str">
            <v>CreateDate</v>
          </cell>
          <cell r="C48" t="str">
            <v>建檔日期時間</v>
          </cell>
          <cell r="D48" t="str">
            <v>DATE</v>
          </cell>
          <cell r="E48"/>
          <cell r="F48"/>
          <cell r="G48"/>
        </row>
        <row r="49">
          <cell r="A49">
            <v>41</v>
          </cell>
          <cell r="B49" t="str">
            <v>CreateEmpNo</v>
          </cell>
          <cell r="C49" t="str">
            <v>建檔人員</v>
          </cell>
          <cell r="D49" t="str">
            <v>VARCHAR2</v>
          </cell>
          <cell r="E49">
            <v>6</v>
          </cell>
          <cell r="F49"/>
          <cell r="G49"/>
        </row>
        <row r="50">
          <cell r="A50">
            <v>42</v>
          </cell>
          <cell r="B50" t="str">
            <v>LastUpdate</v>
          </cell>
          <cell r="C50" t="str">
            <v>最後更新日期時間</v>
          </cell>
          <cell r="D50" t="str">
            <v>DATE</v>
          </cell>
          <cell r="E50"/>
          <cell r="F50"/>
          <cell r="G50"/>
        </row>
        <row r="51">
          <cell r="A51">
            <v>43</v>
          </cell>
          <cell r="B51" t="str">
            <v>LastUpdateEmpNo</v>
          </cell>
          <cell r="C51" t="str">
            <v>最後更新人員</v>
          </cell>
          <cell r="D51" t="str">
            <v>VARCHAR2</v>
          </cell>
          <cell r="E51">
            <v>6</v>
          </cell>
          <cell r="F51"/>
          <cell r="G51"/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法拍費用查詢-依會計日期"/>
    </sheetNames>
    <sheetDataSet>
      <sheetData sheetId="0">
        <row r="1">
          <cell r="C1" t="str">
            <v>ForeclosureFee</v>
          </cell>
          <cell r="D1" t="str">
            <v>法拍費用檔</v>
          </cell>
        </row>
        <row r="9">
          <cell r="A9">
            <v>1</v>
          </cell>
          <cell r="B9" t="str">
            <v>RecordNo</v>
          </cell>
          <cell r="C9" t="str">
            <v>記錄號碼</v>
          </cell>
          <cell r="D9" t="str">
            <v>DECIMAL</v>
          </cell>
          <cell r="E9">
            <v>7</v>
          </cell>
        </row>
        <row r="10">
          <cell r="A10">
            <v>2</v>
          </cell>
          <cell r="B10" t="str">
            <v>CustNo</v>
          </cell>
          <cell r="C10" t="str">
            <v>借款人戶號</v>
          </cell>
          <cell r="D10" t="str">
            <v>DECIMAL</v>
          </cell>
          <cell r="E10">
            <v>7</v>
          </cell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ReceiveDate</v>
          </cell>
          <cell r="C12" t="str">
            <v>收件日期</v>
          </cell>
          <cell r="D12" t="str">
            <v>DecimalD</v>
          </cell>
          <cell r="E12">
            <v>8</v>
          </cell>
        </row>
        <row r="13">
          <cell r="A13">
            <v>5</v>
          </cell>
          <cell r="B13" t="str">
            <v>DocDate</v>
          </cell>
          <cell r="C13" t="str">
            <v>單據日期</v>
          </cell>
          <cell r="D13" t="str">
            <v>DecimalD</v>
          </cell>
          <cell r="E13">
            <v>8</v>
          </cell>
          <cell r="G13" t="str">
            <v>暫付款單據日期</v>
          </cell>
        </row>
        <row r="14">
          <cell r="A14">
            <v>6</v>
          </cell>
          <cell r="B14" t="str">
            <v>OpenAcDate</v>
          </cell>
          <cell r="C14" t="str">
            <v>起帳日期</v>
          </cell>
          <cell r="D14" t="str">
            <v>DecimalD</v>
          </cell>
          <cell r="E14">
            <v>8</v>
          </cell>
          <cell r="G14" t="str">
            <v>入暫付款的會計日期</v>
          </cell>
        </row>
        <row r="15">
          <cell r="A15">
            <v>7</v>
          </cell>
          <cell r="B15" t="str">
            <v>CloseDate</v>
          </cell>
          <cell r="C15" t="str">
            <v>銷號日期</v>
          </cell>
          <cell r="D15" t="str">
            <v>DecimalD</v>
          </cell>
          <cell r="E15">
            <v>8</v>
          </cell>
          <cell r="G15" t="str">
            <v>客戶繳款的會計日期</v>
          </cell>
        </row>
        <row r="16">
          <cell r="A16">
            <v>8</v>
          </cell>
          <cell r="B16" t="str">
            <v>Fee</v>
          </cell>
          <cell r="C16" t="str">
            <v>法拍費用</v>
          </cell>
          <cell r="D16" t="str">
            <v>DECIMAL</v>
          </cell>
          <cell r="E16">
            <v>16</v>
          </cell>
          <cell r="F16">
            <v>2</v>
          </cell>
        </row>
        <row r="17">
          <cell r="A17">
            <v>9</v>
          </cell>
          <cell r="B17" t="str">
            <v>FeeCode</v>
          </cell>
          <cell r="C17" t="str">
            <v>科目</v>
          </cell>
          <cell r="D17" t="str">
            <v>VARCHAR2</v>
          </cell>
          <cell r="E17">
            <v>2</v>
          </cell>
          <cell r="G17" t="str">
            <v>共用代碼檔
01: 郵費
02: 支付命令
03: 公示送達
04: 裁定費
05: 執行費
06: 測量費
07: 鑑價費
08: 刊報費
09: 假扣押擔保金
10: 前項結餘
11: 全額沖銷
12: 退出納課
13: 警察陪同費
14: 查財產費用
15: 催收沖銷(勿用)
99: 其它</v>
          </cell>
        </row>
        <row r="18">
          <cell r="A18">
            <v>10</v>
          </cell>
          <cell r="B18" t="str">
            <v>LegalStaff</v>
          </cell>
          <cell r="C18" t="str">
            <v>法務人員</v>
          </cell>
          <cell r="D18" t="str">
            <v>VARCHAR2</v>
          </cell>
          <cell r="E18">
            <v>6</v>
          </cell>
          <cell r="G18"/>
        </row>
        <row r="19">
          <cell r="A19">
            <v>11</v>
          </cell>
          <cell r="B19" t="str">
            <v>CloseNo</v>
          </cell>
          <cell r="C19" t="str">
            <v>銷帳編號</v>
          </cell>
          <cell r="D19" t="str">
            <v>DECIMAL</v>
          </cell>
          <cell r="E19">
            <v>7</v>
          </cell>
          <cell r="G19"/>
        </row>
        <row r="20">
          <cell r="A20">
            <v>12</v>
          </cell>
          <cell r="B20" t="str">
            <v>Rmk</v>
          </cell>
          <cell r="C20" t="str">
            <v>備註</v>
          </cell>
          <cell r="D20" t="str">
            <v>NVARCHAR2</v>
          </cell>
          <cell r="E20">
            <v>60</v>
          </cell>
          <cell r="G20"/>
        </row>
        <row r="21">
          <cell r="A21">
            <v>13</v>
          </cell>
          <cell r="B21" t="str">
            <v>CaseCode</v>
          </cell>
          <cell r="C21" t="str">
            <v>件別</v>
          </cell>
          <cell r="D21" t="str">
            <v>DECIMAL</v>
          </cell>
          <cell r="E21">
            <v>1</v>
          </cell>
          <cell r="G21" t="str">
            <v>1:??
2: 匯款
3:??</v>
          </cell>
        </row>
        <row r="22">
          <cell r="A22">
            <v>14</v>
          </cell>
          <cell r="B22" t="str">
            <v>RemitBranch</v>
          </cell>
          <cell r="C22" t="str">
            <v>匯款單位</v>
          </cell>
          <cell r="D22" t="str">
            <v>VARCHAR2</v>
          </cell>
          <cell r="E22">
            <v>3</v>
          </cell>
        </row>
        <row r="23">
          <cell r="A23">
            <v>15</v>
          </cell>
          <cell r="B23" t="str">
            <v>Remitter</v>
          </cell>
          <cell r="C23" t="str">
            <v>匯款人</v>
          </cell>
          <cell r="D23" t="str">
            <v>VARCHAR2</v>
          </cell>
          <cell r="E23">
            <v>10</v>
          </cell>
        </row>
        <row r="24">
          <cell r="A24">
            <v>16</v>
          </cell>
          <cell r="B24" t="str">
            <v>CaseNo</v>
          </cell>
          <cell r="C24" t="str">
            <v>案號</v>
          </cell>
          <cell r="D24" t="str">
            <v>VARCHAR2</v>
          </cell>
          <cell r="E24">
            <v>3</v>
          </cell>
        </row>
        <row r="25">
          <cell r="A25">
            <v>17</v>
          </cell>
          <cell r="B25" t="str">
            <v>OverdueDate</v>
          </cell>
          <cell r="C25" t="str">
            <v>轉催收日</v>
          </cell>
          <cell r="D25" t="str">
            <v>DecimalD</v>
          </cell>
          <cell r="E25">
            <v>8</v>
          </cell>
          <cell r="G25" t="str">
            <v>ac處理</v>
          </cell>
        </row>
        <row r="26">
          <cell r="A26">
            <v>18</v>
          </cell>
          <cell r="B26" t="str">
            <v>CreateDate</v>
          </cell>
          <cell r="C26" t="str">
            <v>建檔日期時間</v>
          </cell>
          <cell r="D26" t="str">
            <v>DATE</v>
          </cell>
        </row>
        <row r="27">
          <cell r="A27">
            <v>19</v>
          </cell>
          <cell r="B27" t="str">
            <v>CreateEmpNo</v>
          </cell>
          <cell r="C27" t="str">
            <v>建檔人員</v>
          </cell>
          <cell r="D27" t="str">
            <v>VARCHAR2</v>
          </cell>
          <cell r="E27">
            <v>6</v>
          </cell>
        </row>
        <row r="28">
          <cell r="A28">
            <v>20</v>
          </cell>
          <cell r="B28" t="str">
            <v>LastUpdate</v>
          </cell>
          <cell r="C28" t="str">
            <v>最後更新日期時間</v>
          </cell>
          <cell r="D28" t="str">
            <v>DATE</v>
          </cell>
        </row>
        <row r="29">
          <cell r="A29">
            <v>21</v>
          </cell>
          <cell r="B29" t="str">
            <v>LastUpdateEmpNo</v>
          </cell>
          <cell r="C29" t="str">
            <v>最後更新人員</v>
          </cell>
          <cell r="D29" t="str">
            <v>VARCHAR2</v>
          </cell>
          <cell r="E29">
            <v>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ForeclosureFinished</v>
          </cell>
          <cell r="D1" t="str">
            <v>法拍完成資料檔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  <cell r="F9"/>
          <cell r="G9"/>
        </row>
        <row r="10">
          <cell r="A10">
            <v>2</v>
          </cell>
          <cell r="B10" t="str">
            <v>FacmNo</v>
          </cell>
          <cell r="C10" t="str">
            <v>額度編號</v>
          </cell>
          <cell r="D10" t="str">
            <v>DECIMAL</v>
          </cell>
          <cell r="E10">
            <v>3</v>
          </cell>
          <cell r="F10"/>
          <cell r="G10"/>
        </row>
        <row r="11">
          <cell r="A11">
            <v>3</v>
          </cell>
          <cell r="B11" t="str">
            <v>FinishedDate</v>
          </cell>
          <cell r="C11" t="str">
            <v>完成日期</v>
          </cell>
          <cell r="D11" t="str">
            <v>DECIMALD</v>
          </cell>
          <cell r="E11">
            <v>8</v>
          </cell>
          <cell r="F11"/>
          <cell r="G11" t="str">
            <v>法拍完成日期</v>
          </cell>
        </row>
        <row r="12">
          <cell r="A12">
            <v>4</v>
          </cell>
          <cell r="B12" t="str">
            <v>CreateDate</v>
          </cell>
          <cell r="C12" t="str">
            <v>建檔日期時間</v>
          </cell>
          <cell r="D12" t="str">
            <v>DATE</v>
          </cell>
          <cell r="E12"/>
          <cell r="F12"/>
          <cell r="G12"/>
        </row>
        <row r="13">
          <cell r="A13">
            <v>5</v>
          </cell>
          <cell r="B13" t="str">
            <v>CreateEmpNo</v>
          </cell>
          <cell r="C13" t="str">
            <v>建檔人員</v>
          </cell>
          <cell r="D13" t="str">
            <v>VARCHAR2</v>
          </cell>
          <cell r="E13">
            <v>6</v>
          </cell>
          <cell r="F13"/>
          <cell r="G13"/>
        </row>
        <row r="14">
          <cell r="A14">
            <v>6</v>
          </cell>
          <cell r="B14" t="str">
            <v>LastUpdate</v>
          </cell>
          <cell r="C14" t="str">
            <v>最後更新日期時間</v>
          </cell>
          <cell r="D14" t="str">
            <v>DATE</v>
          </cell>
          <cell r="E14"/>
          <cell r="F14"/>
          <cell r="G14"/>
        </row>
        <row r="15">
          <cell r="A15">
            <v>7</v>
          </cell>
          <cell r="B15" t="str">
            <v>LastUpdateEmpNo</v>
          </cell>
          <cell r="C15" t="str">
            <v>最後更新人員</v>
          </cell>
          <cell r="D15" t="str">
            <v>VARCHAR2</v>
          </cell>
          <cell r="E15">
            <v>6</v>
          </cell>
          <cell r="F15"/>
          <cell r="G15"/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ClBuildingOwner</v>
          </cell>
          <cell r="D1" t="str">
            <v>擔保品-建物所有權人檔</v>
          </cell>
        </row>
        <row r="9">
          <cell r="A9">
            <v>1</v>
          </cell>
          <cell r="B9" t="str">
            <v>ClCode1</v>
          </cell>
          <cell r="C9" t="str">
            <v>擔保品-代號1</v>
          </cell>
          <cell r="D9" t="str">
            <v>DECIMAL</v>
          </cell>
          <cell r="E9">
            <v>1</v>
          </cell>
        </row>
        <row r="10">
          <cell r="A10">
            <v>2</v>
          </cell>
          <cell r="B10" t="str">
            <v>ClCode2</v>
          </cell>
          <cell r="C10" t="str">
            <v>擔保品-代號2</v>
          </cell>
          <cell r="D10" t="str">
            <v>DECIMAL</v>
          </cell>
          <cell r="E10">
            <v>2</v>
          </cell>
        </row>
        <row r="11">
          <cell r="A11">
            <v>3</v>
          </cell>
          <cell r="B11" t="str">
            <v>ClNo</v>
          </cell>
          <cell r="C11" t="str">
            <v>擔保品編號</v>
          </cell>
          <cell r="D11" t="str">
            <v>DECIMAL</v>
          </cell>
          <cell r="E11">
            <v>7</v>
          </cell>
        </row>
        <row r="12">
          <cell r="A12">
            <v>4</v>
          </cell>
          <cell r="B12" t="str">
            <v>OwnerId</v>
          </cell>
          <cell r="C12" t="str">
            <v>所有權人統編</v>
          </cell>
          <cell r="D12" t="str">
            <v>VARCHAR2</v>
          </cell>
          <cell r="E12">
            <v>10</v>
          </cell>
        </row>
        <row r="13">
          <cell r="A13">
            <v>5</v>
          </cell>
          <cell r="B13" t="str">
            <v>OwnerName</v>
          </cell>
          <cell r="C13" t="str">
            <v>所有權人姓名</v>
          </cell>
          <cell r="D13" t="str">
            <v>NVARCHAR2</v>
          </cell>
          <cell r="E13">
            <v>100</v>
          </cell>
        </row>
        <row r="14">
          <cell r="A14">
            <v>6</v>
          </cell>
          <cell r="B14" t="str">
            <v>OwnerRelCode</v>
          </cell>
          <cell r="C14" t="str">
            <v>與授信戶關係</v>
          </cell>
          <cell r="D14" t="str">
            <v>DECIMAL</v>
          </cell>
          <cell r="E14">
            <v>2</v>
          </cell>
          <cell r="G14" t="str">
            <v>1:本人;2:配偶;3:子女;4:父母,5:其他</v>
          </cell>
        </row>
        <row r="15">
          <cell r="A15">
            <v>7</v>
          </cell>
          <cell r="B15" t="str">
            <v>OwnerPart</v>
          </cell>
          <cell r="C15" t="str">
            <v>持份比率(分子)</v>
          </cell>
          <cell r="D15" t="str">
            <v>DECIMAL</v>
          </cell>
          <cell r="E15">
            <v>10</v>
          </cell>
        </row>
        <row r="16">
          <cell r="A16">
            <v>8</v>
          </cell>
          <cell r="B16" t="str">
            <v>OwnerTotal</v>
          </cell>
          <cell r="C16" t="str">
            <v>持份比率(分母)</v>
          </cell>
          <cell r="D16" t="str">
            <v>DECIMAL</v>
          </cell>
          <cell r="E16">
            <v>10</v>
          </cell>
        </row>
        <row r="17">
          <cell r="A17">
            <v>9</v>
          </cell>
          <cell r="B17" t="str">
            <v>CreateDate</v>
          </cell>
          <cell r="C17" t="str">
            <v>建檔日期時間</v>
          </cell>
          <cell r="D17" t="str">
            <v>DATE</v>
          </cell>
        </row>
        <row r="18">
          <cell r="A18">
            <v>10</v>
          </cell>
          <cell r="B18" t="str">
            <v>CreateEmpNo</v>
          </cell>
          <cell r="C18" t="str">
            <v>建檔人員</v>
          </cell>
          <cell r="D18" t="str">
            <v>VARCHAR2</v>
          </cell>
          <cell r="E18">
            <v>6</v>
          </cell>
        </row>
        <row r="19">
          <cell r="A19">
            <v>11</v>
          </cell>
          <cell r="B19" t="str">
            <v>LastUpdate</v>
          </cell>
          <cell r="C19" t="str">
            <v>最後更新日期時間</v>
          </cell>
          <cell r="D19" t="str">
            <v>DATE</v>
          </cell>
        </row>
        <row r="20">
          <cell r="A20">
            <v>12</v>
          </cell>
          <cell r="B20" t="str">
            <v>LastUpdateEmpNo</v>
          </cell>
          <cell r="C20" t="str">
            <v>最後更新人員</v>
          </cell>
          <cell r="D20" t="str">
            <v>VARCHAR2</v>
          </cell>
          <cell r="E20">
            <v>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FacProdAcctFee</v>
          </cell>
          <cell r="D1" t="str">
            <v>商品參數副檔帳管費</v>
          </cell>
        </row>
        <row r="9">
          <cell r="A9">
            <v>1</v>
          </cell>
          <cell r="B9" t="str">
            <v>ProdNo</v>
          </cell>
          <cell r="C9" t="str">
            <v>商品代碼</v>
          </cell>
          <cell r="D9" t="str">
            <v>VARCHAR2</v>
          </cell>
          <cell r="E9">
            <v>9</v>
          </cell>
        </row>
        <row r="10">
          <cell r="A10">
            <v>2</v>
          </cell>
          <cell r="B10" t="str">
            <v>LoanLow</v>
          </cell>
          <cell r="C10" t="str">
            <v>貸款金額(含)以上</v>
          </cell>
          <cell r="D10" t="str">
            <v>DECIMAL</v>
          </cell>
          <cell r="E10">
            <v>16</v>
          </cell>
          <cell r="F10">
            <v>2</v>
          </cell>
        </row>
        <row r="11">
          <cell r="A11">
            <v>3</v>
          </cell>
          <cell r="B11" t="str">
            <v>LoanHigh</v>
          </cell>
          <cell r="C11" t="str">
            <v>貸款金額(含)以下</v>
          </cell>
          <cell r="D11" t="str">
            <v>DECIMAL</v>
          </cell>
          <cell r="E11">
            <v>16</v>
          </cell>
          <cell r="F11">
            <v>2</v>
          </cell>
        </row>
        <row r="12">
          <cell r="A12">
            <v>4</v>
          </cell>
          <cell r="B12" t="str">
            <v>AcctFee</v>
          </cell>
          <cell r="C12" t="str">
            <v>帳管費</v>
          </cell>
          <cell r="D12" t="str">
            <v>DECIMAL</v>
          </cell>
          <cell r="E12">
            <v>16</v>
          </cell>
          <cell r="F12">
            <v>2</v>
          </cell>
        </row>
        <row r="13">
          <cell r="A13">
            <v>5</v>
          </cell>
          <cell r="B13" t="str">
            <v>CreateDate</v>
          </cell>
          <cell r="C13" t="str">
            <v>建檔日期時間</v>
          </cell>
          <cell r="D13" t="str">
            <v>DATE</v>
          </cell>
        </row>
        <row r="14">
          <cell r="A14">
            <v>6</v>
          </cell>
          <cell r="B14" t="str">
            <v>CreateEmpNo</v>
          </cell>
          <cell r="C14" t="str">
            <v>建檔人員</v>
          </cell>
          <cell r="D14" t="str">
            <v>VARCHAR2</v>
          </cell>
          <cell r="E14">
            <v>6</v>
          </cell>
        </row>
        <row r="15">
          <cell r="A15">
            <v>7</v>
          </cell>
          <cell r="B15" t="str">
            <v>LastUpdate</v>
          </cell>
          <cell r="C15" t="str">
            <v>最後更新日期時間</v>
          </cell>
          <cell r="D15" t="str">
            <v>DATE</v>
          </cell>
        </row>
        <row r="16">
          <cell r="A16">
            <v>8</v>
          </cell>
          <cell r="B16" t="str">
            <v>LastUpdateEmpNo</v>
          </cell>
          <cell r="C16" t="str">
            <v>最後更新人員</v>
          </cell>
          <cell r="D16" t="str">
            <v>VARCHAR2</v>
          </cell>
          <cell r="E16">
            <v>6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ClBuildingPublic</v>
          </cell>
          <cell r="D1" t="str">
            <v>擔保品-建物公設建號檔</v>
          </cell>
        </row>
        <row r="9">
          <cell r="A9">
            <v>1</v>
          </cell>
          <cell r="B9" t="str">
            <v>ClCode1</v>
          </cell>
          <cell r="C9" t="str">
            <v>擔保品-代號1</v>
          </cell>
          <cell r="D9" t="str">
            <v>DECIMAL</v>
          </cell>
          <cell r="E9">
            <v>1</v>
          </cell>
          <cell r="F9"/>
          <cell r="G9" t="str">
            <v>擔保品代號檔CdCl</v>
          </cell>
        </row>
        <row r="10">
          <cell r="A10">
            <v>2</v>
          </cell>
          <cell r="B10" t="str">
            <v>ClCode2</v>
          </cell>
          <cell r="C10" t="str">
            <v>擔保品-代號2</v>
          </cell>
          <cell r="D10" t="str">
            <v>DECIMAL</v>
          </cell>
          <cell r="E10">
            <v>2</v>
          </cell>
          <cell r="F10"/>
          <cell r="G10" t="str">
            <v>擔保品代號檔CdCl</v>
          </cell>
        </row>
        <row r="11">
          <cell r="A11">
            <v>3</v>
          </cell>
          <cell r="B11" t="str">
            <v>ClNo</v>
          </cell>
          <cell r="C11" t="str">
            <v>擔保品編號</v>
          </cell>
          <cell r="D11" t="str">
            <v>DECIMAL</v>
          </cell>
          <cell r="E11">
            <v>7</v>
          </cell>
          <cell r="F11"/>
          <cell r="G11"/>
        </row>
        <row r="12">
          <cell r="A12">
            <v>4</v>
          </cell>
          <cell r="B12" t="str">
            <v>PublicBdNo1</v>
          </cell>
          <cell r="C12" t="str">
            <v>公設建號</v>
          </cell>
          <cell r="D12" t="str">
            <v>DECIMAL</v>
          </cell>
          <cell r="E12">
            <v>5</v>
          </cell>
          <cell r="F12"/>
          <cell r="G12" t="str">
            <v>建號格式為5-3</v>
          </cell>
        </row>
        <row r="13">
          <cell r="A13">
            <v>5</v>
          </cell>
          <cell r="B13" t="str">
            <v>PublicBdNo2</v>
          </cell>
          <cell r="C13" t="str">
            <v>公設建號(子號)</v>
          </cell>
          <cell r="D13" t="str">
            <v>DECIMAL</v>
          </cell>
          <cell r="E13">
            <v>3</v>
          </cell>
          <cell r="F13"/>
          <cell r="G13" t="str">
            <v>建號格式為5-3</v>
          </cell>
        </row>
        <row r="14">
          <cell r="A14">
            <v>6</v>
          </cell>
          <cell r="B14" t="str">
            <v>Area</v>
          </cell>
          <cell r="C14" t="str">
            <v>登記面積(坪)</v>
          </cell>
          <cell r="D14" t="str">
            <v>DECIMAL</v>
          </cell>
          <cell r="E14">
            <v>16</v>
          </cell>
          <cell r="F14">
            <v>2</v>
          </cell>
          <cell r="G14"/>
        </row>
        <row r="15">
          <cell r="A15">
            <v>7</v>
          </cell>
          <cell r="B15" t="str">
            <v>OwnerId</v>
          </cell>
          <cell r="C15" t="str">
            <v>所有權人統編</v>
          </cell>
          <cell r="D15" t="str">
            <v>VARCHAR2</v>
          </cell>
          <cell r="E15">
            <v>10</v>
          </cell>
          <cell r="F15"/>
          <cell r="G15"/>
        </row>
        <row r="16">
          <cell r="A16">
            <v>8</v>
          </cell>
          <cell r="B16" t="str">
            <v>OwnerName</v>
          </cell>
          <cell r="C16" t="str">
            <v>所有權人姓名</v>
          </cell>
          <cell r="D16" t="str">
            <v>NVARCHAR2</v>
          </cell>
          <cell r="E16">
            <v>100</v>
          </cell>
          <cell r="F16"/>
          <cell r="G16"/>
        </row>
        <row r="17">
          <cell r="A17">
            <v>9</v>
          </cell>
          <cell r="B17" t="str">
            <v>CreateDate</v>
          </cell>
          <cell r="C17" t="str">
            <v>建檔日期時間</v>
          </cell>
          <cell r="D17" t="str">
            <v>DATE</v>
          </cell>
          <cell r="E17"/>
          <cell r="F17"/>
          <cell r="G17"/>
        </row>
        <row r="18">
          <cell r="A18">
            <v>10</v>
          </cell>
          <cell r="B18" t="str">
            <v>CreateEmpNo</v>
          </cell>
          <cell r="C18" t="str">
            <v>建檔人員</v>
          </cell>
          <cell r="D18" t="str">
            <v>VARCHAR2</v>
          </cell>
          <cell r="E18">
            <v>6</v>
          </cell>
          <cell r="F18"/>
          <cell r="G18"/>
        </row>
        <row r="19">
          <cell r="A19">
            <v>11</v>
          </cell>
          <cell r="B19" t="str">
            <v>LastUpdate</v>
          </cell>
          <cell r="C19" t="str">
            <v>最後更新日期時間</v>
          </cell>
          <cell r="D19" t="str">
            <v>DATE</v>
          </cell>
          <cell r="E19"/>
          <cell r="F19"/>
          <cell r="G19"/>
        </row>
        <row r="20">
          <cell r="A20">
            <v>12</v>
          </cell>
          <cell r="B20" t="str">
            <v>LastUpdateEmpNo</v>
          </cell>
          <cell r="C20" t="str">
            <v>最後更新人員</v>
          </cell>
          <cell r="D20" t="str">
            <v>VARCHAR2</v>
          </cell>
          <cell r="E20">
            <v>6</v>
          </cell>
          <cell r="F20"/>
          <cell r="G20"/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ClBuildingReason</v>
          </cell>
          <cell r="D1" t="str">
            <v>擔保品-建物修改原因檔</v>
          </cell>
        </row>
        <row r="9">
          <cell r="A9">
            <v>1</v>
          </cell>
          <cell r="B9" t="str">
            <v>ClCode1</v>
          </cell>
          <cell r="C9" t="str">
            <v>擔保品-代號1</v>
          </cell>
          <cell r="D9" t="str">
            <v>DECIMAL</v>
          </cell>
          <cell r="E9">
            <v>1</v>
          </cell>
          <cell r="F9"/>
          <cell r="G9"/>
        </row>
        <row r="10">
          <cell r="A10">
            <v>2</v>
          </cell>
          <cell r="B10" t="str">
            <v>ClCode2</v>
          </cell>
          <cell r="C10" t="str">
            <v>擔保品-代號2</v>
          </cell>
          <cell r="D10" t="str">
            <v>DECIMAL</v>
          </cell>
          <cell r="E10">
            <v>2</v>
          </cell>
          <cell r="F10"/>
          <cell r="G10"/>
        </row>
        <row r="11">
          <cell r="A11">
            <v>3</v>
          </cell>
          <cell r="B11" t="str">
            <v>ClNo</v>
          </cell>
          <cell r="C11" t="str">
            <v>擔保品編號</v>
          </cell>
          <cell r="D11" t="str">
            <v>DECIMAL</v>
          </cell>
          <cell r="E11">
            <v>7</v>
          </cell>
          <cell r="F11"/>
          <cell r="G11"/>
        </row>
        <row r="12">
          <cell r="A12">
            <v>4</v>
          </cell>
          <cell r="B12" t="str">
            <v>ReasonSeq</v>
          </cell>
          <cell r="C12" t="str">
            <v>修改原因序號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Reason</v>
          </cell>
          <cell r="C13" t="str">
            <v>修改原因</v>
          </cell>
          <cell r="D13" t="str">
            <v>DECIMAL</v>
          </cell>
          <cell r="E13">
            <v>1</v>
          </cell>
          <cell r="F13"/>
          <cell r="G13" t="str">
            <v>1:補齊舊資料;2:資料錯誤;3:部分塗銷（持分）;4:部分塗銷（車位）;5:政府機關通知;6:其他：</v>
          </cell>
        </row>
        <row r="14">
          <cell r="A14">
            <v>6</v>
          </cell>
          <cell r="B14" t="str">
            <v>OtherReason</v>
          </cell>
          <cell r="C14" t="str">
            <v>其他原因</v>
          </cell>
          <cell r="D14" t="str">
            <v>NVARCHAR2</v>
          </cell>
          <cell r="E14">
            <v>60</v>
          </cell>
          <cell r="F14"/>
          <cell r="G14"/>
        </row>
        <row r="15">
          <cell r="A15">
            <v>7</v>
          </cell>
          <cell r="B15" t="str">
            <v>CreateDate</v>
          </cell>
          <cell r="C15" t="str">
            <v>建檔日期時間</v>
          </cell>
          <cell r="D15" t="str">
            <v>DATE</v>
          </cell>
          <cell r="E15"/>
          <cell r="F15"/>
          <cell r="G15"/>
        </row>
        <row r="16">
          <cell r="A16">
            <v>8</v>
          </cell>
          <cell r="B16" t="str">
            <v>CreateEmpNo</v>
          </cell>
          <cell r="C16" t="str">
            <v>建檔人員</v>
          </cell>
          <cell r="D16" t="str">
            <v>VARCHAR2</v>
          </cell>
          <cell r="E16">
            <v>6</v>
          </cell>
          <cell r="F16"/>
          <cell r="G16"/>
        </row>
        <row r="17">
          <cell r="A17">
            <v>9</v>
          </cell>
          <cell r="B17" t="str">
            <v>LastUpdate</v>
          </cell>
          <cell r="C17" t="str">
            <v>最後更新日期時間</v>
          </cell>
          <cell r="D17" t="str">
            <v>DATE</v>
          </cell>
          <cell r="E17"/>
          <cell r="F17"/>
          <cell r="G17"/>
        </row>
        <row r="18">
          <cell r="A18">
            <v>10</v>
          </cell>
          <cell r="B18" t="str">
            <v>LastUpdateEmpNo</v>
          </cell>
          <cell r="C18" t="str">
            <v>最後更新人員</v>
          </cell>
          <cell r="D18" t="str">
            <v>VARCHAR2</v>
          </cell>
          <cell r="E18">
            <v>6</v>
          </cell>
          <cell r="F18"/>
          <cell r="G18"/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ClLandOwner</v>
          </cell>
          <cell r="D1" t="str">
            <v>擔保品-土地所有權人檔</v>
          </cell>
        </row>
        <row r="9">
          <cell r="A9">
            <v>1</v>
          </cell>
          <cell r="B9" t="str">
            <v>ClCode1</v>
          </cell>
          <cell r="C9" t="str">
            <v>擔保品代號1</v>
          </cell>
          <cell r="D9" t="str">
            <v>DECIMAL</v>
          </cell>
          <cell r="E9">
            <v>1</v>
          </cell>
          <cell r="F9"/>
          <cell r="G9"/>
        </row>
        <row r="10">
          <cell r="A10">
            <v>2</v>
          </cell>
          <cell r="B10" t="str">
            <v>ClCode2</v>
          </cell>
          <cell r="C10" t="str">
            <v>擔保品代號2</v>
          </cell>
          <cell r="D10" t="str">
            <v>DECIMAL</v>
          </cell>
          <cell r="E10">
            <v>2</v>
          </cell>
          <cell r="F10"/>
          <cell r="G10"/>
        </row>
        <row r="11">
          <cell r="A11">
            <v>3</v>
          </cell>
          <cell r="B11" t="str">
            <v>ClNo</v>
          </cell>
          <cell r="C11" t="str">
            <v>擔保品編號</v>
          </cell>
          <cell r="D11" t="str">
            <v>DECIMAL</v>
          </cell>
          <cell r="E11">
            <v>7</v>
          </cell>
          <cell r="F11"/>
          <cell r="G11"/>
        </row>
        <row r="12">
          <cell r="A12">
            <v>4</v>
          </cell>
          <cell r="B12" t="str">
            <v>LandSeq</v>
          </cell>
          <cell r="C12" t="str">
            <v>土地序號</v>
          </cell>
          <cell r="D12" t="str">
            <v>DECIMAL</v>
          </cell>
          <cell r="E12">
            <v>3</v>
          </cell>
          <cell r="F12"/>
          <cell r="G12" t="str">
            <v>房地:從1起編
土地:固定000</v>
          </cell>
        </row>
        <row r="13">
          <cell r="A13">
            <v>5</v>
          </cell>
          <cell r="B13" t="str">
            <v>OwnerId</v>
          </cell>
          <cell r="C13" t="str">
            <v>所有權人統編</v>
          </cell>
          <cell r="D13" t="str">
            <v>VARCHAR2</v>
          </cell>
          <cell r="E13">
            <v>10</v>
          </cell>
          <cell r="F13"/>
          <cell r="G13"/>
        </row>
        <row r="14">
          <cell r="A14">
            <v>6</v>
          </cell>
          <cell r="B14" t="str">
            <v>OwnerName</v>
          </cell>
          <cell r="C14" t="str">
            <v>所有權人姓名</v>
          </cell>
          <cell r="D14" t="str">
            <v>NVARCHAR2</v>
          </cell>
          <cell r="E14">
            <v>100</v>
          </cell>
          <cell r="F14"/>
          <cell r="G14"/>
        </row>
        <row r="15">
          <cell r="A15">
            <v>7</v>
          </cell>
          <cell r="B15" t="str">
            <v>OwnerRelCode</v>
          </cell>
          <cell r="C15" t="str">
            <v>與授信戶關係</v>
          </cell>
          <cell r="D15" t="str">
            <v>DECIMAL</v>
          </cell>
          <cell r="E15">
            <v>2</v>
          </cell>
          <cell r="F15"/>
          <cell r="G15" t="str">
            <v>1:本人;2:配偶;3:子女;4:父母,5:其他</v>
          </cell>
        </row>
        <row r="16">
          <cell r="A16">
            <v>8</v>
          </cell>
          <cell r="B16" t="str">
            <v>OwnerPart</v>
          </cell>
          <cell r="C16" t="str">
            <v>持份比率(分子)</v>
          </cell>
          <cell r="D16" t="str">
            <v>DECIMAL</v>
          </cell>
          <cell r="E16">
            <v>10</v>
          </cell>
          <cell r="F16"/>
          <cell r="G16"/>
        </row>
        <row r="17">
          <cell r="A17">
            <v>9</v>
          </cell>
          <cell r="B17" t="str">
            <v>OwnerTotal</v>
          </cell>
          <cell r="C17" t="str">
            <v>持份比率(分母)</v>
          </cell>
          <cell r="D17" t="str">
            <v>DECIMAL</v>
          </cell>
          <cell r="E17">
            <v>10</v>
          </cell>
          <cell r="F17"/>
          <cell r="G17"/>
        </row>
        <row r="18">
          <cell r="A18">
            <v>10</v>
          </cell>
          <cell r="B18" t="str">
            <v>CreateDate</v>
          </cell>
          <cell r="C18" t="str">
            <v>建檔日期時間</v>
          </cell>
          <cell r="D18" t="str">
            <v>DATE</v>
          </cell>
          <cell r="E18"/>
          <cell r="F18"/>
          <cell r="G18"/>
        </row>
        <row r="19">
          <cell r="A19">
            <v>11</v>
          </cell>
          <cell r="B19" t="str">
            <v>CreateEmpNo</v>
          </cell>
          <cell r="C19" t="str">
            <v>建檔人員</v>
          </cell>
          <cell r="D19" t="str">
            <v>VARCHAR2</v>
          </cell>
          <cell r="E19">
            <v>6</v>
          </cell>
          <cell r="F19"/>
          <cell r="G19"/>
        </row>
        <row r="20">
          <cell r="A20">
            <v>12</v>
          </cell>
          <cell r="B20" t="str">
            <v>LastUpdate</v>
          </cell>
          <cell r="C20" t="str">
            <v>最後更新日期時間</v>
          </cell>
          <cell r="D20" t="str">
            <v>DATE</v>
          </cell>
          <cell r="E20"/>
          <cell r="F20"/>
          <cell r="G20"/>
        </row>
        <row r="21">
          <cell r="A21">
            <v>13</v>
          </cell>
          <cell r="B21" t="str">
            <v>LastUpdateEmpNo</v>
          </cell>
          <cell r="C21" t="str">
            <v>最後更新人員</v>
          </cell>
          <cell r="D21" t="str">
            <v>VARCHAR2</v>
          </cell>
          <cell r="E21">
            <v>6</v>
          </cell>
          <cell r="F21"/>
          <cell r="G21"/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ClLandReason</v>
          </cell>
          <cell r="D1" t="str">
            <v>擔保品-土地修改原因檔</v>
          </cell>
        </row>
        <row r="9">
          <cell r="A9">
            <v>1</v>
          </cell>
          <cell r="B9" t="str">
            <v>ClCode1</v>
          </cell>
          <cell r="C9" t="str">
            <v>擔保品-代號1</v>
          </cell>
          <cell r="D9" t="str">
            <v>DECIMAL</v>
          </cell>
          <cell r="E9">
            <v>1</v>
          </cell>
          <cell r="F9"/>
          <cell r="G9"/>
        </row>
        <row r="10">
          <cell r="A10">
            <v>2</v>
          </cell>
          <cell r="B10" t="str">
            <v>ClCode2</v>
          </cell>
          <cell r="C10" t="str">
            <v>擔保品-代號2</v>
          </cell>
          <cell r="D10" t="str">
            <v>DECIMAL</v>
          </cell>
          <cell r="E10">
            <v>2</v>
          </cell>
          <cell r="F10"/>
          <cell r="G10"/>
        </row>
        <row r="11">
          <cell r="A11">
            <v>3</v>
          </cell>
          <cell r="B11" t="str">
            <v>ClNo</v>
          </cell>
          <cell r="C11" t="str">
            <v>擔保品編號</v>
          </cell>
          <cell r="D11" t="str">
            <v>DECIMAL</v>
          </cell>
          <cell r="E11">
            <v>7</v>
          </cell>
          <cell r="F11"/>
          <cell r="G11"/>
        </row>
        <row r="12">
          <cell r="A12">
            <v>4</v>
          </cell>
          <cell r="B12" t="str">
            <v>ReasonSeq</v>
          </cell>
          <cell r="C12" t="str">
            <v>修改原因序號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Reason</v>
          </cell>
          <cell r="C13" t="str">
            <v>修改原因</v>
          </cell>
          <cell r="D13" t="str">
            <v>DECIMAL</v>
          </cell>
          <cell r="E13">
            <v>1</v>
          </cell>
          <cell r="F13"/>
          <cell r="G13" t="str">
            <v>1:補齊舊資料;2:資料錯誤;3:部分塗銷（持分）;4:部分塗銷（車位）;5:政府機關通知;6:其他：</v>
          </cell>
        </row>
        <row r="14">
          <cell r="A14">
            <v>6</v>
          </cell>
          <cell r="B14" t="str">
            <v>OtherReason</v>
          </cell>
          <cell r="C14" t="str">
            <v>其他原因</v>
          </cell>
          <cell r="D14" t="str">
            <v>NVARCHAR2</v>
          </cell>
          <cell r="E14">
            <v>60</v>
          </cell>
          <cell r="F14"/>
          <cell r="G14"/>
        </row>
        <row r="15">
          <cell r="A15">
            <v>7</v>
          </cell>
          <cell r="B15" t="str">
            <v>CreateDate</v>
          </cell>
          <cell r="C15" t="str">
            <v>建檔日期時間</v>
          </cell>
          <cell r="D15" t="str">
            <v>DATE</v>
          </cell>
          <cell r="E15"/>
          <cell r="F15"/>
          <cell r="G15"/>
        </row>
        <row r="16">
          <cell r="A16">
            <v>8</v>
          </cell>
          <cell r="B16" t="str">
            <v>CreateEmpNo</v>
          </cell>
          <cell r="C16" t="str">
            <v>建檔人員</v>
          </cell>
          <cell r="D16" t="str">
            <v>VARCHAR2</v>
          </cell>
          <cell r="E16">
            <v>6</v>
          </cell>
          <cell r="F16"/>
          <cell r="G16"/>
        </row>
        <row r="17">
          <cell r="A17">
            <v>9</v>
          </cell>
          <cell r="B17" t="str">
            <v>LastUpdate</v>
          </cell>
          <cell r="C17" t="str">
            <v>最後更新日期時間</v>
          </cell>
          <cell r="D17" t="str">
            <v>DATE</v>
          </cell>
          <cell r="E17"/>
          <cell r="F17"/>
          <cell r="G17"/>
        </row>
        <row r="18">
          <cell r="A18">
            <v>10</v>
          </cell>
          <cell r="B18" t="str">
            <v>LastUpdateEmpNo</v>
          </cell>
          <cell r="C18" t="str">
            <v>最後更新人員</v>
          </cell>
          <cell r="D18" t="str">
            <v>VARCHAR2</v>
          </cell>
          <cell r="E18">
            <v>6</v>
          </cell>
          <cell r="F18"/>
          <cell r="G18"/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FacProdBreach</v>
          </cell>
          <cell r="D1" t="str">
            <v>商品參數副檔清償金類型</v>
          </cell>
        </row>
        <row r="9">
          <cell r="A9">
            <v>1</v>
          </cell>
          <cell r="B9" t="str">
            <v>BreachNo</v>
          </cell>
          <cell r="C9" t="str">
            <v>商品代碼或戶號+額度編號</v>
          </cell>
          <cell r="D9" t="str">
            <v>VARCHAR2</v>
          </cell>
          <cell r="E9">
            <v>10</v>
          </cell>
        </row>
        <row r="10">
          <cell r="A10">
            <v>2</v>
          </cell>
          <cell r="B10" t="str">
            <v>BreachCode</v>
          </cell>
          <cell r="C10" t="str">
            <v>違約適用方式</v>
          </cell>
          <cell r="D10" t="str">
            <v>VARCHAR2</v>
          </cell>
          <cell r="E10">
            <v>3</v>
          </cell>
        </row>
        <row r="11">
          <cell r="A11">
            <v>3</v>
          </cell>
          <cell r="B11" t="str">
            <v>MonthStart</v>
          </cell>
          <cell r="C11" t="str">
            <v>月數(含)以上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MonthEnd</v>
          </cell>
          <cell r="C12" t="str">
            <v>月數(不含)以下</v>
          </cell>
          <cell r="D12" t="str">
            <v>DECIMAL</v>
          </cell>
          <cell r="E12">
            <v>3</v>
          </cell>
        </row>
        <row r="13">
          <cell r="A13">
            <v>5</v>
          </cell>
          <cell r="B13" t="str">
            <v>BreachPercent</v>
          </cell>
          <cell r="C13" t="str">
            <v>違約金百分比</v>
          </cell>
          <cell r="D13" t="str">
            <v>DECIMAL</v>
          </cell>
          <cell r="E13">
            <v>3</v>
          </cell>
          <cell r="F13">
            <v>2</v>
          </cell>
        </row>
        <row r="14">
          <cell r="A14">
            <v>6</v>
          </cell>
          <cell r="B14" t="str">
            <v>CreateDate</v>
          </cell>
          <cell r="C14" t="str">
            <v>建檔日期時間</v>
          </cell>
          <cell r="D14" t="str">
            <v>DATE</v>
          </cell>
        </row>
        <row r="15">
          <cell r="A15">
            <v>7</v>
          </cell>
          <cell r="B15" t="str">
            <v>CreateEmpNo</v>
          </cell>
          <cell r="C15" t="str">
            <v>建檔人員</v>
          </cell>
          <cell r="D15" t="str">
            <v>VARCHAR2</v>
          </cell>
          <cell r="E15">
            <v>6</v>
          </cell>
        </row>
        <row r="16">
          <cell r="A16">
            <v>8</v>
          </cell>
          <cell r="B16" t="str">
            <v>LastUpdate</v>
          </cell>
          <cell r="C16" t="str">
            <v>最後更新日期時間</v>
          </cell>
          <cell r="D16" t="str">
            <v>DATE</v>
          </cell>
        </row>
        <row r="17">
          <cell r="A17">
            <v>9</v>
          </cell>
          <cell r="B17" t="str">
            <v>LastUpdateEmpNo</v>
          </cell>
          <cell r="C17" t="str">
            <v>最後更新人員</v>
          </cell>
          <cell r="D17" t="str">
            <v>VARCHAR2</v>
          </cell>
          <cell r="E17">
            <v>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FacProdPremium</v>
          </cell>
          <cell r="D1" t="str">
            <v>商品參數副檔年繳保費優惠減碼</v>
          </cell>
        </row>
        <row r="9">
          <cell r="A9">
            <v>1</v>
          </cell>
          <cell r="B9" t="str">
            <v>ProdNo</v>
          </cell>
          <cell r="C9" t="str">
            <v>商品代碼</v>
          </cell>
          <cell r="D9" t="str">
            <v>VARCHAR2</v>
          </cell>
          <cell r="E9">
            <v>5</v>
          </cell>
        </row>
        <row r="10">
          <cell r="A10">
            <v>2</v>
          </cell>
          <cell r="B10" t="str">
            <v>PremiumLow</v>
          </cell>
          <cell r="C10" t="str">
            <v>保戶壽險年繳化保費(含)以上</v>
          </cell>
          <cell r="D10" t="str">
            <v>DECIMAL</v>
          </cell>
          <cell r="E10">
            <v>16</v>
          </cell>
          <cell r="F10">
            <v>2</v>
          </cell>
        </row>
        <row r="11">
          <cell r="A11">
            <v>3</v>
          </cell>
          <cell r="B11" t="str">
            <v>PremiumHigh</v>
          </cell>
          <cell r="C11" t="str">
            <v>保戶壽險年繳化保費(含)以下</v>
          </cell>
          <cell r="D11" t="str">
            <v>DECIMAL</v>
          </cell>
          <cell r="E11">
            <v>16</v>
          </cell>
          <cell r="F11">
            <v>2</v>
          </cell>
        </row>
        <row r="12">
          <cell r="A12">
            <v>4</v>
          </cell>
          <cell r="B12" t="str">
            <v>PremiumIncr</v>
          </cell>
          <cell r="C12" t="str">
            <v>優惠減碼</v>
          </cell>
          <cell r="D12" t="str">
            <v>DECIMAL</v>
          </cell>
          <cell r="E12">
            <v>6</v>
          </cell>
          <cell r="F12">
            <v>4</v>
          </cell>
        </row>
        <row r="13">
          <cell r="A13">
            <v>5</v>
          </cell>
          <cell r="B13" t="str">
            <v>CreateDate</v>
          </cell>
          <cell r="C13" t="str">
            <v>建檔日期時間</v>
          </cell>
          <cell r="D13" t="str">
            <v>DATE</v>
          </cell>
        </row>
        <row r="14">
          <cell r="A14">
            <v>6</v>
          </cell>
          <cell r="B14" t="str">
            <v>CreateEmpNo</v>
          </cell>
          <cell r="C14" t="str">
            <v>建檔人員</v>
          </cell>
          <cell r="D14" t="str">
            <v>VARCHAR2</v>
          </cell>
          <cell r="E14">
            <v>6</v>
          </cell>
        </row>
        <row r="15">
          <cell r="A15">
            <v>7</v>
          </cell>
          <cell r="B15" t="str">
            <v>LastUpdate</v>
          </cell>
          <cell r="C15" t="str">
            <v>最後更新日期時間</v>
          </cell>
          <cell r="D15" t="str">
            <v>DATE</v>
          </cell>
        </row>
        <row r="16">
          <cell r="A16">
            <v>8</v>
          </cell>
          <cell r="B16" t="str">
            <v>LastUpdateEmpNo</v>
          </cell>
          <cell r="C16" t="str">
            <v>最後更新人員</v>
          </cell>
          <cell r="D16" t="str">
            <v>VARCHAR2</v>
          </cell>
          <cell r="E16">
            <v>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FacProdStepRate</v>
          </cell>
          <cell r="D1" t="str">
            <v>商品參數副檔階梯式利率</v>
          </cell>
        </row>
        <row r="9">
          <cell r="A9">
            <v>1</v>
          </cell>
          <cell r="B9" t="str">
            <v>ProdNo</v>
          </cell>
          <cell r="C9" t="str">
            <v>商品代碼或戶號+額度編號</v>
          </cell>
          <cell r="D9" t="str">
            <v>VARCHAR2</v>
          </cell>
          <cell r="E9">
            <v>10</v>
          </cell>
        </row>
        <row r="10">
          <cell r="A10">
            <v>2</v>
          </cell>
          <cell r="B10" t="str">
            <v>MonthStart</v>
          </cell>
          <cell r="C10" t="str">
            <v>月數(含)以上</v>
          </cell>
          <cell r="D10" t="str">
            <v>DECIMAL</v>
          </cell>
          <cell r="E10">
            <v>3</v>
          </cell>
        </row>
        <row r="11">
          <cell r="A11">
            <v>3</v>
          </cell>
          <cell r="B11" t="str">
            <v>MonthEnd</v>
          </cell>
          <cell r="C11" t="str">
            <v>月數(含)以下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RateType</v>
          </cell>
          <cell r="C12" t="str">
            <v>利率型態</v>
          </cell>
          <cell r="D12" t="str">
            <v>VARCHAR2</v>
          </cell>
          <cell r="E12">
            <v>1</v>
          </cell>
          <cell r="G12" t="str">
            <v xml:space="preserve">1: 固定利率  
2: 加碼利率
</v>
          </cell>
        </row>
        <row r="13">
          <cell r="A13">
            <v>5</v>
          </cell>
          <cell r="B13" t="str">
            <v>RateIncr</v>
          </cell>
          <cell r="C13" t="str">
            <v>加碼利率</v>
          </cell>
          <cell r="D13" t="str">
            <v>DECIMAL</v>
          </cell>
          <cell r="E13">
            <v>6</v>
          </cell>
          <cell r="F13">
            <v>4</v>
          </cell>
        </row>
        <row r="14">
          <cell r="A14">
            <v>6</v>
          </cell>
          <cell r="B14" t="str">
            <v>CreateDate</v>
          </cell>
          <cell r="C14" t="str">
            <v>建檔日期時間</v>
          </cell>
          <cell r="D14" t="str">
            <v>DATE</v>
          </cell>
        </row>
        <row r="15">
          <cell r="A15">
            <v>7</v>
          </cell>
          <cell r="B15" t="str">
            <v>CreateEmpNo</v>
          </cell>
          <cell r="C15" t="str">
            <v>建檔人員</v>
          </cell>
          <cell r="D15" t="str">
            <v>VARCHAR2</v>
          </cell>
          <cell r="E15">
            <v>6</v>
          </cell>
        </row>
        <row r="16">
          <cell r="A16">
            <v>8</v>
          </cell>
          <cell r="B16" t="str">
            <v>LastUpdate</v>
          </cell>
          <cell r="C16" t="str">
            <v>最後更新日期時間</v>
          </cell>
          <cell r="D16" t="str">
            <v>DATE</v>
          </cell>
        </row>
        <row r="17">
          <cell r="A17">
            <v>9</v>
          </cell>
          <cell r="B17" t="str">
            <v>LastUpdateEmpNo</v>
          </cell>
          <cell r="C17" t="str">
            <v>最後更新人員</v>
          </cell>
          <cell r="D17" t="str">
            <v>VARCHAR2</v>
          </cell>
          <cell r="E17">
            <v>6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FacCaseAppl</v>
          </cell>
          <cell r="D1" t="str">
            <v>案件申請檔</v>
          </cell>
        </row>
        <row r="10">
          <cell r="A10">
            <v>1</v>
          </cell>
          <cell r="B10" t="str">
            <v>ApplNo</v>
          </cell>
          <cell r="C10" t="str">
            <v>申請號碼</v>
          </cell>
          <cell r="D10" t="str">
            <v>DECIMAL</v>
          </cell>
          <cell r="E10">
            <v>7</v>
          </cell>
          <cell r="G10"/>
        </row>
        <row r="11">
          <cell r="A11">
            <v>2</v>
          </cell>
          <cell r="B11" t="str">
            <v>CustUKey</v>
          </cell>
          <cell r="C11" t="str">
            <v>客戶識別碼</v>
          </cell>
          <cell r="D11" t="str">
            <v>VARCHAR2</v>
          </cell>
          <cell r="E11">
            <v>32</v>
          </cell>
          <cell r="G11"/>
        </row>
        <row r="12">
          <cell r="A12">
            <v>3</v>
          </cell>
          <cell r="B12" t="str">
            <v>ApplDate</v>
          </cell>
          <cell r="C12" t="str">
            <v>申請日期</v>
          </cell>
          <cell r="D12" t="str">
            <v>DECIMALD</v>
          </cell>
          <cell r="E12">
            <v>8</v>
          </cell>
          <cell r="G12"/>
        </row>
        <row r="13">
          <cell r="A13">
            <v>4</v>
          </cell>
          <cell r="B13" t="str">
            <v>CurrencyCode</v>
          </cell>
          <cell r="C13" t="str">
            <v>申請幣別</v>
          </cell>
          <cell r="D13" t="str">
            <v>VARCHAR2</v>
          </cell>
          <cell r="E13">
            <v>3</v>
          </cell>
          <cell r="G13"/>
        </row>
        <row r="14">
          <cell r="A14">
            <v>5</v>
          </cell>
          <cell r="B14" t="str">
            <v>ApplAmt</v>
          </cell>
          <cell r="C14" t="str">
            <v>申請金額</v>
          </cell>
          <cell r="D14" t="str">
            <v>DECIMAL</v>
          </cell>
          <cell r="E14">
            <v>16</v>
          </cell>
          <cell r="F14">
            <v>2</v>
          </cell>
          <cell r="G14"/>
        </row>
        <row r="15">
          <cell r="A15">
            <v>6</v>
          </cell>
          <cell r="B15" t="str">
            <v>ProdNo</v>
          </cell>
          <cell r="C15" t="str">
            <v>申請商品代碼</v>
          </cell>
          <cell r="D15" t="str">
            <v>VARCHAR2</v>
          </cell>
          <cell r="E15">
            <v>5</v>
          </cell>
          <cell r="G15"/>
        </row>
        <row r="16">
          <cell r="A16">
            <v>7</v>
          </cell>
          <cell r="B16" t="str">
            <v>Estimate</v>
          </cell>
          <cell r="C16" t="str">
            <v>估價</v>
          </cell>
          <cell r="D16" t="str">
            <v>VARCHAR2</v>
          </cell>
          <cell r="E16">
            <v>6</v>
          </cell>
          <cell r="G16"/>
        </row>
        <row r="17">
          <cell r="A17">
            <v>8</v>
          </cell>
          <cell r="B17" t="str">
            <v>PieceCode</v>
          </cell>
          <cell r="C17" t="str">
            <v>計件代碼</v>
          </cell>
          <cell r="D17" t="str">
            <v>VARCHAR2</v>
          </cell>
          <cell r="E17">
            <v>1</v>
          </cell>
          <cell r="G17" t="str">
            <v xml:space="preserve">共用代碼檔
A:新貸件
B:其他額度
C:原額度
D:新增額度
E:展期
1:新貸件
2:其他額度
3:原額度
4:新增額度
5:展期件
6:六個月動支
7:服務件
8:特殊件
9:固特利契轉
</v>
          </cell>
        </row>
        <row r="18">
          <cell r="A18">
            <v>9</v>
          </cell>
          <cell r="B18" t="str">
            <v>CreditOfficer</v>
          </cell>
          <cell r="C18" t="str">
            <v>授信</v>
          </cell>
          <cell r="D18" t="str">
            <v>VARCHAR2</v>
          </cell>
          <cell r="E18">
            <v>6</v>
          </cell>
          <cell r="G18"/>
        </row>
        <row r="19">
          <cell r="A19">
            <v>10</v>
          </cell>
          <cell r="B19" t="str">
            <v>LoanOfficer</v>
          </cell>
          <cell r="C19" t="str">
            <v>放款專員</v>
          </cell>
          <cell r="D19" t="str">
            <v>VARCHAR2</v>
          </cell>
          <cell r="E19">
            <v>6</v>
          </cell>
          <cell r="G19"/>
        </row>
        <row r="20">
          <cell r="A20">
            <v>11</v>
          </cell>
          <cell r="B20" t="str">
            <v>District</v>
          </cell>
          <cell r="C20" t="str">
            <v>區部</v>
          </cell>
          <cell r="D20" t="str">
            <v>VARCHAR2</v>
          </cell>
          <cell r="E20">
            <v>6</v>
          </cell>
          <cell r="G20"/>
        </row>
        <row r="21">
          <cell r="A21">
            <v>12</v>
          </cell>
          <cell r="B21" t="str">
            <v>Introducer</v>
          </cell>
          <cell r="C21" t="str">
            <v>介紹人</v>
          </cell>
          <cell r="D21" t="str">
            <v>VARCHAR2</v>
          </cell>
          <cell r="E21">
            <v>6</v>
          </cell>
          <cell r="G21"/>
        </row>
        <row r="22">
          <cell r="A22">
            <v>13</v>
          </cell>
          <cell r="B22" t="str">
            <v>Coorgnizer</v>
          </cell>
          <cell r="C22" t="str">
            <v>協辦人</v>
          </cell>
          <cell r="D22" t="str">
            <v>VARCHAR2</v>
          </cell>
          <cell r="E22">
            <v>6</v>
          </cell>
          <cell r="G22"/>
        </row>
        <row r="23">
          <cell r="A23">
            <v>14</v>
          </cell>
          <cell r="B23" t="str">
            <v>InterviewerA</v>
          </cell>
          <cell r="C23" t="str">
            <v>晤談一</v>
          </cell>
          <cell r="D23" t="str">
            <v>VARCHAR2</v>
          </cell>
          <cell r="E23">
            <v>6</v>
          </cell>
          <cell r="G23"/>
        </row>
        <row r="24">
          <cell r="A24">
            <v>15</v>
          </cell>
          <cell r="B24" t="str">
            <v>InterviewerB</v>
          </cell>
          <cell r="C24" t="str">
            <v>晤談二</v>
          </cell>
          <cell r="D24" t="str">
            <v>VARCHAR2</v>
          </cell>
          <cell r="E24">
            <v>6</v>
          </cell>
          <cell r="G24"/>
        </row>
        <row r="25">
          <cell r="A25">
            <v>16</v>
          </cell>
          <cell r="B25" t="str">
            <v>Supervisor</v>
          </cell>
          <cell r="C25" t="str">
            <v>核決主管</v>
          </cell>
          <cell r="D25" t="str">
            <v>VARCHAR2</v>
          </cell>
          <cell r="E25">
            <v>6</v>
          </cell>
          <cell r="G25"/>
        </row>
        <row r="26">
          <cell r="A26">
            <v>17</v>
          </cell>
          <cell r="B26" t="str">
            <v>ProcessCode</v>
          </cell>
          <cell r="C26" t="str">
            <v>處理情形</v>
          </cell>
          <cell r="D26" t="str">
            <v>VARCHAR2</v>
          </cell>
          <cell r="E26">
            <v>1</v>
          </cell>
          <cell r="G26" t="str">
            <v>共用代碼檔
0:受理中
1:准
2:駁</v>
          </cell>
        </row>
        <row r="27">
          <cell r="A27">
            <v>18</v>
          </cell>
          <cell r="B27" t="str">
            <v>ApproveDate</v>
          </cell>
          <cell r="C27" t="str">
            <v>准駁日期</v>
          </cell>
          <cell r="D27" t="str">
            <v>DECIMALD</v>
          </cell>
          <cell r="E27">
            <v>8</v>
          </cell>
          <cell r="G27"/>
        </row>
        <row r="28">
          <cell r="A28">
            <v>19</v>
          </cell>
          <cell r="B28" t="str">
            <v>GroupUKey</v>
          </cell>
          <cell r="C28" t="str">
            <v>團體戶識別碼</v>
          </cell>
          <cell r="D28" t="str">
            <v>VARCHAR2</v>
          </cell>
          <cell r="E28">
            <v>32</v>
          </cell>
          <cell r="G28"/>
        </row>
        <row r="29">
          <cell r="A29">
            <v>20</v>
          </cell>
          <cell r="B29" t="str">
            <v>BranchNo</v>
          </cell>
          <cell r="C29" t="str">
            <v>單位別</v>
          </cell>
          <cell r="D29" t="str">
            <v>VARCHAR2</v>
          </cell>
          <cell r="E29">
            <v>4</v>
          </cell>
          <cell r="G29"/>
        </row>
        <row r="30">
          <cell r="A30">
            <v>21</v>
          </cell>
          <cell r="B30" t="str">
            <v>IsLimit</v>
          </cell>
          <cell r="C30" t="str">
            <v>是否為授信限制對象</v>
          </cell>
          <cell r="D30" t="str">
            <v>VARCHAR2</v>
          </cell>
          <cell r="E30">
            <v>1</v>
          </cell>
          <cell r="F30"/>
          <cell r="G30" t="str">
            <v>Y:是
N:否</v>
          </cell>
        </row>
        <row r="31">
          <cell r="A31">
            <v>22</v>
          </cell>
          <cell r="B31" t="str">
            <v>IsRelated</v>
          </cell>
          <cell r="C31" t="str">
            <v>是否為利害關係人</v>
          </cell>
          <cell r="D31" t="str">
            <v>VARCHAR2</v>
          </cell>
          <cell r="E31">
            <v>1</v>
          </cell>
          <cell r="F31"/>
          <cell r="G31" t="str">
            <v>Y:是
N:否</v>
          </cell>
        </row>
        <row r="32">
          <cell r="A32">
            <v>23</v>
          </cell>
          <cell r="B32" t="str">
            <v>IsLnrelNear</v>
          </cell>
          <cell r="C32" t="str">
            <v>是否為準利害關係人</v>
          </cell>
          <cell r="D32" t="str">
            <v>VARCHAR2</v>
          </cell>
          <cell r="E32">
            <v>1</v>
          </cell>
          <cell r="F32"/>
          <cell r="G32" t="str">
            <v>Y:是
N:否</v>
          </cell>
        </row>
        <row r="33">
          <cell r="A33">
            <v>24</v>
          </cell>
          <cell r="B33" t="str">
            <v>CreateDate</v>
          </cell>
          <cell r="C33" t="str">
            <v>建檔日期時間</v>
          </cell>
          <cell r="D33" t="str">
            <v>DATE</v>
          </cell>
          <cell r="E33">
            <v>8</v>
          </cell>
          <cell r="G33"/>
        </row>
        <row r="34">
          <cell r="A34">
            <v>25</v>
          </cell>
          <cell r="B34" t="str">
            <v>CreateEmpNo</v>
          </cell>
          <cell r="C34" t="str">
            <v>建檔人員</v>
          </cell>
          <cell r="D34" t="str">
            <v>VARCHAR2</v>
          </cell>
          <cell r="E34">
            <v>6</v>
          </cell>
          <cell r="G34"/>
        </row>
        <row r="35">
          <cell r="A35">
            <v>26</v>
          </cell>
          <cell r="B35" t="str">
            <v>LastUpdate</v>
          </cell>
          <cell r="C35" t="str">
            <v>最後更新日期時間</v>
          </cell>
          <cell r="D35" t="str">
            <v>DATE</v>
          </cell>
          <cell r="E35">
            <v>8</v>
          </cell>
          <cell r="G35"/>
        </row>
        <row r="36">
          <cell r="A36">
            <v>27</v>
          </cell>
          <cell r="B36" t="str">
            <v>LastUpdateEmpNo</v>
          </cell>
          <cell r="C36" t="str">
            <v>最後更新人員</v>
          </cell>
          <cell r="D36" t="str">
            <v>VARCHAR2</v>
          </cell>
          <cell r="E36">
            <v>6</v>
          </cell>
          <cell r="G36"/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FacClose</v>
          </cell>
          <cell r="D1" t="str">
            <v>清償作業檔</v>
          </cell>
        </row>
        <row r="9">
          <cell r="A9">
            <v>1</v>
          </cell>
          <cell r="B9" t="str">
            <v>CustNo</v>
          </cell>
          <cell r="C9" t="str">
            <v>戶號</v>
          </cell>
          <cell r="D9" t="str">
            <v>DECIMAL</v>
          </cell>
          <cell r="E9">
            <v>7</v>
          </cell>
          <cell r="F9"/>
          <cell r="G9"/>
        </row>
        <row r="10">
          <cell r="A10">
            <v>2</v>
          </cell>
          <cell r="B10" t="str">
            <v>CloseNo</v>
          </cell>
          <cell r="C10" t="str">
            <v>清償序號</v>
          </cell>
          <cell r="D10" t="str">
            <v>DECIMAL</v>
          </cell>
          <cell r="E10">
            <v>3</v>
          </cell>
          <cell r="F10"/>
          <cell r="G10"/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4</v>
          </cell>
          <cell r="B12" t="str">
            <v>ActFlag</v>
          </cell>
          <cell r="C12" t="str">
            <v>登放記號</v>
          </cell>
          <cell r="D12" t="str">
            <v>DECIMAL</v>
          </cell>
          <cell r="E12">
            <v>1</v>
          </cell>
          <cell r="F12"/>
          <cell r="G12" t="str">
            <v xml:space="preserve">1:登錄
2:放行
</v>
          </cell>
        </row>
        <row r="13">
          <cell r="A13">
            <v>5</v>
          </cell>
          <cell r="B13" t="str">
            <v>FunCode</v>
          </cell>
          <cell r="C13" t="str">
            <v>作業功能</v>
          </cell>
          <cell r="D13" t="str">
            <v>VARCHAR2</v>
          </cell>
          <cell r="E13">
            <v>1</v>
          </cell>
          <cell r="F13"/>
          <cell r="G13" t="str">
            <v>0:清償(必須為尚未結案)
1:請領(已申請者為請領)
2:補領(已結案後來申請者)
3:補發(已領過者為補發)</v>
          </cell>
        </row>
        <row r="14">
          <cell r="A14">
            <v>6</v>
          </cell>
          <cell r="B14" t="str">
            <v>CarLoan</v>
          </cell>
          <cell r="C14" t="str">
            <v>車貸</v>
          </cell>
          <cell r="D14" t="str">
            <v>DECIMAL</v>
          </cell>
          <cell r="E14">
            <v>1</v>
          </cell>
          <cell r="F14"/>
          <cell r="G14" t="str">
            <v>0:非車貸
1:車貸</v>
          </cell>
        </row>
        <row r="15">
          <cell r="A15">
            <v>7</v>
          </cell>
          <cell r="B15" t="str">
            <v>ApplDate</v>
          </cell>
          <cell r="C15" t="str">
            <v>申請日期</v>
          </cell>
          <cell r="D15" t="str">
            <v>DecimalD</v>
          </cell>
          <cell r="E15">
            <v>8</v>
          </cell>
          <cell r="F15"/>
          <cell r="G15" t="str">
            <v>自動寫入時為0</v>
          </cell>
        </row>
        <row r="16">
          <cell r="A16">
            <v>8</v>
          </cell>
          <cell r="B16" t="str">
            <v>CloseDate</v>
          </cell>
          <cell r="C16" t="str">
            <v>結案日期(入帳日期)</v>
          </cell>
          <cell r="D16" t="str">
            <v>DecimalD</v>
          </cell>
          <cell r="E16">
            <v>8</v>
          </cell>
          <cell r="F16"/>
          <cell r="G16" t="str">
            <v>結案登錄更新</v>
          </cell>
        </row>
        <row r="17">
          <cell r="A17">
            <v>9</v>
          </cell>
          <cell r="B17" t="str">
            <v>CloseReasonCode</v>
          </cell>
          <cell r="C17" t="str">
            <v>清償原因</v>
          </cell>
          <cell r="D17" t="str">
            <v>VARCHAR2</v>
          </cell>
          <cell r="E17">
            <v>2</v>
          </cell>
          <cell r="F17"/>
          <cell r="G17" t="str">
            <v xml:space="preserve">00:無
01:買賣
02:自行還清
03:軍功教勞工貸款轉貸
04:利率過高轉貸
05:增貸不准轉貸
06:額度內動支不准轉貸
07:內部代償
08:借新還舊
09:其他
10:買回
11:綁約期還款
</v>
          </cell>
        </row>
        <row r="18">
          <cell r="A18">
            <v>10</v>
          </cell>
          <cell r="B18" t="str">
            <v>CloseAmt</v>
          </cell>
          <cell r="C18" t="str">
            <v>還清金額</v>
          </cell>
          <cell r="D18" t="str">
            <v>DECIMAL</v>
          </cell>
          <cell r="E18">
            <v>16</v>
          </cell>
          <cell r="F18">
            <v>2</v>
          </cell>
          <cell r="G18"/>
        </row>
        <row r="19">
          <cell r="A19">
            <v>11</v>
          </cell>
          <cell r="B19" t="str">
            <v>CollectFlag</v>
          </cell>
          <cell r="C19" t="str">
            <v>是否領取清償證明(Y/N/'')</v>
          </cell>
          <cell r="D19" t="str">
            <v>VARCHAR2</v>
          </cell>
          <cell r="E19">
            <v>1</v>
          </cell>
          <cell r="F19"/>
          <cell r="G19"/>
        </row>
        <row r="20">
          <cell r="A20">
            <v>12</v>
          </cell>
          <cell r="B20" t="str">
            <v>CollectWayCode</v>
          </cell>
          <cell r="C20" t="str">
            <v>領取方式</v>
          </cell>
          <cell r="D20" t="str">
            <v>VARCHAR2</v>
          </cell>
          <cell r="E20">
            <v>2</v>
          </cell>
          <cell r="F20"/>
          <cell r="G20"/>
        </row>
        <row r="21">
          <cell r="A21">
            <v>13</v>
          </cell>
          <cell r="B21" t="str">
            <v>ReceiveDate</v>
          </cell>
          <cell r="C21" t="str">
            <v>領取日期</v>
          </cell>
          <cell r="D21" t="str">
            <v>DecimalD</v>
          </cell>
          <cell r="E21">
            <v>8</v>
          </cell>
          <cell r="F21"/>
          <cell r="G21"/>
        </row>
        <row r="22">
          <cell r="A22">
            <v>14</v>
          </cell>
          <cell r="B22" t="str">
            <v>TelNo1</v>
          </cell>
          <cell r="C22" t="str">
            <v>連絡電話1</v>
          </cell>
          <cell r="D22" t="str">
            <v>VARCHAR2</v>
          </cell>
          <cell r="E22">
            <v>15</v>
          </cell>
          <cell r="F22"/>
          <cell r="G22"/>
        </row>
        <row r="23">
          <cell r="A23">
            <v>15</v>
          </cell>
          <cell r="B23" t="str">
            <v>TelNo2</v>
          </cell>
          <cell r="C23" t="str">
            <v>連絡電話2</v>
          </cell>
          <cell r="D23" t="str">
            <v>VARCHAR2</v>
          </cell>
          <cell r="E23">
            <v>15</v>
          </cell>
          <cell r="F23"/>
          <cell r="G23"/>
        </row>
        <row r="24">
          <cell r="A24">
            <v>16</v>
          </cell>
          <cell r="B24" t="str">
            <v>FaxNum</v>
          </cell>
          <cell r="C24" t="str">
            <v>傳真機號碼</v>
          </cell>
          <cell r="D24" t="str">
            <v>VARCHAR2</v>
          </cell>
          <cell r="E24">
            <v>15</v>
          </cell>
          <cell r="F24"/>
          <cell r="G24"/>
        </row>
        <row r="25">
          <cell r="A25">
            <v>17</v>
          </cell>
          <cell r="B25" t="str">
            <v>EntryDate</v>
          </cell>
          <cell r="C25" t="str">
            <v>入帳日期</v>
          </cell>
          <cell r="D25" t="str">
            <v>DECIMALD</v>
          </cell>
          <cell r="E25">
            <v>8</v>
          </cell>
          <cell r="F25"/>
          <cell r="G25"/>
        </row>
        <row r="26">
          <cell r="A26">
            <v>18</v>
          </cell>
          <cell r="B26" t="str">
            <v>AgreeNo</v>
          </cell>
          <cell r="C26" t="str">
            <v>塗銷同意書編號</v>
          </cell>
          <cell r="D26" t="str">
            <v>VARCHAR2</v>
          </cell>
          <cell r="E26">
            <v>10</v>
          </cell>
          <cell r="F26"/>
          <cell r="G26"/>
        </row>
        <row r="27">
          <cell r="A27">
            <v>19</v>
          </cell>
          <cell r="B27" t="str">
            <v>DocNo</v>
          </cell>
          <cell r="C27" t="str">
            <v>公文編號</v>
          </cell>
          <cell r="D27" t="str">
            <v>DECIMAL</v>
          </cell>
          <cell r="E27">
            <v>7</v>
          </cell>
          <cell r="F27"/>
          <cell r="G27"/>
        </row>
        <row r="28">
          <cell r="A28">
            <v>20</v>
          </cell>
          <cell r="B28" t="str">
            <v>ClsNo</v>
          </cell>
          <cell r="C28" t="str">
            <v>銷號欄</v>
          </cell>
          <cell r="D28" t="str">
            <v>NVARCHAR2</v>
          </cell>
          <cell r="E28">
            <v>18</v>
          </cell>
          <cell r="F28"/>
          <cell r="G28"/>
        </row>
        <row r="29">
          <cell r="A29">
            <v>21</v>
          </cell>
          <cell r="B29" t="str">
            <v>Rmk</v>
          </cell>
          <cell r="C29" t="str">
            <v>備註</v>
          </cell>
          <cell r="D29" t="str">
            <v>NVARCHAR2</v>
          </cell>
          <cell r="E29">
            <v>100</v>
          </cell>
          <cell r="F29"/>
          <cell r="G29"/>
        </row>
        <row r="30">
          <cell r="A30">
            <v>22</v>
          </cell>
          <cell r="B30" t="str">
            <v>ClCode1</v>
          </cell>
          <cell r="C30" t="str">
            <v>擔保品代號1</v>
          </cell>
          <cell r="D30" t="str">
            <v>DECIMAL</v>
          </cell>
          <cell r="E30">
            <v>1</v>
          </cell>
          <cell r="F30"/>
          <cell r="G30" t="str">
            <v>擔保品代號檔CdCl</v>
          </cell>
        </row>
        <row r="31">
          <cell r="A31">
            <v>23</v>
          </cell>
          <cell r="B31" t="str">
            <v>ClCode2</v>
          </cell>
          <cell r="C31" t="str">
            <v>擔保品代號2</v>
          </cell>
          <cell r="D31" t="str">
            <v>DECIMAL</v>
          </cell>
          <cell r="E31">
            <v>2</v>
          </cell>
          <cell r="F31"/>
          <cell r="G31" t="str">
            <v>擔保品代號檔CdCl</v>
          </cell>
        </row>
        <row r="32">
          <cell r="A32">
            <v>24</v>
          </cell>
          <cell r="B32" t="str">
            <v>ClNo</v>
          </cell>
          <cell r="C32" t="str">
            <v>擔保品編號</v>
          </cell>
          <cell r="D32" t="str">
            <v>DECIMAL</v>
          </cell>
          <cell r="E32">
            <v>7</v>
          </cell>
          <cell r="F32"/>
          <cell r="G32"/>
        </row>
        <row r="33">
          <cell r="A33">
            <v>25</v>
          </cell>
          <cell r="B33" t="str">
            <v>CreateDate</v>
          </cell>
          <cell r="C33" t="str">
            <v>建檔日期時間</v>
          </cell>
          <cell r="D33" t="str">
            <v>DATE</v>
          </cell>
          <cell r="E33"/>
          <cell r="F33"/>
        </row>
        <row r="34">
          <cell r="A34">
            <v>26</v>
          </cell>
          <cell r="B34" t="str">
            <v>CreateEmpNo</v>
          </cell>
          <cell r="C34" t="str">
            <v>建檔人員</v>
          </cell>
          <cell r="D34" t="str">
            <v>VARCHAR2</v>
          </cell>
          <cell r="E34">
            <v>6</v>
          </cell>
          <cell r="F34"/>
        </row>
        <row r="35">
          <cell r="A35">
            <v>27</v>
          </cell>
          <cell r="B35" t="str">
            <v>LastUpdate</v>
          </cell>
          <cell r="C35" t="str">
            <v>最後更新日期時間</v>
          </cell>
          <cell r="D35" t="str">
            <v>DATE</v>
          </cell>
          <cell r="E35"/>
          <cell r="F35"/>
        </row>
        <row r="36">
          <cell r="A36">
            <v>28</v>
          </cell>
          <cell r="B36" t="str">
            <v>LastUpdateEmpNo</v>
          </cell>
          <cell r="C36" t="str">
            <v>最後更新人員</v>
          </cell>
          <cell r="D36" t="str">
            <v>VARCHAR2</v>
          </cell>
          <cell r="E36">
            <v>6</v>
          </cell>
          <cell r="F36"/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GraceCondition</v>
          </cell>
          <cell r="D1" t="str">
            <v>寬限條件控管繳息檔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  <cell r="F9">
            <v>0</v>
          </cell>
          <cell r="G9">
            <v>0</v>
          </cell>
        </row>
        <row r="10">
          <cell r="A10">
            <v>2</v>
          </cell>
          <cell r="B10" t="str">
            <v>FacmNo</v>
          </cell>
          <cell r="C10" t="str">
            <v>額度編號</v>
          </cell>
          <cell r="D10" t="str">
            <v>DECIMAL</v>
          </cell>
          <cell r="E10">
            <v>3</v>
          </cell>
          <cell r="F10">
            <v>0</v>
          </cell>
          <cell r="G10">
            <v>0</v>
          </cell>
        </row>
        <row r="11">
          <cell r="A11">
            <v>3</v>
          </cell>
          <cell r="B11" t="str">
            <v>ActUse</v>
          </cell>
          <cell r="C11" t="str">
            <v>使用碼</v>
          </cell>
          <cell r="D11" t="str">
            <v>VARCHAR2</v>
          </cell>
          <cell r="E11">
            <v>1</v>
          </cell>
          <cell r="F11">
            <v>0</v>
          </cell>
          <cell r="G11">
            <v>0</v>
          </cell>
        </row>
        <row r="12">
          <cell r="A12">
            <v>4</v>
          </cell>
          <cell r="B12" t="str">
            <v>CreateDate</v>
          </cell>
          <cell r="C12" t="str">
            <v>建檔日期時間</v>
          </cell>
          <cell r="D12" t="str">
            <v>DATE</v>
          </cell>
          <cell r="E12">
            <v>0</v>
          </cell>
          <cell r="F12">
            <v>0</v>
          </cell>
          <cell r="G12">
            <v>0</v>
          </cell>
        </row>
        <row r="13">
          <cell r="A13">
            <v>5</v>
          </cell>
          <cell r="B13" t="str">
            <v>CreateEmpNo</v>
          </cell>
          <cell r="C13" t="str">
            <v>建檔人員</v>
          </cell>
          <cell r="D13" t="str">
            <v>VARCHAR2</v>
          </cell>
          <cell r="E13">
            <v>6</v>
          </cell>
          <cell r="F13">
            <v>0</v>
          </cell>
          <cell r="G13">
            <v>0</v>
          </cell>
        </row>
        <row r="14">
          <cell r="A14">
            <v>6</v>
          </cell>
          <cell r="B14" t="str">
            <v>LastUpdate</v>
          </cell>
          <cell r="C14" t="str">
            <v>最後更新日期時間</v>
          </cell>
          <cell r="D14" t="str">
            <v>DATE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7</v>
          </cell>
          <cell r="B15" t="str">
            <v>LastUpdateEmpNo</v>
          </cell>
          <cell r="C15" t="str">
            <v>最後更新人員</v>
          </cell>
          <cell r="D15" t="str">
            <v>VARCHAR2</v>
          </cell>
          <cell r="E15">
            <v>6</v>
          </cell>
          <cell r="F15">
            <v>0</v>
          </cell>
          <cell r="G15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F35"/>
  <sheetViews>
    <sheetView tabSelected="1" zoomScale="85" zoomScaleNormal="85" workbookViewId="0">
      <selection activeCell="H15" sqref="H15"/>
    </sheetView>
  </sheetViews>
  <sheetFormatPr defaultColWidth="22.109375" defaultRowHeight="16.2"/>
  <cols>
    <col min="1" max="1" width="6" bestFit="1" customWidth="1"/>
    <col min="2" max="2" width="17.5546875" bestFit="1" customWidth="1"/>
    <col min="3" max="3" width="34.88671875" bestFit="1" customWidth="1"/>
    <col min="4" max="4" width="17.44140625" bestFit="1" customWidth="1"/>
    <col min="5" max="5" width="17.21875" bestFit="1" customWidth="1"/>
    <col min="6" max="6" width="6" bestFit="1" customWidth="1"/>
  </cols>
  <sheetData>
    <row r="1" spans="1:6" ht="82.8">
      <c r="A1" s="1"/>
      <c r="B1" s="1"/>
      <c r="C1" s="1"/>
      <c r="D1" s="7" t="s">
        <v>4</v>
      </c>
      <c r="E1" s="8" t="s">
        <v>5</v>
      </c>
      <c r="F1" s="1"/>
    </row>
    <row r="2" spans="1:6" s="6" customFormat="1">
      <c r="A2" s="17" t="s">
        <v>0</v>
      </c>
      <c r="B2" s="17" t="s">
        <v>1</v>
      </c>
      <c r="C2" s="17" t="s">
        <v>2</v>
      </c>
      <c r="D2" s="18" t="s">
        <v>22</v>
      </c>
      <c r="E2" s="18" t="s">
        <v>6</v>
      </c>
      <c r="F2" s="19" t="s">
        <v>3</v>
      </c>
    </row>
    <row r="3" spans="1:6">
      <c r="A3" s="2">
        <f t="shared" ref="A3:A35" si="0">IF(ISNUMBER(A2),A2+1,1)</f>
        <v>1</v>
      </c>
      <c r="B3" s="3" t="str">
        <f>FacMain!C1</f>
        <v>FacMain</v>
      </c>
      <c r="C3" s="4" t="str">
        <f>FacMain!D1</f>
        <v>額度主檔</v>
      </c>
      <c r="D3" s="5">
        <v>3</v>
      </c>
      <c r="E3" s="5">
        <v>5</v>
      </c>
      <c r="F3" s="2"/>
    </row>
    <row r="4" spans="1:6">
      <c r="A4" s="2">
        <f t="shared" si="0"/>
        <v>2</v>
      </c>
      <c r="B4" s="3" t="str">
        <f>FacProd!C1</f>
        <v>FacProd</v>
      </c>
      <c r="C4" s="4" t="str">
        <f>FacProd!D1</f>
        <v>商品參數主檔</v>
      </c>
      <c r="D4" s="5">
        <v>3</v>
      </c>
      <c r="E4" s="5">
        <v>5</v>
      </c>
      <c r="F4" s="2"/>
    </row>
    <row r="5" spans="1:6">
      <c r="A5" s="2">
        <f t="shared" si="0"/>
        <v>3</v>
      </c>
      <c r="B5" s="3" t="str">
        <f>FacProdAcctFee!C1</f>
        <v>FacProdAcctFee</v>
      </c>
      <c r="C5" s="4" t="str">
        <f>FacProdAcctFee!D1</f>
        <v>商品參數副檔帳管費</v>
      </c>
      <c r="D5" s="5">
        <v>1</v>
      </c>
      <c r="E5" s="5">
        <v>5</v>
      </c>
      <c r="F5" s="2"/>
    </row>
    <row r="6" spans="1:6">
      <c r="A6" s="2">
        <f t="shared" si="0"/>
        <v>4</v>
      </c>
      <c r="B6" s="3" t="str">
        <f>FacProdBreach!C1</f>
        <v>FacProdBreach</v>
      </c>
      <c r="C6" s="4" t="str">
        <f>FacProdBreach!D1</f>
        <v>商品參數副檔清償金類型</v>
      </c>
      <c r="D6" s="5">
        <v>1</v>
      </c>
      <c r="E6" s="5">
        <v>5</v>
      </c>
      <c r="F6" s="2"/>
    </row>
    <row r="7" spans="1:6">
      <c r="A7" s="2">
        <f t="shared" si="0"/>
        <v>5</v>
      </c>
      <c r="B7" s="3" t="str">
        <f>FacProdPremium!C1</f>
        <v>FacProdPremium</v>
      </c>
      <c r="C7" s="4" t="str">
        <f>FacProdPremium!D1</f>
        <v>商品參數副檔年繳保費優惠減碼</v>
      </c>
      <c r="D7" s="5">
        <v>1</v>
      </c>
      <c r="E7" s="5">
        <v>5</v>
      </c>
      <c r="F7" s="2"/>
    </row>
    <row r="8" spans="1:6">
      <c r="A8" s="2">
        <f t="shared" si="0"/>
        <v>6</v>
      </c>
      <c r="B8" s="3" t="str">
        <f>FacProdStepRate!C1</f>
        <v>FacProdStepRate</v>
      </c>
      <c r="C8" s="4" t="str">
        <f>FacProdStepRate!D1</f>
        <v>商品參數副檔階梯式利率</v>
      </c>
      <c r="D8" s="5">
        <v>3</v>
      </c>
      <c r="E8" s="5">
        <v>5</v>
      </c>
      <c r="F8" s="2"/>
    </row>
    <row r="9" spans="1:6">
      <c r="A9" s="2">
        <f t="shared" si="0"/>
        <v>7</v>
      </c>
      <c r="B9" s="3" t="str">
        <f>FacCaseAppl!C1</f>
        <v>FacCaseAppl</v>
      </c>
      <c r="C9" s="4" t="str">
        <f>FacCaseAppl!D1</f>
        <v>案件申請檔</v>
      </c>
      <c r="D9" s="5">
        <v>3</v>
      </c>
      <c r="E9" s="5">
        <v>5</v>
      </c>
      <c r="F9" s="2"/>
    </row>
    <row r="10" spans="1:6">
      <c r="A10" s="2">
        <f t="shared" si="0"/>
        <v>8</v>
      </c>
      <c r="B10" s="3" t="s">
        <v>316</v>
      </c>
      <c r="C10" s="4" t="str">
        <f>FacClose!D1</f>
        <v>清償作業檔</v>
      </c>
      <c r="D10" s="5">
        <v>3</v>
      </c>
      <c r="E10" s="5">
        <v>5</v>
      </c>
      <c r="F10" s="2"/>
    </row>
    <row r="11" spans="1:6">
      <c r="A11" s="2">
        <f t="shared" si="0"/>
        <v>9</v>
      </c>
      <c r="B11" s="3" t="s">
        <v>331</v>
      </c>
      <c r="C11" s="4" t="s">
        <v>332</v>
      </c>
      <c r="D11" s="5">
        <v>3</v>
      </c>
      <c r="E11" s="5">
        <v>5</v>
      </c>
      <c r="F11" s="2"/>
    </row>
    <row r="12" spans="1:6">
      <c r="A12" s="2">
        <f t="shared" si="0"/>
        <v>10</v>
      </c>
      <c r="B12" s="3" t="str">
        <f>Guarantor!C1</f>
        <v>Guarantor</v>
      </c>
      <c r="C12" s="4" t="str">
        <f>Guarantor!D1</f>
        <v>保證人檔</v>
      </c>
      <c r="D12" s="5">
        <v>3</v>
      </c>
      <c r="E12" s="5">
        <v>5</v>
      </c>
      <c r="F12" s="2"/>
    </row>
    <row r="13" spans="1:6">
      <c r="A13" s="2">
        <f t="shared" si="0"/>
        <v>11</v>
      </c>
      <c r="B13" s="3" t="str">
        <f>RelsMain!C1</f>
        <v>RelsMain</v>
      </c>
      <c r="C13" s="4" t="str">
        <f>RelsMain!D1</f>
        <v>(準)利害關係人主檔</v>
      </c>
      <c r="D13" s="5">
        <v>3</v>
      </c>
      <c r="E13" s="5">
        <v>5</v>
      </c>
      <c r="F13" s="2" t="s">
        <v>584</v>
      </c>
    </row>
    <row r="14" spans="1:6">
      <c r="A14" s="2">
        <f t="shared" si="0"/>
        <v>12</v>
      </c>
      <c r="B14" s="3" t="str">
        <f>RelsFamily!C1</f>
        <v>RelsFamily</v>
      </c>
      <c r="C14" s="4" t="str">
        <f>RelsFamily!D1</f>
        <v>(準)利害關係人親屬檔</v>
      </c>
      <c r="D14" s="5">
        <v>3</v>
      </c>
      <c r="E14" s="5">
        <v>5</v>
      </c>
      <c r="F14" s="2" t="s">
        <v>584</v>
      </c>
    </row>
    <row r="15" spans="1:6">
      <c r="A15" s="2">
        <f t="shared" si="0"/>
        <v>13</v>
      </c>
      <c r="B15" s="3" t="str">
        <f>RelsCompany!C1</f>
        <v>RelsCompany</v>
      </c>
      <c r="C15" s="4" t="str">
        <f>RelsCompany!D1</f>
        <v>(準)利害關係人相關事業檔</v>
      </c>
      <c r="D15" s="5">
        <v>3</v>
      </c>
      <c r="E15" s="5">
        <v>5</v>
      </c>
      <c r="F15" s="2" t="s">
        <v>584</v>
      </c>
    </row>
    <row r="16" spans="1:6">
      <c r="A16" s="2">
        <f t="shared" si="0"/>
        <v>14</v>
      </c>
      <c r="B16" s="3" t="str">
        <f>ReltMain!C1</f>
        <v>ReltMain</v>
      </c>
      <c r="C16" s="4" t="str">
        <f>ReltMain!D1</f>
        <v>關係人主檔</v>
      </c>
      <c r="D16" s="5">
        <v>3</v>
      </c>
      <c r="E16" s="5">
        <v>5</v>
      </c>
      <c r="F16" s="2" t="s">
        <v>584</v>
      </c>
    </row>
    <row r="17" spans="1:6">
      <c r="A17" s="2">
        <f t="shared" si="0"/>
        <v>15</v>
      </c>
      <c r="B17" s="3" t="str">
        <f>ReltFamily!C1</f>
        <v>ReltFamily</v>
      </c>
      <c r="C17" s="4" t="str">
        <f>ReltFamily!D1</f>
        <v>利害關係人親屬檔</v>
      </c>
      <c r="D17" s="5">
        <v>3</v>
      </c>
      <c r="E17" s="5">
        <v>5</v>
      </c>
      <c r="F17" s="2" t="s">
        <v>584</v>
      </c>
    </row>
    <row r="18" spans="1:6">
      <c r="A18" s="2">
        <f t="shared" si="0"/>
        <v>16</v>
      </c>
      <c r="B18" s="3" t="str">
        <f>ReltCompany!C1</f>
        <v>ReltCompany</v>
      </c>
      <c r="C18" s="4" t="str">
        <f>ReltCompany!D1</f>
        <v>利害關係人相關事業檔</v>
      </c>
      <c r="D18" s="5">
        <v>3</v>
      </c>
      <c r="E18" s="5">
        <v>5</v>
      </c>
      <c r="F18" s="2" t="s">
        <v>584</v>
      </c>
    </row>
    <row r="19" spans="1:6">
      <c r="A19" s="2">
        <f t="shared" si="0"/>
        <v>17</v>
      </c>
      <c r="B19" s="3" t="str">
        <f>CustDataCtrl!C1</f>
        <v>CustDataCtrl</v>
      </c>
      <c r="C19" s="4" t="str">
        <f>CustDataCtrl!D1</f>
        <v>結清戶個資控管檔</v>
      </c>
      <c r="D19" s="5">
        <v>3</v>
      </c>
      <c r="E19" s="5">
        <v>5</v>
      </c>
      <c r="F19" s="2"/>
    </row>
    <row r="20" spans="1:6">
      <c r="A20" s="2">
        <f t="shared" si="0"/>
        <v>18</v>
      </c>
      <c r="B20" s="3" t="str">
        <f>CustRmk!C1</f>
        <v>CustRmk</v>
      </c>
      <c r="C20" s="4" t="str">
        <f>CustRmk!D1</f>
        <v>顧客控管警訊檔</v>
      </c>
      <c r="D20" s="5">
        <v>3</v>
      </c>
      <c r="E20" s="5">
        <v>5</v>
      </c>
      <c r="F20" s="2"/>
    </row>
    <row r="21" spans="1:6">
      <c r="A21" s="2">
        <f t="shared" si="0"/>
        <v>19</v>
      </c>
      <c r="B21" s="3" t="str">
        <f>ClFac!C1</f>
        <v>ClFac</v>
      </c>
      <c r="C21" s="4" t="str">
        <f>ClFac!D1</f>
        <v>擔保品與額度關聯檔</v>
      </c>
      <c r="D21" s="5">
        <v>3</v>
      </c>
      <c r="E21" s="5">
        <v>5</v>
      </c>
      <c r="F21" s="2"/>
    </row>
    <row r="22" spans="1:6">
      <c r="A22" s="2">
        <f t="shared" si="0"/>
        <v>20</v>
      </c>
      <c r="B22" s="3" t="str">
        <f>ClMain!C1</f>
        <v>ClMain</v>
      </c>
      <c r="C22" s="4" t="str">
        <f>ClMain!D1</f>
        <v>擔保品主檔</v>
      </c>
      <c r="D22" s="5">
        <v>3</v>
      </c>
      <c r="E22" s="5">
        <v>5</v>
      </c>
      <c r="F22" s="2"/>
    </row>
    <row r="23" spans="1:6">
      <c r="A23" s="2">
        <f t="shared" si="0"/>
        <v>21</v>
      </c>
      <c r="B23" s="3" t="str">
        <f>ClImm!C1</f>
        <v>ClImm</v>
      </c>
      <c r="C23" s="4" t="str">
        <f>ClImm!D1</f>
        <v>擔保品不動產檔</v>
      </c>
      <c r="D23" s="5">
        <v>3</v>
      </c>
      <c r="E23" s="5">
        <v>5</v>
      </c>
      <c r="F23" s="2"/>
    </row>
    <row r="24" spans="1:6">
      <c r="A24" s="2">
        <f t="shared" si="0"/>
        <v>22</v>
      </c>
      <c r="B24" s="3" t="str">
        <f>ClBuilding!C1</f>
        <v>ClBuilding</v>
      </c>
      <c r="C24" s="4" t="str">
        <f>ClBuilding!D1</f>
        <v>擔保品不動產建物檔</v>
      </c>
      <c r="D24" s="5">
        <v>3</v>
      </c>
      <c r="E24" s="5">
        <v>5</v>
      </c>
      <c r="F24" s="2"/>
    </row>
    <row r="25" spans="1:6">
      <c r="A25" s="2">
        <f t="shared" si="0"/>
        <v>23</v>
      </c>
      <c r="B25" s="3" t="str">
        <f>ClLand!C1</f>
        <v>ClLand</v>
      </c>
      <c r="C25" s="4" t="str">
        <f>ClLand!D1</f>
        <v>擔保品不動產土地檔</v>
      </c>
      <c r="D25" s="5">
        <v>3</v>
      </c>
      <c r="E25" s="5">
        <v>5</v>
      </c>
      <c r="F25" s="2"/>
    </row>
    <row r="26" spans="1:6">
      <c r="A26" s="2">
        <f t="shared" si="0"/>
        <v>24</v>
      </c>
      <c r="B26" s="3" t="str">
        <f>ClStock!C1</f>
        <v>ClStock</v>
      </c>
      <c r="C26" s="4" t="str">
        <f>ClStock!D1</f>
        <v>擔保品股票檔</v>
      </c>
      <c r="D26" s="5">
        <v>3</v>
      </c>
      <c r="E26" s="5">
        <v>5</v>
      </c>
      <c r="F26" s="2"/>
    </row>
    <row r="27" spans="1:6">
      <c r="A27" s="2">
        <f t="shared" si="0"/>
        <v>25</v>
      </c>
      <c r="B27" s="3" t="str">
        <f>ClOther!C1</f>
        <v>ClOther</v>
      </c>
      <c r="C27" s="4" t="str">
        <f>ClOther!D1</f>
        <v>擔保品其他檔</v>
      </c>
      <c r="D27" s="5">
        <v>3</v>
      </c>
      <c r="E27" s="5">
        <v>5</v>
      </c>
      <c r="F27" s="2"/>
    </row>
    <row r="28" spans="1:6">
      <c r="A28" s="2">
        <f t="shared" si="0"/>
        <v>26</v>
      </c>
      <c r="B28" s="3" t="str">
        <f>ClMovables!C1</f>
        <v>ClMovables</v>
      </c>
      <c r="C28" s="4" t="str">
        <f>ClMovables!D1</f>
        <v>擔保品動產檔</v>
      </c>
      <c r="D28" s="5">
        <v>3</v>
      </c>
      <c r="E28" s="5">
        <v>5</v>
      </c>
      <c r="F28" s="2"/>
    </row>
    <row r="29" spans="1:6">
      <c r="A29" s="2">
        <f t="shared" si="0"/>
        <v>27</v>
      </c>
      <c r="B29" s="3" t="str">
        <f>ForeclosureFee!C1</f>
        <v>ForeclosureFee</v>
      </c>
      <c r="C29" s="4" t="str">
        <f>ForeclosureFee!D1</f>
        <v>法拍費用檔</v>
      </c>
      <c r="D29" s="5">
        <v>3</v>
      </c>
      <c r="E29" s="5">
        <v>5</v>
      </c>
      <c r="F29" s="2"/>
    </row>
    <row r="30" spans="1:6">
      <c r="A30" s="2">
        <f t="shared" si="0"/>
        <v>28</v>
      </c>
      <c r="B30" s="3" t="s">
        <v>337</v>
      </c>
      <c r="C30" s="4" t="s">
        <v>338</v>
      </c>
      <c r="D30" s="5">
        <v>3</v>
      </c>
      <c r="E30" s="5">
        <v>5</v>
      </c>
      <c r="F30" s="2"/>
    </row>
    <row r="31" spans="1:6">
      <c r="A31" s="2">
        <f t="shared" si="0"/>
        <v>29</v>
      </c>
      <c r="B31" s="3" t="s">
        <v>304</v>
      </c>
      <c r="C31" s="4" t="str">
        <f>ClBuildingOwner!D1</f>
        <v>擔保品-建物所有權人檔</v>
      </c>
      <c r="D31" s="5">
        <v>3</v>
      </c>
      <c r="E31" s="5">
        <v>5</v>
      </c>
      <c r="F31" s="2"/>
    </row>
    <row r="32" spans="1:6">
      <c r="A32" s="2">
        <f t="shared" si="0"/>
        <v>30</v>
      </c>
      <c r="B32" s="3" t="s">
        <v>305</v>
      </c>
      <c r="C32" s="4" t="str">
        <f>ClBuildingPublic!D1</f>
        <v>擔保品-建物公設建號檔</v>
      </c>
      <c r="D32" s="5">
        <v>3</v>
      </c>
      <c r="E32" s="5">
        <v>5</v>
      </c>
      <c r="F32" s="2"/>
    </row>
    <row r="33" spans="1:6">
      <c r="A33" s="2">
        <f t="shared" si="0"/>
        <v>31</v>
      </c>
      <c r="B33" s="3" t="s">
        <v>306</v>
      </c>
      <c r="C33" s="4" t="str">
        <f>ClBuildingReason!D1</f>
        <v>擔保品-建物修改原因檔</v>
      </c>
      <c r="D33" s="5">
        <v>1</v>
      </c>
      <c r="E33" s="5">
        <v>5</v>
      </c>
      <c r="F33" s="2"/>
    </row>
    <row r="34" spans="1:6">
      <c r="A34" s="2">
        <f t="shared" si="0"/>
        <v>32</v>
      </c>
      <c r="B34" s="3" t="s">
        <v>307</v>
      </c>
      <c r="C34" s="4" t="str">
        <f>ClLandOwner!D1</f>
        <v>擔保品-土地所有權人檔</v>
      </c>
      <c r="D34" s="5">
        <v>3</v>
      </c>
      <c r="E34" s="5">
        <v>5</v>
      </c>
      <c r="F34" s="2"/>
    </row>
    <row r="35" spans="1:6">
      <c r="A35" s="2">
        <f t="shared" si="0"/>
        <v>33</v>
      </c>
      <c r="B35" s="3" t="s">
        <v>308</v>
      </c>
      <c r="C35" s="4" t="str">
        <f>ClLandReason!D1</f>
        <v>擔保品-土地修改原因檔</v>
      </c>
      <c r="D35" s="5">
        <v>1</v>
      </c>
      <c r="E35" s="5">
        <v>5</v>
      </c>
      <c r="F35" s="2"/>
    </row>
  </sheetData>
  <phoneticPr fontId="4" type="noConversion"/>
  <hyperlinks>
    <hyperlink ref="B3" location="FacMain!A1" display="FacMain!A1" xr:uid="{00000000-0004-0000-0000-000000000000}"/>
    <hyperlink ref="B4" location="FacProd!A1" display="FacProd!A1" xr:uid="{00000000-0004-0000-0000-000001000000}"/>
    <hyperlink ref="B5" location="FacProdBreach!A1" display="FacProdBreach!A1" xr:uid="{00000000-0004-0000-0000-000002000000}"/>
    <hyperlink ref="B6" location="FacProdBreach!A1" display="FacProdBreach!A1" xr:uid="{00000000-0004-0000-0000-000003000000}"/>
    <hyperlink ref="B7" location="FacProdPremium!A1" display="FacProdPremium!A1" xr:uid="{00000000-0004-0000-0000-000004000000}"/>
    <hyperlink ref="B8" location="FacProdStepRate!A1" display="FacProdStepRate!A1" xr:uid="{00000000-0004-0000-0000-000005000000}"/>
    <hyperlink ref="B9" location="FacCaseAppl!A1" display="FacCaseAppl!A1" xr:uid="{00000000-0004-0000-0000-000006000000}"/>
    <hyperlink ref="B12" location="Guarantor!A1" display="Guarantor!A1" xr:uid="{00000000-0004-0000-0000-000007000000}"/>
    <hyperlink ref="B13" location="RelsMain!A1" display="RelsMain!A1" xr:uid="{00000000-0004-0000-0000-000008000000}"/>
    <hyperlink ref="B14" location="RelsFamily!A1" display="RelsFamily!A1" xr:uid="{00000000-0004-0000-0000-000009000000}"/>
    <hyperlink ref="B15" location="RelsCompany!A1" display="RelsCompany!A1" xr:uid="{00000000-0004-0000-0000-00000A000000}"/>
    <hyperlink ref="B16" location="ReltMain!A1" display="ReltMain!A1" xr:uid="{00000000-0004-0000-0000-00000B000000}"/>
    <hyperlink ref="B17" location="ReltFamily!A1" display="ReltFamily!A1" xr:uid="{00000000-0004-0000-0000-00000C000000}"/>
    <hyperlink ref="B18" location="ReltCompany!A1" display="ReltCompany!A1" xr:uid="{00000000-0004-0000-0000-00000D000000}"/>
    <hyperlink ref="B19" location="CustDataCtrl!A1" display="CustDataCtrl!A1" xr:uid="{00000000-0004-0000-0000-00000E000000}"/>
    <hyperlink ref="B20" location="CustRmk!A1" display="CustRmk!A1" xr:uid="{00000000-0004-0000-0000-00000F000000}"/>
    <hyperlink ref="B21" location="ClFac!A1" display="ClFac!A1" xr:uid="{00000000-0004-0000-0000-000010000000}"/>
    <hyperlink ref="B22" location="ClMain!A1" display="ClMain!A1" xr:uid="{00000000-0004-0000-0000-000011000000}"/>
    <hyperlink ref="B23" location="ClImm!A1" display="ClImm!A1" xr:uid="{00000000-0004-0000-0000-000012000000}"/>
    <hyperlink ref="B24" location="ClBuilding!A1" display="ClBuilding!A1" xr:uid="{00000000-0004-0000-0000-000013000000}"/>
    <hyperlink ref="B25" location="ClLand!A1" display="ClLand!A1" xr:uid="{00000000-0004-0000-0000-000014000000}"/>
    <hyperlink ref="B26" location="ClStock!A1" display="ClStock!A1" xr:uid="{00000000-0004-0000-0000-000015000000}"/>
    <hyperlink ref="B27" location="ClOther!A1" display="ClOther!A1" xr:uid="{00000000-0004-0000-0000-000016000000}"/>
    <hyperlink ref="B28" location="ClMovables!A1" display="ClMovables!A1" xr:uid="{00000000-0004-0000-0000-000017000000}"/>
    <hyperlink ref="B29" location="ForeclosureFee!A1" display="ForeclosureFee!A1" xr:uid="{00000000-0004-0000-0000-000018000000}"/>
    <hyperlink ref="B31" location="ClBuildingOwner!A1" display="ClBuildingOwner" xr:uid="{00000000-0004-0000-0000-000019000000}"/>
    <hyperlink ref="B32" location="ClBuildingPublic!A1" display="ClBuildingPublic" xr:uid="{00000000-0004-0000-0000-00001A000000}"/>
    <hyperlink ref="B33" location="ClBuildingReason!A1" display="ClBuildingReason" xr:uid="{00000000-0004-0000-0000-00001B000000}"/>
    <hyperlink ref="B34" location="ClLandOwner!A1" display="ClLandOwner" xr:uid="{00000000-0004-0000-0000-00001C000000}"/>
    <hyperlink ref="B35" location="ClLandReason!A1" display="ClLandReason" xr:uid="{00000000-0004-0000-0000-00001D000000}"/>
    <hyperlink ref="B10" location="FacClose!A1" display="FacClose" xr:uid="{00000000-0004-0000-0000-00001E000000}"/>
    <hyperlink ref="B11" location="GraceCondition!A1" display="GraceCondition" xr:uid="{00000000-0004-0000-0000-00001F000000}"/>
    <hyperlink ref="B30" location="ForeclosureFee!A1" display="ForeclosureFee!A1" xr:uid="{00000000-0004-0000-0000-000020000000}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工作表10"/>
  <dimension ref="A1:O11"/>
  <sheetViews>
    <sheetView zoomScaleNormal="100" workbookViewId="0">
      <selection activeCell="O4" sqref="O4"/>
    </sheetView>
  </sheetViews>
  <sheetFormatPr defaultColWidth="58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2.88671875" style="11" bestFit="1" customWidth="1"/>
    <col min="5" max="5" width="8.21875" style="11" bestFit="1" customWidth="1"/>
    <col min="6" max="6" width="6.21875" style="11" bestFit="1" customWidth="1"/>
    <col min="7" max="7" width="30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11" style="11" bestFit="1" customWidth="1"/>
    <col min="15" max="16384" width="58.77734375" style="11"/>
  </cols>
  <sheetData>
    <row r="1" spans="1:15" ht="32.4">
      <c r="A1" s="46" t="s">
        <v>7</v>
      </c>
      <c r="B1" s="47"/>
      <c r="C1" s="9" t="str">
        <f>[9]DBD!C1</f>
        <v>GraceCondition</v>
      </c>
      <c r="D1" s="9" t="str">
        <f>[9]DBD!D1</f>
        <v>寬限條件控管繳息檔</v>
      </c>
      <c r="E1" s="16" t="s">
        <v>23</v>
      </c>
      <c r="F1" s="10"/>
      <c r="G1" s="10"/>
    </row>
    <row r="2" spans="1:15">
      <c r="A2" s="21"/>
      <c r="B2" s="22" t="s">
        <v>353</v>
      </c>
      <c r="C2" s="9" t="s">
        <v>562</v>
      </c>
      <c r="D2" s="9"/>
      <c r="E2" s="16"/>
      <c r="F2" s="10"/>
      <c r="G2" s="10"/>
    </row>
    <row r="3" spans="1:15">
      <c r="A3" s="21"/>
      <c r="B3" s="22" t="s">
        <v>354</v>
      </c>
      <c r="C3" s="9"/>
      <c r="D3" s="9"/>
      <c r="E3" s="16"/>
      <c r="F3" s="10"/>
      <c r="G3" s="10"/>
    </row>
    <row r="4" spans="1:15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  <c r="O4" s="43" t="s">
        <v>790</v>
      </c>
    </row>
    <row r="5" spans="1:15">
      <c r="A5" s="9">
        <f>[9]DBD!A9</f>
        <v>1</v>
      </c>
      <c r="B5" s="9" t="str">
        <f>[9]DBD!B9</f>
        <v>CustNo</v>
      </c>
      <c r="C5" s="9" t="str">
        <f>[9]DBD!C9</f>
        <v>借款人戶號</v>
      </c>
      <c r="D5" s="9" t="str">
        <f>[9]DBD!D9</f>
        <v>DECIMAL</v>
      </c>
      <c r="E5" s="9">
        <f>[9]DBD!E9</f>
        <v>7</v>
      </c>
      <c r="F5" s="9">
        <f>[9]DBD!F9</f>
        <v>0</v>
      </c>
      <c r="G5" s="9">
        <f>[9]DBD!G9</f>
        <v>0</v>
      </c>
      <c r="H5" s="15" t="s">
        <v>333</v>
      </c>
      <c r="I5" s="15" t="s">
        <v>358</v>
      </c>
      <c r="J5" s="15" t="s">
        <v>334</v>
      </c>
      <c r="K5" s="15" t="s">
        <v>27</v>
      </c>
      <c r="L5" s="15">
        <v>7</v>
      </c>
      <c r="M5" s="15"/>
      <c r="N5" s="15"/>
    </row>
    <row r="6" spans="1:15">
      <c r="A6" s="9">
        <f>[9]DBD!A10</f>
        <v>2</v>
      </c>
      <c r="B6" s="9" t="str">
        <f>[9]DBD!B10</f>
        <v>FacmNo</v>
      </c>
      <c r="C6" s="9" t="str">
        <f>[9]DBD!C10</f>
        <v>額度編號</v>
      </c>
      <c r="D6" s="9" t="str">
        <f>[9]DBD!D10</f>
        <v>DECIMAL</v>
      </c>
      <c r="E6" s="9">
        <f>[9]DBD!E10</f>
        <v>3</v>
      </c>
      <c r="F6" s="9">
        <f>[9]DBD!F10</f>
        <v>0</v>
      </c>
      <c r="G6" s="9">
        <f>[9]DBD!G10</f>
        <v>0</v>
      </c>
      <c r="H6" s="15" t="s">
        <v>333</v>
      </c>
      <c r="I6" s="15" t="s">
        <v>362</v>
      </c>
      <c r="J6" s="15" t="s">
        <v>335</v>
      </c>
      <c r="K6" s="15" t="s">
        <v>27</v>
      </c>
      <c r="L6" s="15">
        <v>3</v>
      </c>
      <c r="M6" s="15"/>
      <c r="N6" s="15"/>
    </row>
    <row r="7" spans="1:15" ht="16.8" customHeight="1">
      <c r="A7" s="9">
        <f>[9]DBD!A11</f>
        <v>3</v>
      </c>
      <c r="B7" s="9" t="str">
        <f>[9]DBD!B11</f>
        <v>ActUse</v>
      </c>
      <c r="C7" s="9" t="str">
        <f>[9]DBD!C11</f>
        <v>使用碼</v>
      </c>
      <c r="D7" s="9" t="str">
        <f>[9]DBD!D11</f>
        <v>VARCHAR2</v>
      </c>
      <c r="E7" s="9">
        <f>[9]DBD!E11</f>
        <v>1</v>
      </c>
      <c r="F7" s="9">
        <f>[9]DBD!F11</f>
        <v>0</v>
      </c>
      <c r="G7" s="9">
        <f>[9]DBD!G11</f>
        <v>0</v>
      </c>
      <c r="H7" s="15" t="s">
        <v>333</v>
      </c>
      <c r="I7" s="15" t="s">
        <v>728</v>
      </c>
      <c r="J7" s="15" t="s">
        <v>336</v>
      </c>
      <c r="K7" s="15" t="s">
        <v>43</v>
      </c>
      <c r="L7" s="15">
        <v>1</v>
      </c>
      <c r="M7" s="15"/>
      <c r="N7" s="15"/>
    </row>
    <row r="8" spans="1:15">
      <c r="A8" s="9">
        <f>[9]DBD!A12</f>
        <v>4</v>
      </c>
      <c r="B8" s="9" t="str">
        <f>[9]DBD!B12</f>
        <v>CreateDate</v>
      </c>
      <c r="C8" s="9" t="str">
        <f>[9]DBD!C12</f>
        <v>建檔日期時間</v>
      </c>
      <c r="D8" s="9" t="str">
        <f>[9]DBD!D12</f>
        <v>DATE</v>
      </c>
      <c r="E8" s="9">
        <f>[9]DBD!E12</f>
        <v>0</v>
      </c>
      <c r="F8" s="9">
        <f>[9]DBD!F12</f>
        <v>0</v>
      </c>
      <c r="G8" s="9">
        <f>[9]DBD!G12</f>
        <v>0</v>
      </c>
      <c r="H8" s="15"/>
      <c r="I8" s="15"/>
      <c r="J8" s="15"/>
      <c r="K8" s="15"/>
      <c r="L8" s="15"/>
      <c r="M8" s="15"/>
      <c r="N8" s="15"/>
    </row>
    <row r="9" spans="1:15">
      <c r="A9" s="9">
        <f>[9]DBD!A13</f>
        <v>5</v>
      </c>
      <c r="B9" s="9" t="str">
        <f>[9]DBD!B13</f>
        <v>CreateEmpNo</v>
      </c>
      <c r="C9" s="9" t="str">
        <f>[9]DBD!C13</f>
        <v>建檔人員</v>
      </c>
      <c r="D9" s="9" t="str">
        <f>[9]DBD!D13</f>
        <v>VARCHAR2</v>
      </c>
      <c r="E9" s="9">
        <f>[9]DBD!E13</f>
        <v>6</v>
      </c>
      <c r="F9" s="9">
        <f>[9]DBD!F13</f>
        <v>0</v>
      </c>
      <c r="G9" s="9">
        <f>[9]DBD!G13</f>
        <v>0</v>
      </c>
      <c r="H9" s="15"/>
      <c r="I9" s="15"/>
      <c r="J9" s="15"/>
      <c r="K9" s="15"/>
      <c r="L9" s="15"/>
      <c r="M9" s="15"/>
      <c r="N9" s="15"/>
    </row>
    <row r="10" spans="1:15">
      <c r="A10" s="9">
        <f>[9]DBD!A14</f>
        <v>6</v>
      </c>
      <c r="B10" s="9" t="str">
        <f>[9]DBD!B14</f>
        <v>LastUpdate</v>
      </c>
      <c r="C10" s="9" t="str">
        <f>[9]DBD!C14</f>
        <v>最後更新日期時間</v>
      </c>
      <c r="D10" s="9" t="str">
        <f>[9]DBD!D14</f>
        <v>DATE</v>
      </c>
      <c r="E10" s="9">
        <f>[9]DBD!E14</f>
        <v>0</v>
      </c>
      <c r="F10" s="9">
        <f>[9]DBD!F14</f>
        <v>0</v>
      </c>
      <c r="G10" s="9">
        <f>[9]DBD!G14</f>
        <v>0</v>
      </c>
      <c r="H10" s="15"/>
      <c r="I10" s="15"/>
      <c r="J10" s="15"/>
      <c r="K10" s="15"/>
      <c r="L10" s="15"/>
      <c r="M10" s="15"/>
      <c r="N10" s="15"/>
    </row>
    <row r="11" spans="1:15">
      <c r="A11" s="9">
        <f>[9]DBD!A15</f>
        <v>7</v>
      </c>
      <c r="B11" s="9" t="str">
        <f>[9]DBD!B15</f>
        <v>LastUpdateEmpNo</v>
      </c>
      <c r="C11" s="9" t="str">
        <f>[9]DBD!C15</f>
        <v>最後更新人員</v>
      </c>
      <c r="D11" s="9" t="str">
        <f>[9]DBD!D15</f>
        <v>VARCHAR2</v>
      </c>
      <c r="E11" s="9">
        <f>[9]DBD!E15</f>
        <v>6</v>
      </c>
      <c r="F11" s="9">
        <f>[9]DBD!F15</f>
        <v>0</v>
      </c>
      <c r="G11" s="9">
        <f>[9]DBD!G15</f>
        <v>0</v>
      </c>
      <c r="H11" s="15"/>
      <c r="I11" s="15"/>
      <c r="J11" s="15"/>
      <c r="K11" s="15"/>
      <c r="L11" s="15"/>
      <c r="M11" s="15"/>
      <c r="N11" s="15"/>
    </row>
  </sheetData>
  <mergeCells count="1">
    <mergeCell ref="A1:B1"/>
  </mergeCells>
  <phoneticPr fontId="1" type="noConversion"/>
  <hyperlinks>
    <hyperlink ref="E1" location="'L2'!A1" display="回首頁" xr:uid="{00000000-0004-0000-09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工作表11"/>
  <dimension ref="A1:N16"/>
  <sheetViews>
    <sheetView topLeftCell="H4" workbookViewId="0">
      <selection activeCell="O9" sqref="O9"/>
    </sheetView>
  </sheetViews>
  <sheetFormatPr defaultColWidth="35.109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2.88671875" style="11" bestFit="1" customWidth="1"/>
    <col min="5" max="5" width="8.21875" style="11" bestFit="1" customWidth="1"/>
    <col min="6" max="6" width="6.21875" style="11" bestFit="1" customWidth="1"/>
    <col min="7" max="7" width="28.77734375" style="11" bestFit="1" customWidth="1"/>
    <col min="8" max="8" width="13.6640625" style="11" customWidth="1"/>
    <col min="9" max="9" width="12.109375" style="11" customWidth="1"/>
    <col min="10" max="10" width="12.88671875" style="11" bestFit="1" customWidth="1"/>
    <col min="11" max="13" width="6.21875" style="11" bestFit="1" customWidth="1"/>
    <col min="14" max="14" width="55.5546875" style="11" bestFit="1" customWidth="1"/>
    <col min="15" max="16384" width="35.109375" style="11"/>
  </cols>
  <sheetData>
    <row r="1" spans="1:14">
      <c r="A1" s="46" t="s">
        <v>7</v>
      </c>
      <c r="B1" s="47"/>
      <c r="C1" s="9" t="str">
        <f>[10]DBD!C1</f>
        <v>Guarantor</v>
      </c>
      <c r="D1" s="9" t="str">
        <f>[10]DBD!D1</f>
        <v>保證人檔</v>
      </c>
      <c r="E1" s="16" t="s">
        <v>23</v>
      </c>
      <c r="F1" s="10"/>
      <c r="G1" s="10"/>
    </row>
    <row r="2" spans="1:14" ht="210.6">
      <c r="A2" s="21"/>
      <c r="B2" s="22" t="s">
        <v>353</v>
      </c>
      <c r="C2" s="9" t="s">
        <v>729</v>
      </c>
      <c r="D2" s="9"/>
      <c r="E2" s="16"/>
      <c r="F2" s="10"/>
      <c r="G2" s="10"/>
    </row>
    <row r="3" spans="1:14" ht="64.8">
      <c r="A3" s="21"/>
      <c r="B3" s="22" t="s">
        <v>354</v>
      </c>
      <c r="C3" s="9" t="s">
        <v>726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[10]DBD!A10</f>
        <v>1</v>
      </c>
      <c r="B5" s="9" t="str">
        <f>[10]DBD!B10</f>
        <v>ApproveNo</v>
      </c>
      <c r="C5" s="9" t="str">
        <f>[10]DBD!C10</f>
        <v>核准號碼</v>
      </c>
      <c r="D5" s="9" t="str">
        <f>[10]DBD!D10</f>
        <v>DECIMAL</v>
      </c>
      <c r="E5" s="9">
        <f>[10]DBD!E10</f>
        <v>7</v>
      </c>
      <c r="F5" s="9">
        <f>[10]DBD!F10</f>
        <v>0</v>
      </c>
      <c r="G5" s="9">
        <f>[10]DBD!G10</f>
        <v>0</v>
      </c>
      <c r="H5" s="15" t="s">
        <v>73</v>
      </c>
      <c r="I5" s="15" t="s">
        <v>25</v>
      </c>
      <c r="J5" s="15" t="s">
        <v>26</v>
      </c>
      <c r="K5" s="15" t="s">
        <v>27</v>
      </c>
      <c r="L5" s="15">
        <v>7</v>
      </c>
      <c r="M5" s="15"/>
      <c r="N5" s="15"/>
    </row>
    <row r="6" spans="1:14">
      <c r="A6" s="9">
        <f>[10]DBD!A11</f>
        <v>2</v>
      </c>
      <c r="B6" s="9" t="str">
        <f>[10]DBD!B11</f>
        <v>GuaUKey</v>
      </c>
      <c r="C6" s="9" t="str">
        <f>[10]DBD!C11</f>
        <v>保證人客戶識別碼</v>
      </c>
      <c r="D6" s="9" t="str">
        <f>[10]DBD!D11</f>
        <v>VARCHAR2</v>
      </c>
      <c r="E6" s="9">
        <f>[10]DBD!E11</f>
        <v>32</v>
      </c>
      <c r="F6" s="9">
        <f>[10]DBD!F11</f>
        <v>0</v>
      </c>
      <c r="G6" s="9">
        <f>[10]DBD!G11</f>
        <v>0</v>
      </c>
      <c r="H6" s="15" t="s">
        <v>554</v>
      </c>
      <c r="I6" s="15" t="s">
        <v>555</v>
      </c>
      <c r="J6" s="15" t="s">
        <v>557</v>
      </c>
      <c r="K6" s="15" t="s">
        <v>558</v>
      </c>
      <c r="L6" s="15">
        <v>32</v>
      </c>
      <c r="M6" s="15"/>
      <c r="N6" s="20"/>
    </row>
    <row r="7" spans="1:14" ht="32.4">
      <c r="A7" s="9">
        <f>[10]DBD!A12</f>
        <v>3</v>
      </c>
      <c r="B7" s="9" t="str">
        <f>[10]DBD!B12</f>
        <v>GuaRelCode</v>
      </c>
      <c r="C7" s="9" t="str">
        <f>[10]DBD!C12</f>
        <v>保證人關係代碼</v>
      </c>
      <c r="D7" s="9" t="str">
        <f>[10]DBD!D12</f>
        <v>VARCHAR2</v>
      </c>
      <c r="E7" s="9">
        <f>[10]DBD!E12</f>
        <v>2</v>
      </c>
      <c r="F7" s="9">
        <f>[10]DBD!F12</f>
        <v>0</v>
      </c>
      <c r="G7" s="9" t="str">
        <f>[10]DBD!G12</f>
        <v>保證人關係代碼檔CdGuarantor</v>
      </c>
      <c r="H7" s="15" t="s">
        <v>24</v>
      </c>
      <c r="I7" s="15" t="s">
        <v>28</v>
      </c>
      <c r="J7" s="15" t="s">
        <v>29</v>
      </c>
      <c r="K7" s="15" t="s">
        <v>27</v>
      </c>
      <c r="L7" s="15">
        <v>2</v>
      </c>
      <c r="M7" s="15"/>
      <c r="N7" s="15" t="s">
        <v>564</v>
      </c>
    </row>
    <row r="8" spans="1:14">
      <c r="A8" s="9">
        <f>[10]DBD!A13</f>
        <v>4</v>
      </c>
      <c r="B8" s="9" t="str">
        <f>[10]DBD!B13</f>
        <v>GuaAmt</v>
      </c>
      <c r="C8" s="9" t="str">
        <f>[10]DBD!C13</f>
        <v>保證金額</v>
      </c>
      <c r="D8" s="9" t="str">
        <f>[10]DBD!D13</f>
        <v>DECIMAL</v>
      </c>
      <c r="E8" s="9">
        <f>[10]DBD!E13</f>
        <v>16</v>
      </c>
      <c r="F8" s="9">
        <f>[10]DBD!F13</f>
        <v>2</v>
      </c>
      <c r="G8" s="9">
        <f>[10]DBD!G13</f>
        <v>0</v>
      </c>
      <c r="H8" s="15" t="s">
        <v>24</v>
      </c>
      <c r="I8" s="15" t="s">
        <v>30</v>
      </c>
      <c r="J8" s="15" t="s">
        <v>31</v>
      </c>
      <c r="K8" s="15" t="s">
        <v>32</v>
      </c>
      <c r="L8" s="15">
        <v>11</v>
      </c>
      <c r="M8" s="15"/>
      <c r="N8" s="15"/>
    </row>
    <row r="9" spans="1:14" ht="243">
      <c r="A9" s="9">
        <f>[10]DBD!A14</f>
        <v>5</v>
      </c>
      <c r="B9" s="9" t="str">
        <f>[10]DBD!B14</f>
        <v>GuaTypeCode</v>
      </c>
      <c r="C9" s="9" t="str">
        <f>[10]DBD!C14</f>
        <v>保證類別代碼</v>
      </c>
      <c r="D9" s="9" t="str">
        <f>[10]DBD!D14</f>
        <v>VARCHAR2</v>
      </c>
      <c r="E9" s="9">
        <f>[10]DBD!E14</f>
        <v>2</v>
      </c>
      <c r="F9" s="9">
        <f>[10]DBD!F14</f>
        <v>0</v>
      </c>
      <c r="G9" s="9" t="str">
        <f>[10]DBD!G14</f>
        <v>共用代碼檔
01:連帶保證人
02:擔保品保證人兼連帶保證人
03:一般保證人
04:擔保品提供人兼一般保證人
05:擔保品提供人
06:共同借款人
07:共同發票人
08:票據債務人
09:連帶借款人
10:連帶債務人
11:擔保品提供人兼連帶債務人</v>
      </c>
      <c r="H9" s="15" t="s">
        <v>24</v>
      </c>
      <c r="I9" s="15" t="s">
        <v>39</v>
      </c>
      <c r="J9" s="15" t="s">
        <v>40</v>
      </c>
      <c r="K9" s="15" t="s">
        <v>27</v>
      </c>
      <c r="L9" s="15">
        <v>1</v>
      </c>
      <c r="M9" s="15"/>
      <c r="N9" s="15" t="s">
        <v>565</v>
      </c>
    </row>
    <row r="10" spans="1:14">
      <c r="A10" s="9">
        <f>[10]DBD!A15</f>
        <v>6</v>
      </c>
      <c r="B10" s="9" t="str">
        <f>[10]DBD!B15</f>
        <v>GuaDate</v>
      </c>
      <c r="C10" s="9" t="str">
        <f>[10]DBD!C15</f>
        <v>對保日期</v>
      </c>
      <c r="D10" s="9" t="str">
        <f>[10]DBD!D15</f>
        <v>DecimalD</v>
      </c>
      <c r="E10" s="9">
        <f>[10]DBD!E15</f>
        <v>8</v>
      </c>
      <c r="F10" s="9">
        <f>[10]DBD!F15</f>
        <v>0</v>
      </c>
      <c r="G10" s="9">
        <f>[10]DBD!G15</f>
        <v>0</v>
      </c>
      <c r="H10" s="15" t="s">
        <v>24</v>
      </c>
      <c r="I10" s="15" t="s">
        <v>33</v>
      </c>
      <c r="J10" s="15" t="s">
        <v>34</v>
      </c>
      <c r="K10" s="15" t="s">
        <v>27</v>
      </c>
      <c r="L10" s="15">
        <v>8</v>
      </c>
      <c r="M10" s="15"/>
      <c r="N10" s="15"/>
    </row>
    <row r="11" spans="1:14" ht="81">
      <c r="A11" s="9">
        <f>[10]DBD!A16</f>
        <v>7</v>
      </c>
      <c r="B11" s="9" t="str">
        <f>[10]DBD!B16</f>
        <v>GuaStatCode</v>
      </c>
      <c r="C11" s="9" t="str">
        <f>[10]DBD!C16</f>
        <v>保證狀況碼</v>
      </c>
      <c r="D11" s="9" t="str">
        <f>[10]DBD!D16</f>
        <v>VARCHAR2</v>
      </c>
      <c r="E11" s="9">
        <f>[10]DBD!E16</f>
        <v>1</v>
      </c>
      <c r="F11" s="9">
        <f>[10]DBD!F16</f>
        <v>0</v>
      </c>
      <c r="G11" s="9" t="str">
        <f>[10]DBD!G16</f>
        <v>共用代碼檔
0:解除
1:設定
2:全部解除
3:向後解除</v>
      </c>
      <c r="H11" s="15" t="s">
        <v>24</v>
      </c>
      <c r="I11" s="15" t="s">
        <v>35</v>
      </c>
      <c r="J11" s="15" t="s">
        <v>36</v>
      </c>
      <c r="K11" s="15" t="s">
        <v>27</v>
      </c>
      <c r="L11" s="15">
        <v>1</v>
      </c>
      <c r="M11" s="15"/>
      <c r="N11" s="15"/>
    </row>
    <row r="12" spans="1:14">
      <c r="A12" s="9">
        <f>[10]DBD!A17</f>
        <v>8</v>
      </c>
      <c r="B12" s="9" t="str">
        <f>[10]DBD!B17</f>
        <v>CancelDate</v>
      </c>
      <c r="C12" s="9" t="str">
        <f>[10]DBD!C17</f>
        <v>解除日期</v>
      </c>
      <c r="D12" s="9" t="str">
        <f>[10]DBD!D17</f>
        <v>DecimalD</v>
      </c>
      <c r="E12" s="9">
        <f>[10]DBD!E17</f>
        <v>8</v>
      </c>
      <c r="F12" s="9">
        <f>[10]DBD!F17</f>
        <v>0</v>
      </c>
      <c r="G12" s="9">
        <f>[10]DBD!G17</f>
        <v>0</v>
      </c>
      <c r="H12" s="15" t="s">
        <v>24</v>
      </c>
      <c r="I12" s="15" t="s">
        <v>37</v>
      </c>
      <c r="J12" s="15" t="s">
        <v>38</v>
      </c>
      <c r="K12" s="15" t="s">
        <v>27</v>
      </c>
      <c r="L12" s="15">
        <v>8</v>
      </c>
      <c r="M12" s="15"/>
      <c r="N12" s="15"/>
    </row>
    <row r="13" spans="1:14">
      <c r="A13" s="9">
        <f>[10]DBD!A18</f>
        <v>9</v>
      </c>
      <c r="B13" s="9" t="str">
        <f>[10]DBD!B18</f>
        <v>CreateDate</v>
      </c>
      <c r="C13" s="9" t="str">
        <f>[10]DBD!C18</f>
        <v>建檔日期時間</v>
      </c>
      <c r="D13" s="9" t="str">
        <f>[10]DBD!D18</f>
        <v>DATE</v>
      </c>
      <c r="E13" s="9"/>
      <c r="F13" s="9">
        <f>[10]DBD!F18</f>
        <v>0</v>
      </c>
      <c r="G13" s="9">
        <f>[10]DBD!G18</f>
        <v>0</v>
      </c>
      <c r="H13" s="15"/>
      <c r="I13" s="15"/>
      <c r="J13" s="15"/>
      <c r="K13" s="15"/>
      <c r="L13" s="15"/>
      <c r="M13" s="15"/>
      <c r="N13" s="15"/>
    </row>
    <row r="14" spans="1:14">
      <c r="A14" s="9">
        <f>[10]DBD!A19</f>
        <v>10</v>
      </c>
      <c r="B14" s="9" t="str">
        <f>[10]DBD!B19</f>
        <v>CreateEmpNo</v>
      </c>
      <c r="C14" s="9" t="str">
        <f>[10]DBD!C19</f>
        <v>建檔人員</v>
      </c>
      <c r="D14" s="9" t="str">
        <f>[10]DBD!D19</f>
        <v>VARCHAR2</v>
      </c>
      <c r="E14" s="9">
        <f>[10]DBD!E19</f>
        <v>6</v>
      </c>
      <c r="F14" s="9">
        <f>[10]DBD!F19</f>
        <v>0</v>
      </c>
      <c r="G14" s="9">
        <f>[10]DBD!G19</f>
        <v>0</v>
      </c>
      <c r="H14" s="15"/>
      <c r="I14" s="15"/>
      <c r="J14" s="15"/>
      <c r="K14" s="15"/>
      <c r="L14" s="15"/>
      <c r="M14" s="15"/>
      <c r="N14" s="15"/>
    </row>
    <row r="15" spans="1:14">
      <c r="A15" s="9">
        <f>[10]DBD!A20</f>
        <v>11</v>
      </c>
      <c r="B15" s="9" t="str">
        <f>[10]DBD!B20</f>
        <v>LastUpdate</v>
      </c>
      <c r="C15" s="9" t="str">
        <f>[10]DBD!C20</f>
        <v>最後更新日期時間</v>
      </c>
      <c r="D15" s="9" t="str">
        <f>[10]DBD!D20</f>
        <v>DATE</v>
      </c>
      <c r="E15" s="9"/>
      <c r="F15" s="9">
        <f>[10]DBD!F20</f>
        <v>0</v>
      </c>
      <c r="G15" s="9">
        <f>[10]DBD!G20</f>
        <v>0</v>
      </c>
      <c r="H15" s="15"/>
      <c r="I15" s="15"/>
      <c r="J15" s="15"/>
      <c r="K15" s="15"/>
      <c r="L15" s="15"/>
      <c r="M15" s="15"/>
      <c r="N15" s="15"/>
    </row>
    <row r="16" spans="1:14">
      <c r="A16" s="9">
        <f>[10]DBD!A21</f>
        <v>12</v>
      </c>
      <c r="B16" s="9" t="str">
        <f>[10]DBD!B21</f>
        <v>LastUpdateEmpNo</v>
      </c>
      <c r="C16" s="9" t="str">
        <f>[10]DBD!C21</f>
        <v>最後更新人員</v>
      </c>
      <c r="D16" s="9" t="str">
        <f>[10]DBD!D21</f>
        <v>VARCHAR2</v>
      </c>
      <c r="E16" s="9">
        <f>[10]DBD!E21</f>
        <v>6</v>
      </c>
      <c r="F16" s="9">
        <f>[10]DBD!F21</f>
        <v>0</v>
      </c>
      <c r="G16" s="9">
        <f>[10]DBD!G21</f>
        <v>0</v>
      </c>
      <c r="H16" s="15"/>
      <c r="I16" s="15"/>
      <c r="J16" s="15"/>
      <c r="K16" s="15"/>
      <c r="L16" s="15"/>
      <c r="M16" s="15"/>
      <c r="N16" s="15"/>
    </row>
  </sheetData>
  <mergeCells count="1">
    <mergeCell ref="A1:B1"/>
  </mergeCells>
  <phoneticPr fontId="1" type="noConversion"/>
  <hyperlinks>
    <hyperlink ref="E1" location="'L2'!A1" display="回首頁" xr:uid="{00000000-0004-0000-0A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工作表12"/>
  <dimension ref="A1:N13"/>
  <sheetViews>
    <sheetView topLeftCell="A7" workbookViewId="0">
      <selection activeCell="A6" sqref="A6:XFD8"/>
    </sheetView>
  </sheetViews>
  <sheetFormatPr defaultColWidth="42.109375" defaultRowHeight="16.2"/>
  <cols>
    <col min="1" max="1" width="5.21875" style="11" bestFit="1" customWidth="1"/>
    <col min="2" max="2" width="19" style="11" bestFit="1" customWidth="1"/>
    <col min="3" max="3" width="30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20.21875" style="11" bestFit="1" customWidth="1"/>
    <col min="8" max="8" width="12.5546875" style="11" bestFit="1" customWidth="1"/>
    <col min="9" max="9" width="11" style="11" bestFit="1" customWidth="1"/>
    <col min="10" max="10" width="12.88671875" style="11" bestFit="1" customWidth="1"/>
    <col min="11" max="13" width="6.21875" style="11" bestFit="1" customWidth="1"/>
    <col min="14" max="14" width="39.77734375" style="11" bestFit="1" customWidth="1"/>
    <col min="15" max="16384" width="42.109375" style="11"/>
  </cols>
  <sheetData>
    <row r="1" spans="1:14">
      <c r="A1" s="46" t="s">
        <v>7</v>
      </c>
      <c r="B1" s="47"/>
      <c r="C1" s="9" t="str">
        <f>[11]DBD!C1</f>
        <v>RelsMain</v>
      </c>
      <c r="D1" s="9" t="str">
        <f>[11]DBD!D1</f>
        <v>(準)利害關係人主檔</v>
      </c>
      <c r="E1" s="16" t="s">
        <v>23</v>
      </c>
      <c r="F1" s="10"/>
      <c r="G1" s="10"/>
    </row>
    <row r="2" spans="1:14">
      <c r="A2" s="21"/>
      <c r="B2" s="22" t="s">
        <v>353</v>
      </c>
      <c r="C2" s="9" t="s">
        <v>566</v>
      </c>
      <c r="D2" s="9"/>
      <c r="E2" s="16"/>
      <c r="F2" s="10"/>
      <c r="G2" s="10"/>
    </row>
    <row r="3" spans="1:14">
      <c r="A3" s="21"/>
      <c r="B3" s="22" t="s">
        <v>354</v>
      </c>
      <c r="C3" s="9" t="s">
        <v>502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[11]DBD!A9</f>
        <v>1</v>
      </c>
      <c r="B5" s="9" t="str">
        <f>[11]DBD!B9</f>
        <v>RelsUKey</v>
      </c>
      <c r="C5" s="9" t="str">
        <f>[11]DBD!C9</f>
        <v>(準)利害關係人識別碼</v>
      </c>
      <c r="D5" s="9" t="str">
        <f>[11]DBD!D9</f>
        <v>VARCHAR2</v>
      </c>
      <c r="E5" s="9">
        <f>[11]DBD!E9</f>
        <v>32</v>
      </c>
      <c r="F5" s="9"/>
      <c r="G5" s="9"/>
      <c r="H5" s="15"/>
      <c r="I5" s="15"/>
      <c r="J5" s="15"/>
      <c r="K5" s="15"/>
      <c r="L5" s="15"/>
      <c r="M5" s="15"/>
      <c r="N5" s="15" t="s">
        <v>48</v>
      </c>
    </row>
    <row r="6" spans="1:14">
      <c r="A6" s="9">
        <f>[11]DBD!A10</f>
        <v>2</v>
      </c>
      <c r="B6" s="9" t="str">
        <f>[11]DBD!B10</f>
        <v>RelsId</v>
      </c>
      <c r="C6" s="9" t="str">
        <f>[11]DBD!C10</f>
        <v>(準)利害關係人身分證字號</v>
      </c>
      <c r="D6" s="9" t="str">
        <f>[11]DBD!D10</f>
        <v>VARCHAR2</v>
      </c>
      <c r="E6" s="9">
        <f>[11]DBD!E10</f>
        <v>10</v>
      </c>
      <c r="F6" s="9"/>
      <c r="G6" s="9"/>
      <c r="H6" s="15" t="s">
        <v>567</v>
      </c>
      <c r="I6" s="15" t="s">
        <v>41</v>
      </c>
      <c r="J6" s="15" t="s">
        <v>42</v>
      </c>
      <c r="K6" s="15" t="s">
        <v>43</v>
      </c>
      <c r="L6" s="15">
        <v>10</v>
      </c>
      <c r="M6" s="15"/>
      <c r="N6" s="20"/>
    </row>
    <row r="7" spans="1:14">
      <c r="A7" s="9">
        <f>[11]DBD!A11</f>
        <v>3</v>
      </c>
      <c r="B7" s="9" t="str">
        <f>[11]DBD!B11</f>
        <v>RelsName</v>
      </c>
      <c r="C7" s="9" t="str">
        <f>[11]DBD!C11</f>
        <v>(準)利害關係人姓名</v>
      </c>
      <c r="D7" s="9" t="str">
        <f>[11]DBD!D11</f>
        <v>NVARCHAR2</v>
      </c>
      <c r="E7" s="9">
        <f>[11]DBD!E11</f>
        <v>100</v>
      </c>
      <c r="F7" s="9"/>
      <c r="G7" s="9"/>
      <c r="H7" s="15" t="s">
        <v>567</v>
      </c>
      <c r="I7" s="15" t="s">
        <v>44</v>
      </c>
      <c r="J7" s="15" t="s">
        <v>45</v>
      </c>
      <c r="K7" s="15" t="s">
        <v>43</v>
      </c>
      <c r="L7" s="15">
        <v>12</v>
      </c>
      <c r="M7" s="15"/>
      <c r="N7" s="15"/>
    </row>
    <row r="8" spans="1:14" ht="226.8">
      <c r="A8" s="9">
        <f>[11]DBD!A12</f>
        <v>4</v>
      </c>
      <c r="B8" s="9" t="str">
        <f>[11]DBD!B12</f>
        <v>RelsCode</v>
      </c>
      <c r="C8" s="9" t="str">
        <f>[11]DBD!C12</f>
        <v>(準)利害關係人職稱</v>
      </c>
      <c r="D8" s="9" t="str">
        <f>[11]DBD!D12</f>
        <v>VARCHAR2</v>
      </c>
      <c r="E8" s="9">
        <f>[11]DBD!E12</f>
        <v>2</v>
      </c>
      <c r="F8" s="9"/>
      <c r="G8" s="9" t="str">
        <f>[11]DBD!G12</f>
        <v>共用代碼檔
01: 董事長
02: 副董事長
03: 董事
04: 監察人
05: 總經理
06: 副總經理
07: 協理
08: 經理
09: 副理
10: 辦理授信職員
11: 十五日薪
98: 其他關係人
99: 非關係人</v>
      </c>
      <c r="H8" s="15" t="s">
        <v>567</v>
      </c>
      <c r="I8" s="15" t="s">
        <v>46</v>
      </c>
      <c r="J8" s="15" t="s">
        <v>47</v>
      </c>
      <c r="K8" s="15" t="s">
        <v>27</v>
      </c>
      <c r="L8" s="15">
        <v>2</v>
      </c>
      <c r="M8" s="15"/>
      <c r="N8" s="15"/>
    </row>
    <row r="9" spans="1:14" ht="32.4">
      <c r="A9" s="9">
        <f>[11]DBD!A13</f>
        <v>5</v>
      </c>
      <c r="B9" s="9" t="str">
        <f>[11]DBD!B13</f>
        <v>RelsType</v>
      </c>
      <c r="C9" s="9" t="str">
        <f>[11]DBD!C13</f>
        <v>戶別</v>
      </c>
      <c r="D9" s="9" t="str">
        <f>[11]DBD!D13</f>
        <v>DECIMAL</v>
      </c>
      <c r="E9" s="9">
        <f>[11]DBD!E13</f>
        <v>1</v>
      </c>
      <c r="F9" s="9"/>
      <c r="G9" s="9" t="str">
        <f>[11]DBD!G13</f>
        <v>1:自然人
2:法人</v>
      </c>
      <c r="H9" s="15"/>
      <c r="I9" s="15"/>
      <c r="J9" s="15"/>
      <c r="K9" s="15"/>
      <c r="L9" s="15"/>
      <c r="M9" s="15"/>
      <c r="N9" s="15" t="s">
        <v>561</v>
      </c>
    </row>
    <row r="10" spans="1:14">
      <c r="A10" s="9">
        <f>[11]DBD!A14</f>
        <v>6</v>
      </c>
      <c r="B10" s="9" t="str">
        <f>[11]DBD!B14</f>
        <v>CreateDate</v>
      </c>
      <c r="C10" s="9" t="str">
        <f>[11]DBD!C14</f>
        <v>建檔日期時間</v>
      </c>
      <c r="D10" s="9" t="str">
        <f>[11]DBD!D14</f>
        <v>DATE</v>
      </c>
      <c r="E10" s="9"/>
      <c r="F10" s="9"/>
      <c r="G10" s="9"/>
      <c r="H10" s="15"/>
      <c r="I10" s="15"/>
      <c r="J10" s="15"/>
      <c r="K10" s="15"/>
      <c r="L10" s="15"/>
      <c r="M10" s="15"/>
      <c r="N10" s="15"/>
    </row>
    <row r="11" spans="1:14">
      <c r="A11" s="9">
        <f>[11]DBD!A15</f>
        <v>7</v>
      </c>
      <c r="B11" s="9" t="str">
        <f>[11]DBD!B15</f>
        <v>CreateEmpNo</v>
      </c>
      <c r="C11" s="9" t="str">
        <f>[11]DBD!C15</f>
        <v>建檔人員</v>
      </c>
      <c r="D11" s="9" t="str">
        <f>[11]DBD!D15</f>
        <v>VARCHAR2</v>
      </c>
      <c r="E11" s="9">
        <f>[11]DBD!E15</f>
        <v>6</v>
      </c>
      <c r="F11" s="9"/>
      <c r="G11" s="9"/>
      <c r="H11" s="15"/>
      <c r="I11" s="15"/>
      <c r="J11" s="15"/>
      <c r="K11" s="15"/>
      <c r="L11" s="15"/>
      <c r="M11" s="15"/>
      <c r="N11" s="15"/>
    </row>
    <row r="12" spans="1:14">
      <c r="A12" s="9">
        <f>[11]DBD!A16</f>
        <v>8</v>
      </c>
      <c r="B12" s="9" t="str">
        <f>[11]DBD!B16</f>
        <v>LastUpdate</v>
      </c>
      <c r="C12" s="9" t="str">
        <f>[11]DBD!C16</f>
        <v>最後更新日期時間</v>
      </c>
      <c r="D12" s="9" t="str">
        <f>[11]DBD!D16</f>
        <v>DATE</v>
      </c>
      <c r="E12" s="9"/>
      <c r="F12" s="9"/>
      <c r="G12" s="9"/>
      <c r="H12" s="15"/>
      <c r="I12" s="15"/>
      <c r="J12" s="15"/>
      <c r="K12" s="15"/>
      <c r="L12" s="15"/>
      <c r="M12" s="15"/>
      <c r="N12" s="15"/>
    </row>
    <row r="13" spans="1:14">
      <c r="A13" s="9">
        <f>[11]DBD!A17</f>
        <v>9</v>
      </c>
      <c r="B13" s="9" t="str">
        <f>[11]DBD!B17</f>
        <v>LastUpdateEmpNo</v>
      </c>
      <c r="C13" s="9" t="str">
        <f>[11]DBD!C17</f>
        <v>最後更新人員</v>
      </c>
      <c r="D13" s="9" t="str">
        <f>[11]DBD!D17</f>
        <v>VARCHAR2</v>
      </c>
      <c r="E13" s="9">
        <f>[11]DBD!E17</f>
        <v>6</v>
      </c>
      <c r="F13" s="9"/>
      <c r="G13" s="9"/>
      <c r="H13" s="15"/>
      <c r="I13" s="15"/>
      <c r="J13" s="15"/>
      <c r="K13" s="15"/>
      <c r="L13" s="15"/>
      <c r="M13" s="15"/>
      <c r="N13" s="15"/>
    </row>
  </sheetData>
  <mergeCells count="1">
    <mergeCell ref="A1:B1"/>
  </mergeCells>
  <phoneticPr fontId="1" type="noConversion"/>
  <hyperlinks>
    <hyperlink ref="E1" location="'L2'!A1" display="回首頁" xr:uid="{00000000-0004-0000-0B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工作表13"/>
  <dimension ref="A1:N14"/>
  <sheetViews>
    <sheetView workbookViewId="0">
      <selection activeCell="A6" sqref="A6:XFD10"/>
    </sheetView>
  </sheetViews>
  <sheetFormatPr defaultColWidth="42.109375" defaultRowHeight="16.2"/>
  <cols>
    <col min="1" max="1" width="5.21875" style="11" bestFit="1" customWidth="1"/>
    <col min="2" max="2" width="19" style="11" bestFit="1" customWidth="1"/>
    <col min="3" max="3" width="30" style="11" bestFit="1" customWidth="1"/>
    <col min="4" max="4" width="25.109375" style="11" bestFit="1" customWidth="1"/>
    <col min="5" max="5" width="8.21875" style="11" bestFit="1" customWidth="1"/>
    <col min="6" max="6" width="6.21875" style="11" bestFit="1" customWidth="1"/>
    <col min="7" max="7" width="20.21875" style="11" bestFit="1" customWidth="1"/>
    <col min="8" max="8" width="12.5546875" style="11" bestFit="1" customWidth="1"/>
    <col min="9" max="9" width="11" style="11" bestFit="1" customWidth="1"/>
    <col min="10" max="10" width="12.88671875" style="11" bestFit="1" customWidth="1"/>
    <col min="11" max="13" width="6.21875" style="11" bestFit="1" customWidth="1"/>
    <col min="14" max="14" width="37.33203125" style="11" bestFit="1" customWidth="1"/>
    <col min="15" max="16384" width="42.109375" style="11"/>
  </cols>
  <sheetData>
    <row r="1" spans="1:14">
      <c r="A1" s="46" t="s">
        <v>7</v>
      </c>
      <c r="B1" s="47"/>
      <c r="C1" s="9" t="str">
        <f>[12]DBD!C1</f>
        <v>RelsFamily</v>
      </c>
      <c r="D1" s="9" t="str">
        <f>[12]DBD!D1</f>
        <v>(準)利害關係人親屬檔</v>
      </c>
      <c r="E1" s="16" t="s">
        <v>23</v>
      </c>
      <c r="F1" s="10"/>
      <c r="G1" s="10"/>
    </row>
    <row r="2" spans="1:14">
      <c r="A2" s="21"/>
      <c r="B2" s="22" t="s">
        <v>353</v>
      </c>
      <c r="C2" s="9" t="s">
        <v>568</v>
      </c>
      <c r="D2" s="9"/>
      <c r="E2" s="16"/>
      <c r="F2" s="10"/>
      <c r="G2" s="10"/>
    </row>
    <row r="3" spans="1:14">
      <c r="A3" s="21"/>
      <c r="B3" s="22" t="s">
        <v>354</v>
      </c>
      <c r="C3" s="9" t="s">
        <v>568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 ht="32.4">
      <c r="A5" s="9">
        <f>[12]DBD!A9</f>
        <v>1</v>
      </c>
      <c r="B5" s="9" t="str">
        <f>[12]DBD!B9</f>
        <v>RelsUKey</v>
      </c>
      <c r="C5" s="9" t="str">
        <f>[12]DBD!C9</f>
        <v>(準)利害關係人識別碼</v>
      </c>
      <c r="D5" s="9" t="str">
        <f>[12]DBD!D9</f>
        <v>VARCHAR2</v>
      </c>
      <c r="E5" s="9">
        <f>[12]DBD!E9</f>
        <v>32</v>
      </c>
      <c r="F5" s="9"/>
      <c r="G5" s="9"/>
      <c r="H5" s="15" t="s">
        <v>569</v>
      </c>
      <c r="I5" s="15" t="s">
        <v>570</v>
      </c>
      <c r="J5" s="28" t="s">
        <v>571</v>
      </c>
      <c r="K5" s="29" t="s">
        <v>380</v>
      </c>
      <c r="L5" s="29">
        <v>32</v>
      </c>
      <c r="M5" s="15"/>
      <c r="N5" s="15"/>
    </row>
    <row r="6" spans="1:14">
      <c r="A6" s="9">
        <f>[12]DBD!A10</f>
        <v>2</v>
      </c>
      <c r="B6" s="9" t="str">
        <f>[12]DBD!B10</f>
        <v>RelsSeq</v>
      </c>
      <c r="C6" s="9" t="str">
        <f>[12]DBD!C10</f>
        <v>序號</v>
      </c>
      <c r="D6" s="9" t="str">
        <f>[12]DBD!D10</f>
        <v>DECIMAL</v>
      </c>
      <c r="E6" s="9">
        <f>[12]DBD!E10</f>
        <v>2</v>
      </c>
      <c r="F6" s="9"/>
      <c r="G6" s="9"/>
      <c r="H6" s="15" t="s">
        <v>572</v>
      </c>
      <c r="I6" s="15" t="s">
        <v>573</v>
      </c>
      <c r="J6" s="15" t="s">
        <v>574</v>
      </c>
      <c r="K6" s="15" t="s">
        <v>575</v>
      </c>
      <c r="L6" s="15">
        <v>2</v>
      </c>
      <c r="M6" s="15"/>
      <c r="N6" s="20"/>
    </row>
    <row r="7" spans="1:14" ht="81">
      <c r="A7" s="9">
        <f>[12]DBD!A11</f>
        <v>3</v>
      </c>
      <c r="B7" s="9" t="str">
        <f>[12]DBD!B11</f>
        <v>FamilyCode</v>
      </c>
      <c r="C7" s="9" t="str">
        <f>[12]DBD!C11</f>
        <v>親等代碼</v>
      </c>
      <c r="D7" s="9" t="str">
        <f>[12]DBD!D11</f>
        <v>DECIMAL</v>
      </c>
      <c r="E7" s="9">
        <f>[12]DBD!E11</f>
        <v>1</v>
      </c>
      <c r="F7" s="9"/>
      <c r="G7" s="9" t="str">
        <f>[12]DBD!G11</f>
        <v>共用代碼檔
1: 配偶
2: 三等親血親
3: 二等親姻親
4: 二親等內血親</v>
      </c>
      <c r="H7" s="15" t="s">
        <v>572</v>
      </c>
      <c r="I7" s="15" t="s">
        <v>576</v>
      </c>
      <c r="J7" s="15" t="s">
        <v>579</v>
      </c>
      <c r="K7" s="15" t="s">
        <v>548</v>
      </c>
      <c r="L7" s="15">
        <v>1</v>
      </c>
      <c r="M7" s="15"/>
      <c r="N7" s="15"/>
    </row>
    <row r="8" spans="1:14">
      <c r="A8" s="9">
        <f>[12]DBD!A12</f>
        <v>4</v>
      </c>
      <c r="B8" s="9" t="str">
        <f>[12]DBD!B12</f>
        <v>FamilyCallCode</v>
      </c>
      <c r="C8" s="9" t="str">
        <f>[12]DBD!C12</f>
        <v>親屬稱謂代碼</v>
      </c>
      <c r="D8" s="9" t="str">
        <f>[12]DBD!D12</f>
        <v>NVARCHAR2</v>
      </c>
      <c r="E8" s="9">
        <f>[12]DBD!E12</f>
        <v>3</v>
      </c>
      <c r="F8" s="9"/>
      <c r="G8" s="9" t="str">
        <f>[12]DBD!G12</f>
        <v>共用代碼檔</v>
      </c>
      <c r="H8" s="15" t="s">
        <v>572</v>
      </c>
      <c r="I8" s="15" t="s">
        <v>577</v>
      </c>
      <c r="J8" s="15" t="s">
        <v>52</v>
      </c>
      <c r="K8" s="15" t="s">
        <v>580</v>
      </c>
      <c r="L8" s="15">
        <v>10</v>
      </c>
      <c r="M8" s="15"/>
      <c r="N8" s="15"/>
    </row>
    <row r="9" spans="1:14">
      <c r="A9" s="9">
        <f>[12]DBD!A13</f>
        <v>5</v>
      </c>
      <c r="B9" s="9" t="str">
        <f>[12]DBD!B13</f>
        <v>FamilyId</v>
      </c>
      <c r="C9" s="9" t="str">
        <f>[12]DBD!C13</f>
        <v>親屬統編</v>
      </c>
      <c r="D9" s="9" t="str">
        <f>[12]DBD!D13</f>
        <v>VARCHAR2</v>
      </c>
      <c r="E9" s="9">
        <f>[12]DBD!E13</f>
        <v>10</v>
      </c>
      <c r="F9" s="9"/>
      <c r="G9" s="9"/>
      <c r="H9" s="15" t="s">
        <v>572</v>
      </c>
      <c r="I9" s="15" t="s">
        <v>578</v>
      </c>
      <c r="J9" s="15" t="s">
        <v>49</v>
      </c>
      <c r="K9" s="15" t="s">
        <v>43</v>
      </c>
      <c r="L9" s="15">
        <v>10</v>
      </c>
      <c r="M9" s="15"/>
      <c r="N9" s="15"/>
    </row>
    <row r="10" spans="1:14">
      <c r="A10" s="9">
        <f>[12]DBD!A14</f>
        <v>6</v>
      </c>
      <c r="B10" s="9" t="str">
        <f>[12]DBD!B14</f>
        <v>FamilyName</v>
      </c>
      <c r="C10" s="9" t="str">
        <f>[12]DBD!C14</f>
        <v>親屬姓名</v>
      </c>
      <c r="D10" s="9" t="str">
        <f>[12]DBD!D14</f>
        <v>NVARCHAR2</v>
      </c>
      <c r="E10" s="9">
        <f>[12]DBD!E14</f>
        <v>10</v>
      </c>
      <c r="F10" s="9"/>
      <c r="G10" s="9"/>
      <c r="H10" s="15" t="s">
        <v>572</v>
      </c>
      <c r="I10" s="15" t="s">
        <v>50</v>
      </c>
      <c r="J10" s="15" t="s">
        <v>51</v>
      </c>
      <c r="K10" s="15" t="s">
        <v>43</v>
      </c>
      <c r="L10" s="15">
        <v>12</v>
      </c>
      <c r="M10" s="15"/>
      <c r="N10" s="15"/>
    </row>
    <row r="11" spans="1:14">
      <c r="A11" s="9">
        <f>[12]DBD!A15</f>
        <v>7</v>
      </c>
      <c r="B11" s="9" t="str">
        <f>[12]DBD!B15</f>
        <v>CreateDate</v>
      </c>
      <c r="C11" s="9" t="str">
        <f>[12]DBD!C15</f>
        <v>建檔日期時間</v>
      </c>
      <c r="D11" s="9" t="str">
        <f>[12]DBD!D15</f>
        <v>DATE</v>
      </c>
      <c r="E11" s="9"/>
      <c r="F11" s="9"/>
      <c r="G11" s="9"/>
      <c r="H11" s="15"/>
      <c r="I11" s="15"/>
      <c r="J11" s="15"/>
      <c r="K11" s="15"/>
      <c r="L11" s="15"/>
      <c r="M11" s="15"/>
      <c r="N11" s="15"/>
    </row>
    <row r="12" spans="1:14">
      <c r="A12" s="9">
        <f>[12]DBD!A16</f>
        <v>8</v>
      </c>
      <c r="B12" s="9" t="str">
        <f>[12]DBD!B16</f>
        <v>CreateEmpNo</v>
      </c>
      <c r="C12" s="9" t="str">
        <f>[12]DBD!C16</f>
        <v>建檔人員</v>
      </c>
      <c r="D12" s="9" t="str">
        <f>[12]DBD!D16</f>
        <v>VARCHAR2</v>
      </c>
      <c r="E12" s="9">
        <f>[12]DBD!E16</f>
        <v>6</v>
      </c>
      <c r="F12" s="9"/>
      <c r="G12" s="9"/>
      <c r="H12" s="15"/>
      <c r="I12" s="15"/>
      <c r="J12" s="15"/>
      <c r="K12" s="15"/>
      <c r="L12" s="15"/>
      <c r="M12" s="15"/>
      <c r="N12" s="15"/>
    </row>
    <row r="13" spans="1:14">
      <c r="A13" s="9">
        <f>[12]DBD!A17</f>
        <v>9</v>
      </c>
      <c r="B13" s="9" t="str">
        <f>[12]DBD!B17</f>
        <v>LastUpdate</v>
      </c>
      <c r="C13" s="9" t="str">
        <f>[12]DBD!C17</f>
        <v>最後更新日期時間</v>
      </c>
      <c r="D13" s="9" t="str">
        <f>[12]DBD!D17</f>
        <v>DATE</v>
      </c>
      <c r="E13" s="9"/>
      <c r="F13" s="9"/>
      <c r="G13" s="9"/>
      <c r="H13" s="15"/>
      <c r="I13" s="15"/>
      <c r="J13" s="15"/>
      <c r="K13" s="15"/>
      <c r="L13" s="15"/>
      <c r="M13" s="15"/>
      <c r="N13" s="15"/>
    </row>
    <row r="14" spans="1:14">
      <c r="A14" s="9">
        <f>[12]DBD!A18</f>
        <v>10</v>
      </c>
      <c r="B14" s="9" t="str">
        <f>[12]DBD!B18</f>
        <v>LastUpdateEmpNo</v>
      </c>
      <c r="C14" s="9" t="str">
        <f>[12]DBD!C18</f>
        <v>最後更新人員</v>
      </c>
      <c r="D14" s="9" t="str">
        <f>[12]DBD!D18</f>
        <v>VARCHAR2</v>
      </c>
      <c r="E14" s="9">
        <f>[12]DBD!E18</f>
        <v>6</v>
      </c>
      <c r="F14" s="9"/>
      <c r="G14" s="9"/>
      <c r="H14" s="15"/>
      <c r="I14" s="15"/>
      <c r="J14" s="15"/>
      <c r="K14" s="15"/>
      <c r="L14" s="15"/>
      <c r="M14" s="15"/>
      <c r="N14" s="15"/>
    </row>
  </sheetData>
  <mergeCells count="1">
    <mergeCell ref="A1:B1"/>
  </mergeCells>
  <phoneticPr fontId="1" type="noConversion"/>
  <hyperlinks>
    <hyperlink ref="E1" location="'L2'!A1" display="回首頁" xr:uid="{00000000-0004-0000-0C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14"/>
  <dimension ref="A1:N13"/>
  <sheetViews>
    <sheetView workbookViewId="0">
      <selection activeCell="A6" sqref="A6:XFD9"/>
    </sheetView>
  </sheetViews>
  <sheetFormatPr defaultColWidth="42.109375" defaultRowHeight="16.2"/>
  <cols>
    <col min="1" max="1" width="5.21875" style="11" bestFit="1" customWidth="1"/>
    <col min="2" max="2" width="19" style="11" bestFit="1" customWidth="1"/>
    <col min="3" max="4" width="30" style="11" bestFit="1" customWidth="1"/>
    <col min="5" max="5" width="8.21875" style="11" bestFit="1" customWidth="1"/>
    <col min="6" max="6" width="6.21875" style="11" bestFit="1" customWidth="1"/>
    <col min="7" max="7" width="20.21875" style="11" bestFit="1" customWidth="1"/>
    <col min="8" max="8" width="12.5546875" style="11" bestFit="1" customWidth="1"/>
    <col min="9" max="9" width="11" style="11" bestFit="1" customWidth="1"/>
    <col min="10" max="10" width="12.88671875" style="11" bestFit="1" customWidth="1"/>
    <col min="11" max="13" width="6.21875" style="11" bestFit="1" customWidth="1"/>
    <col min="14" max="14" width="37.33203125" style="11" bestFit="1" customWidth="1"/>
    <col min="15" max="16384" width="42.109375" style="11"/>
  </cols>
  <sheetData>
    <row r="1" spans="1:14">
      <c r="A1" s="46" t="s">
        <v>7</v>
      </c>
      <c r="B1" s="47"/>
      <c r="C1" s="9" t="str">
        <f>[13]DBD!C1</f>
        <v>RelsCompany</v>
      </c>
      <c r="D1" s="9" t="str">
        <f>[13]DBD!D1</f>
        <v>(準)利害關係人相關事業檔</v>
      </c>
      <c r="E1" s="16" t="s">
        <v>23</v>
      </c>
      <c r="F1" s="10"/>
      <c r="G1" s="10"/>
    </row>
    <row r="2" spans="1:14">
      <c r="A2" s="21"/>
      <c r="B2" s="22" t="s">
        <v>353</v>
      </c>
      <c r="C2" s="9" t="s">
        <v>568</v>
      </c>
      <c r="D2" s="9"/>
      <c r="E2" s="16"/>
      <c r="F2" s="10"/>
      <c r="G2" s="10"/>
    </row>
    <row r="3" spans="1:14">
      <c r="A3" s="21"/>
      <c r="B3" s="22" t="s">
        <v>354</v>
      </c>
      <c r="C3" s="9" t="s">
        <v>568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 ht="32.4">
      <c r="A5" s="9">
        <f>[13]DBD!A9</f>
        <v>1</v>
      </c>
      <c r="B5" s="9" t="str">
        <f>[13]DBD!B9</f>
        <v>RelsUKey</v>
      </c>
      <c r="C5" s="9" t="str">
        <f>[13]DBD!C9</f>
        <v>(準)利害關係人識別碼</v>
      </c>
      <c r="D5" s="9" t="str">
        <f>[13]DBD!D9</f>
        <v>VARCHAR2</v>
      </c>
      <c r="E5" s="9">
        <f>[13]DBD!E9</f>
        <v>32</v>
      </c>
      <c r="F5" s="9"/>
      <c r="G5" s="9"/>
      <c r="H5" s="15" t="s">
        <v>569</v>
      </c>
      <c r="I5" s="15" t="s">
        <v>570</v>
      </c>
      <c r="J5" s="29" t="s">
        <v>571</v>
      </c>
      <c r="K5" s="29" t="s">
        <v>380</v>
      </c>
      <c r="L5" s="29">
        <v>32</v>
      </c>
      <c r="M5" s="15"/>
      <c r="N5" s="15"/>
    </row>
    <row r="6" spans="1:14">
      <c r="A6" s="9">
        <f>[13]DBD!A10</f>
        <v>2</v>
      </c>
      <c r="B6" s="9" t="str">
        <f>[13]DBD!B10</f>
        <v>CompanyId</v>
      </c>
      <c r="C6" s="9" t="str">
        <f>[13]DBD!C10</f>
        <v>相關事業統一編號</v>
      </c>
      <c r="D6" s="9" t="str">
        <f>[13]DBD!D10</f>
        <v>VARCHAR2</v>
      </c>
      <c r="E6" s="9">
        <f>[13]DBD!E10</f>
        <v>10</v>
      </c>
      <c r="F6" s="9"/>
      <c r="G6" s="9"/>
      <c r="H6" s="15" t="s">
        <v>581</v>
      </c>
      <c r="I6" s="15" t="s">
        <v>53</v>
      </c>
      <c r="J6" s="15" t="s">
        <v>583</v>
      </c>
      <c r="K6" s="15" t="s">
        <v>43</v>
      </c>
      <c r="L6" s="15">
        <v>10</v>
      </c>
      <c r="M6" s="15"/>
      <c r="N6" s="20"/>
    </row>
    <row r="7" spans="1:14">
      <c r="A7" s="9">
        <f>[13]DBD!A11</f>
        <v>3</v>
      </c>
      <c r="B7" s="9" t="str">
        <f>[13]DBD!B11</f>
        <v>CompanyName</v>
      </c>
      <c r="C7" s="9" t="str">
        <f>[13]DBD!C11</f>
        <v>公司名稱</v>
      </c>
      <c r="D7" s="9" t="str">
        <f>[13]DBD!D11</f>
        <v>NVARCHAR2</v>
      </c>
      <c r="E7" s="9">
        <f>[13]DBD!E11</f>
        <v>100</v>
      </c>
      <c r="F7" s="9"/>
      <c r="G7" s="9"/>
      <c r="H7" s="15" t="s">
        <v>581</v>
      </c>
      <c r="I7" s="15" t="s">
        <v>54</v>
      </c>
      <c r="J7" s="15" t="s">
        <v>55</v>
      </c>
      <c r="K7" s="15" t="s">
        <v>43</v>
      </c>
      <c r="L7" s="15">
        <v>42</v>
      </c>
      <c r="M7" s="15"/>
      <c r="N7" s="15"/>
    </row>
    <row r="8" spans="1:14">
      <c r="A8" s="9">
        <f>[13]DBD!A12</f>
        <v>4</v>
      </c>
      <c r="B8" s="9" t="str">
        <f>[13]DBD!B12</f>
        <v>HoldingRatio</v>
      </c>
      <c r="C8" s="9" t="str">
        <f>[13]DBD!C12</f>
        <v>持股比率</v>
      </c>
      <c r="D8" s="9" t="str">
        <f>[13]DBD!D12</f>
        <v>DECIMAL</v>
      </c>
      <c r="E8" s="9">
        <f>[13]DBD!E12</f>
        <v>5</v>
      </c>
      <c r="F8" s="9">
        <f>[13]DBD!F12</f>
        <v>2</v>
      </c>
      <c r="G8" s="9"/>
      <c r="H8" s="15" t="s">
        <v>581</v>
      </c>
      <c r="I8" s="15" t="s">
        <v>56</v>
      </c>
      <c r="J8" s="15" t="s">
        <v>57</v>
      </c>
      <c r="K8" s="15" t="s">
        <v>32</v>
      </c>
      <c r="L8" s="15">
        <v>4</v>
      </c>
      <c r="M8" s="15">
        <v>2</v>
      </c>
      <c r="N8" s="15"/>
    </row>
    <row r="9" spans="1:14">
      <c r="A9" s="9">
        <f>[13]DBD!A13</f>
        <v>5</v>
      </c>
      <c r="B9" s="9" t="str">
        <f>[13]DBD!B13</f>
        <v>JobTitle</v>
      </c>
      <c r="C9" s="9" t="str">
        <f>[13]DBD!C13</f>
        <v>擔任職務</v>
      </c>
      <c r="D9" s="9" t="str">
        <f>[13]DBD!D13</f>
        <v>DECIMAL</v>
      </c>
      <c r="E9" s="9">
        <f>[13]DBD!E13</f>
        <v>2</v>
      </c>
      <c r="F9" s="9"/>
      <c r="G9" s="9"/>
      <c r="H9" s="15" t="s">
        <v>581</v>
      </c>
      <c r="I9" s="15" t="s">
        <v>582</v>
      </c>
      <c r="J9" s="15" t="s">
        <v>47</v>
      </c>
      <c r="K9" s="15" t="s">
        <v>27</v>
      </c>
      <c r="L9" s="15">
        <v>2</v>
      </c>
      <c r="M9" s="15"/>
      <c r="N9" s="15"/>
    </row>
    <row r="10" spans="1:14">
      <c r="A10" s="9">
        <f>[13]DBD!A14</f>
        <v>6</v>
      </c>
      <c r="B10" s="9" t="str">
        <f>[13]DBD!B14</f>
        <v>CreateDate</v>
      </c>
      <c r="C10" s="9" t="str">
        <f>[13]DBD!C14</f>
        <v>建檔日期時間</v>
      </c>
      <c r="D10" s="9" t="str">
        <f>[13]DBD!D14</f>
        <v>DATE</v>
      </c>
      <c r="E10" s="9"/>
      <c r="F10" s="9"/>
      <c r="G10" s="9"/>
      <c r="H10" s="15"/>
      <c r="I10" s="15"/>
      <c r="J10" s="15"/>
      <c r="K10" s="15"/>
      <c r="L10" s="15"/>
      <c r="M10" s="15"/>
      <c r="N10" s="15"/>
    </row>
    <row r="11" spans="1:14">
      <c r="A11" s="9">
        <f>[13]DBD!A15</f>
        <v>7</v>
      </c>
      <c r="B11" s="9" t="str">
        <f>[13]DBD!B15</f>
        <v>CreateEmpNo</v>
      </c>
      <c r="C11" s="9" t="str">
        <f>[13]DBD!C15</f>
        <v>建檔人員</v>
      </c>
      <c r="D11" s="9" t="str">
        <f>[13]DBD!D15</f>
        <v>VARCHAR2</v>
      </c>
      <c r="E11" s="9">
        <f>[13]DBD!E15</f>
        <v>6</v>
      </c>
      <c r="F11" s="9"/>
      <c r="G11" s="9"/>
      <c r="H11" s="15"/>
      <c r="I11" s="15"/>
      <c r="J11" s="15"/>
      <c r="K11" s="15"/>
      <c r="L11" s="15"/>
      <c r="M11" s="15"/>
      <c r="N11" s="15"/>
    </row>
    <row r="12" spans="1:14">
      <c r="A12" s="9">
        <f>[13]DBD!A16</f>
        <v>8</v>
      </c>
      <c r="B12" s="9" t="str">
        <f>[13]DBD!B16</f>
        <v>LastUpdate</v>
      </c>
      <c r="C12" s="9" t="str">
        <f>[13]DBD!C16</f>
        <v>最後更新日期時間</v>
      </c>
      <c r="D12" s="9" t="str">
        <f>[13]DBD!D16</f>
        <v>DATE</v>
      </c>
      <c r="E12" s="9"/>
      <c r="F12" s="9"/>
      <c r="G12" s="9"/>
      <c r="H12" s="15"/>
      <c r="I12" s="15"/>
      <c r="J12" s="15"/>
      <c r="K12" s="15"/>
      <c r="L12" s="15"/>
      <c r="M12" s="15"/>
      <c r="N12" s="15"/>
    </row>
    <row r="13" spans="1:14">
      <c r="A13" s="9">
        <f>[13]DBD!A17</f>
        <v>9</v>
      </c>
      <c r="B13" s="9" t="str">
        <f>[13]DBD!B17</f>
        <v>LastUpdateEmpNo</v>
      </c>
      <c r="C13" s="9" t="str">
        <f>[13]DBD!C17</f>
        <v>最後更新人員</v>
      </c>
      <c r="D13" s="9" t="str">
        <f>[13]DBD!D17</f>
        <v>VARCHAR2</v>
      </c>
      <c r="E13" s="9">
        <f>[13]DBD!E17</f>
        <v>6</v>
      </c>
      <c r="F13" s="9"/>
      <c r="G13" s="9"/>
      <c r="H13" s="15"/>
      <c r="I13" s="15"/>
      <c r="J13" s="15"/>
      <c r="K13" s="15"/>
      <c r="L13" s="15"/>
      <c r="M13" s="15"/>
      <c r="N13" s="15"/>
    </row>
  </sheetData>
  <mergeCells count="1">
    <mergeCell ref="A1:B1"/>
  </mergeCells>
  <phoneticPr fontId="1" type="noConversion"/>
  <hyperlinks>
    <hyperlink ref="E1" location="'L2'!A1" display="回首頁" xr:uid="{00000000-0004-0000-0D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工作表15"/>
  <dimension ref="A1:Q14"/>
  <sheetViews>
    <sheetView topLeftCell="E1" workbookViewId="0">
      <selection activeCell="E1" sqref="E1"/>
    </sheetView>
  </sheetViews>
  <sheetFormatPr defaultColWidth="42.109375" defaultRowHeight="16.2"/>
  <cols>
    <col min="1" max="1" width="5.21875" style="11" bestFit="1" customWidth="1"/>
    <col min="2" max="2" width="19" style="11" bestFit="1" customWidth="1"/>
    <col min="3" max="4" width="30" style="11" bestFit="1" customWidth="1"/>
    <col min="5" max="5" width="8.21875" style="11" bestFit="1" customWidth="1"/>
    <col min="6" max="6" width="6.21875" style="11" bestFit="1" customWidth="1"/>
    <col min="7" max="7" width="20.21875" style="11" bestFit="1" customWidth="1"/>
    <col min="8" max="8" width="13.88671875" style="11" customWidth="1"/>
    <col min="9" max="9" width="11.77734375" style="11" customWidth="1"/>
    <col min="10" max="11" width="11" style="11" customWidth="1"/>
    <col min="12" max="12" width="12.88671875" style="11" bestFit="1" customWidth="1"/>
    <col min="13" max="15" width="6.21875" style="11" bestFit="1" customWidth="1"/>
    <col min="16" max="16" width="37.33203125" style="11" bestFit="1" customWidth="1"/>
    <col min="17" max="16384" width="42.109375" style="11"/>
  </cols>
  <sheetData>
    <row r="1" spans="1:17">
      <c r="A1" s="46" t="s">
        <v>7</v>
      </c>
      <c r="B1" s="47"/>
      <c r="C1" s="9" t="str">
        <f>[14]DBD!C1</f>
        <v>ReltMain</v>
      </c>
      <c r="D1" s="9" t="str">
        <f>[14]DBD!D1</f>
        <v>關係人主檔</v>
      </c>
      <c r="E1" s="16" t="s">
        <v>23</v>
      </c>
      <c r="F1" s="10"/>
      <c r="G1" s="10"/>
    </row>
    <row r="2" spans="1:17">
      <c r="A2" s="41"/>
      <c r="B2" s="42" t="s">
        <v>734</v>
      </c>
      <c r="C2" s="9" t="s">
        <v>736</v>
      </c>
      <c r="D2" s="9"/>
      <c r="E2" s="16"/>
      <c r="F2" s="10"/>
      <c r="G2" s="10"/>
    </row>
    <row r="3" spans="1:17">
      <c r="A3" s="41"/>
      <c r="B3" s="42" t="s">
        <v>735</v>
      </c>
      <c r="C3" s="9"/>
      <c r="D3" s="9"/>
      <c r="E3" s="16"/>
      <c r="F3" s="10"/>
      <c r="G3" s="10"/>
    </row>
    <row r="4" spans="1:17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715</v>
      </c>
      <c r="I4" s="14" t="s">
        <v>716</v>
      </c>
      <c r="J4" s="14" t="s">
        <v>713</v>
      </c>
      <c r="K4" s="14" t="s">
        <v>714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43" t="s">
        <v>790</v>
      </c>
    </row>
    <row r="5" spans="1:17">
      <c r="A5" s="9">
        <f>[14]DBD!A9</f>
        <v>1</v>
      </c>
      <c r="B5" s="9" t="str">
        <f>[14]DBD!B9</f>
        <v>CaseNo</v>
      </c>
      <c r="C5" s="9" t="str">
        <f>[14]DBD!C9</f>
        <v>案件編號</v>
      </c>
      <c r="D5" s="9" t="str">
        <f>[14]DBD!D9</f>
        <v>DECIMAL</v>
      </c>
      <c r="E5" s="9">
        <f>[14]DBD!E9</f>
        <v>7</v>
      </c>
      <c r="F5" s="9">
        <f>[14]DBD!F9</f>
        <v>0</v>
      </c>
      <c r="G5" s="9" t="str">
        <f>[14]DBD!G9</f>
        <v>案件編號</v>
      </c>
      <c r="H5" s="15"/>
      <c r="I5" s="15"/>
      <c r="J5" s="15"/>
      <c r="K5" s="15"/>
      <c r="L5" s="15"/>
      <c r="M5" s="15"/>
      <c r="N5" s="15"/>
      <c r="O5" s="15"/>
      <c r="P5" s="15" t="s">
        <v>48</v>
      </c>
    </row>
    <row r="6" spans="1:17">
      <c r="A6" s="9">
        <f>[14]DBD!A10</f>
        <v>2</v>
      </c>
      <c r="B6" s="9" t="str">
        <f>[14]DBD!B10</f>
        <v>CustNo</v>
      </c>
      <c r="C6" s="9" t="str">
        <f>[14]DBD!C10</f>
        <v>借戶人戶號</v>
      </c>
      <c r="D6" s="9" t="str">
        <f>[14]DBD!D10</f>
        <v>DECIMAL</v>
      </c>
      <c r="E6" s="9">
        <f>[14]DBD!E10</f>
        <v>7</v>
      </c>
      <c r="F6" s="9"/>
      <c r="G6" s="9"/>
      <c r="H6" s="15" t="s">
        <v>730</v>
      </c>
      <c r="I6" s="15" t="s">
        <v>41</v>
      </c>
      <c r="J6" s="15"/>
      <c r="K6" s="15"/>
      <c r="L6" s="15" t="s">
        <v>42</v>
      </c>
      <c r="M6" s="15" t="s">
        <v>43</v>
      </c>
      <c r="N6" s="15">
        <v>10</v>
      </c>
      <c r="O6" s="15"/>
      <c r="P6" s="20"/>
    </row>
    <row r="7" spans="1:17">
      <c r="A7" s="9">
        <f>[14]DBD!A11</f>
        <v>3</v>
      </c>
      <c r="B7" s="9" t="str">
        <f>[14]DBD!B11</f>
        <v>ReltId</v>
      </c>
      <c r="C7" s="9" t="str">
        <f>[14]DBD!C11</f>
        <v>關係人身分證字號</v>
      </c>
      <c r="D7" s="9" t="str">
        <f>[14]DBD!D11</f>
        <v>VARCHAR2</v>
      </c>
      <c r="E7" s="9">
        <f>[14]DBD!E11</f>
        <v>10</v>
      </c>
      <c r="F7" s="9"/>
      <c r="G7" s="9"/>
      <c r="H7" s="15" t="s">
        <v>730</v>
      </c>
      <c r="I7" s="15" t="s">
        <v>44</v>
      </c>
      <c r="J7" s="15"/>
      <c r="K7" s="15"/>
      <c r="L7" s="15" t="s">
        <v>45</v>
      </c>
      <c r="M7" s="15" t="s">
        <v>43</v>
      </c>
      <c r="N7" s="15">
        <v>12</v>
      </c>
      <c r="O7" s="15"/>
      <c r="P7" s="15"/>
    </row>
    <row r="8" spans="1:17">
      <c r="A8" s="9">
        <f>[14]DBD!A12</f>
        <v>4</v>
      </c>
      <c r="B8" s="9" t="str">
        <f>[14]DBD!B12</f>
        <v>ReltName</v>
      </c>
      <c r="C8" s="9" t="str">
        <f>[14]DBD!C12</f>
        <v>關係人姓名</v>
      </c>
      <c r="D8" s="9" t="str">
        <f>[14]DBD!D12</f>
        <v>NVARCHAR2</v>
      </c>
      <c r="E8" s="9">
        <f>[14]DBD!E12</f>
        <v>100</v>
      </c>
      <c r="F8" s="9">
        <f>[14]DBD!F12</f>
        <v>0</v>
      </c>
      <c r="G8" s="9">
        <f>[14]DBD!G12</f>
        <v>0</v>
      </c>
      <c r="H8" s="15" t="s">
        <v>730</v>
      </c>
      <c r="I8" s="15" t="s">
        <v>46</v>
      </c>
      <c r="J8" s="15"/>
      <c r="K8" s="15"/>
      <c r="L8" s="15" t="s">
        <v>58</v>
      </c>
      <c r="M8" s="15" t="s">
        <v>27</v>
      </c>
      <c r="N8" s="15">
        <v>2</v>
      </c>
      <c r="O8" s="15"/>
      <c r="P8" s="15" t="s">
        <v>733</v>
      </c>
      <c r="Q8" s="11" t="s">
        <v>830</v>
      </c>
    </row>
    <row r="9" spans="1:17" ht="243">
      <c r="A9" s="9">
        <f>[14]DBD!A13</f>
        <v>5</v>
      </c>
      <c r="B9" s="9" t="str">
        <f>[14]DBD!B13</f>
        <v>ReltCode</v>
      </c>
      <c r="C9" s="9" t="str">
        <f>[14]DBD!C13</f>
        <v>關係人職稱</v>
      </c>
      <c r="D9" s="9" t="str">
        <f>[14]DBD!D13</f>
        <v>VARCHAR2</v>
      </c>
      <c r="E9" s="9">
        <f>[14]DBD!E13</f>
        <v>2</v>
      </c>
      <c r="F9" s="9">
        <f>[14]DBD!F13</f>
        <v>0</v>
      </c>
      <c r="G9" s="9" t="str">
        <f>[14]DBD!G13</f>
        <v>共用代碼檔
01 本人
02 配偶
03 祖(外祖)父母
04 父母
05 兄弟姊妹
06 子女
07 孫(外孫)子女
08 有控制與從屬關係
09 相互投資關係
10 董事長
11 董事
12 監察人
99 其他</v>
      </c>
      <c r="H9" s="15"/>
      <c r="I9" s="15"/>
      <c r="J9" s="15"/>
      <c r="K9" s="15"/>
      <c r="L9" s="15"/>
      <c r="M9" s="15"/>
      <c r="N9" s="15"/>
      <c r="O9" s="15"/>
      <c r="P9" s="15" t="s">
        <v>731</v>
      </c>
    </row>
    <row r="10" spans="1:17" ht="97.2">
      <c r="A10" s="9">
        <f>[14]DBD!A14</f>
        <v>6</v>
      </c>
      <c r="B10" s="9" t="str">
        <f>[14]DBD!B14</f>
        <v>RemarkType</v>
      </c>
      <c r="C10" s="9" t="str">
        <f>[14]DBD!C14</f>
        <v>備註類型</v>
      </c>
      <c r="D10" s="9" t="str">
        <f>[14]DBD!D14</f>
        <v>NVARCHAR2</v>
      </c>
      <c r="E10" s="9">
        <f>[14]DBD!E14</f>
        <v>1</v>
      </c>
      <c r="F10" s="9">
        <f>[14]DBD!F14</f>
        <v>0</v>
      </c>
      <c r="G10" s="9" t="str">
        <f>[14]DBD!G14</f>
        <v>1 持股比例
2 被持股比例
3 持有股份
4 出資額
5 關係人
9 其它</v>
      </c>
      <c r="H10" s="15"/>
      <c r="I10" s="15"/>
      <c r="J10" s="15"/>
      <c r="K10" s="15"/>
      <c r="L10" s="15"/>
      <c r="M10" s="15"/>
      <c r="N10" s="15"/>
      <c r="O10" s="15"/>
      <c r="P10" s="15" t="s">
        <v>732</v>
      </c>
    </row>
    <row r="11" spans="1:17">
      <c r="A11" s="9">
        <f>[14]DBD!A15</f>
        <v>7</v>
      </c>
      <c r="B11" s="9" t="str">
        <f>[14]DBD!B15</f>
        <v>Reltmark</v>
      </c>
      <c r="C11" s="9" t="str">
        <f>[14]DBD!C15</f>
        <v>備註</v>
      </c>
      <c r="D11" s="9" t="str">
        <f>[14]DBD!D15</f>
        <v>NVARCHAR2</v>
      </c>
      <c r="E11" s="9"/>
      <c r="F11" s="9">
        <f>[14]DBD!F15</f>
        <v>0</v>
      </c>
      <c r="G11" s="9">
        <f>[14]DBD!G15</f>
        <v>0</v>
      </c>
      <c r="H11" s="15"/>
      <c r="I11" s="15"/>
      <c r="J11" s="15"/>
      <c r="K11" s="15"/>
      <c r="L11" s="15"/>
      <c r="M11" s="15"/>
      <c r="N11" s="15"/>
      <c r="O11" s="15"/>
      <c r="P11" s="15"/>
    </row>
    <row r="12" spans="1:17">
      <c r="A12" s="9">
        <f>[14]DBD!A16</f>
        <v>8</v>
      </c>
      <c r="B12" s="9" t="str">
        <f>[14]DBD!B16</f>
        <v>CreateDate</v>
      </c>
      <c r="C12" s="9" t="str">
        <f>[14]DBD!C16</f>
        <v>建檔日期時間</v>
      </c>
      <c r="D12" s="9" t="str">
        <f>[14]DBD!D16</f>
        <v>DATE</v>
      </c>
      <c r="E12" s="9">
        <f>[14]DBD!E16</f>
        <v>0</v>
      </c>
      <c r="F12" s="9">
        <f>[14]DBD!F16</f>
        <v>0</v>
      </c>
      <c r="G12" s="9">
        <f>[14]DBD!G16</f>
        <v>0</v>
      </c>
      <c r="H12" s="15"/>
      <c r="I12" s="15"/>
      <c r="J12" s="15"/>
      <c r="K12" s="15"/>
      <c r="L12" s="15"/>
      <c r="M12" s="15"/>
      <c r="N12" s="15"/>
      <c r="O12" s="15"/>
      <c r="P12" s="15"/>
    </row>
    <row r="13" spans="1:17">
      <c r="A13" s="9">
        <f>[14]DBD!A17</f>
        <v>9</v>
      </c>
      <c r="B13" s="9" t="str">
        <f>[14]DBD!B17</f>
        <v>CreateEmpNo</v>
      </c>
      <c r="C13" s="9" t="str">
        <f>[14]DBD!C17</f>
        <v>建檔人員</v>
      </c>
      <c r="D13" s="9" t="str">
        <f>[14]DBD!D17</f>
        <v>VARCHAR2</v>
      </c>
      <c r="E13" s="9"/>
      <c r="F13" s="9">
        <f>[14]DBD!F17</f>
        <v>0</v>
      </c>
      <c r="G13" s="9">
        <f>[14]DBD!G17</f>
        <v>0</v>
      </c>
      <c r="H13" s="15"/>
      <c r="I13" s="15"/>
      <c r="J13" s="15"/>
      <c r="K13" s="15"/>
      <c r="L13" s="15"/>
      <c r="M13" s="15"/>
      <c r="N13" s="15"/>
      <c r="O13" s="15"/>
      <c r="P13" s="15"/>
    </row>
    <row r="14" spans="1:17">
      <c r="A14" s="9">
        <f>[14]DBD!A18</f>
        <v>10</v>
      </c>
      <c r="B14" s="9" t="str">
        <f>[14]DBD!B18</f>
        <v>LastUpdate</v>
      </c>
      <c r="C14" s="9" t="str">
        <f>[14]DBD!C18</f>
        <v>最後更新日期時間</v>
      </c>
      <c r="D14" s="9" t="str">
        <f>[14]DBD!D18</f>
        <v>DATE</v>
      </c>
      <c r="E14" s="9">
        <f>[14]DBD!E18</f>
        <v>0</v>
      </c>
      <c r="F14" s="9">
        <f>[14]DBD!F18</f>
        <v>0</v>
      </c>
      <c r="G14" s="9">
        <f>[14]DBD!G18</f>
        <v>0</v>
      </c>
      <c r="H14" s="15"/>
      <c r="I14" s="15"/>
      <c r="J14" s="15"/>
      <c r="K14" s="15"/>
      <c r="L14" s="15"/>
      <c r="M14" s="15"/>
      <c r="N14" s="15"/>
      <c r="O14" s="15"/>
      <c r="P14" s="15"/>
    </row>
  </sheetData>
  <mergeCells count="1">
    <mergeCell ref="A1:B1"/>
  </mergeCells>
  <phoneticPr fontId="1" type="noConversion"/>
  <hyperlinks>
    <hyperlink ref="E1" location="'L2'!A1" display="回首頁" xr:uid="{00000000-0004-0000-0E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工作表16"/>
  <dimension ref="A1:P14"/>
  <sheetViews>
    <sheetView topLeftCell="A4" workbookViewId="0">
      <selection activeCell="A8" sqref="A8:XFD10"/>
    </sheetView>
  </sheetViews>
  <sheetFormatPr defaultColWidth="42.109375" defaultRowHeight="16.2"/>
  <cols>
    <col min="1" max="1" width="5.21875" style="11" bestFit="1" customWidth="1"/>
    <col min="2" max="2" width="19" style="11" bestFit="1" customWidth="1"/>
    <col min="3" max="4" width="20.21875" style="11" bestFit="1" customWidth="1"/>
    <col min="5" max="5" width="8.21875" style="11" bestFit="1" customWidth="1"/>
    <col min="6" max="6" width="6.21875" style="11" bestFit="1" customWidth="1"/>
    <col min="7" max="7" width="19" style="11" bestFit="1" customWidth="1"/>
    <col min="8" max="8" width="12.5546875" style="11" bestFit="1" customWidth="1"/>
    <col min="9" max="9" width="11" style="11" bestFit="1" customWidth="1"/>
    <col min="10" max="11" width="11" style="11" customWidth="1"/>
    <col min="12" max="12" width="11" style="11" bestFit="1" customWidth="1"/>
    <col min="13" max="15" width="6.21875" style="11" bestFit="1" customWidth="1"/>
    <col min="16" max="16" width="55.5546875" style="11" bestFit="1" customWidth="1"/>
    <col min="17" max="16384" width="42.109375" style="11"/>
  </cols>
  <sheetData>
    <row r="1" spans="1:16">
      <c r="A1" s="46" t="s">
        <v>7</v>
      </c>
      <c r="B1" s="47"/>
      <c r="C1" s="9" t="str">
        <f>[15]DBD!C1</f>
        <v>ReltFamily</v>
      </c>
      <c r="D1" s="9" t="str">
        <f>[15]DBD!D1</f>
        <v>利害關係人親屬檔</v>
      </c>
      <c r="E1" s="16" t="s">
        <v>23</v>
      </c>
      <c r="F1" s="10"/>
      <c r="G1" s="10"/>
    </row>
    <row r="2" spans="1:16" ht="129.6">
      <c r="A2" s="41"/>
      <c r="B2" s="42" t="s">
        <v>734</v>
      </c>
      <c r="C2" s="9" t="s">
        <v>737</v>
      </c>
      <c r="D2" s="9"/>
      <c r="E2" s="16"/>
      <c r="F2" s="10"/>
      <c r="G2" s="10"/>
    </row>
    <row r="3" spans="1:16" ht="64.8">
      <c r="A3" s="41"/>
      <c r="B3" s="42" t="s">
        <v>735</v>
      </c>
      <c r="C3" s="9" t="s">
        <v>738</v>
      </c>
      <c r="D3" s="9"/>
      <c r="E3" s="16"/>
      <c r="F3" s="10"/>
      <c r="G3" s="10"/>
    </row>
    <row r="4" spans="1:16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713</v>
      </c>
      <c r="K4" s="14" t="s">
        <v>714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</row>
    <row r="5" spans="1:16">
      <c r="A5" s="9">
        <f>[15]DBD!A9</f>
        <v>1</v>
      </c>
      <c r="B5" s="9" t="str">
        <f>[15]DBD!B9</f>
        <v>ReltUKey</v>
      </c>
      <c r="C5" s="9" t="str">
        <f>[15]DBD!C9</f>
        <v>利害關係人識別碼</v>
      </c>
      <c r="D5" s="9" t="str">
        <f>[15]DBD!D9</f>
        <v>VARCHAR2</v>
      </c>
      <c r="E5" s="9">
        <f>[15]DBD!E9</f>
        <v>32</v>
      </c>
      <c r="F5" s="9"/>
      <c r="G5" s="9"/>
      <c r="H5" s="15" t="s">
        <v>739</v>
      </c>
      <c r="I5" s="15" t="s">
        <v>740</v>
      </c>
      <c r="J5" s="15"/>
      <c r="K5" s="15"/>
      <c r="L5" s="15" t="s">
        <v>741</v>
      </c>
      <c r="M5" s="15" t="s">
        <v>380</v>
      </c>
      <c r="N5" s="15">
        <v>32</v>
      </c>
      <c r="O5" s="15">
        <v>0</v>
      </c>
      <c r="P5" s="15" t="s">
        <v>59</v>
      </c>
    </row>
    <row r="6" spans="1:16" ht="32.4">
      <c r="A6" s="9">
        <f>[15]DBD!A10</f>
        <v>2</v>
      </c>
      <c r="B6" s="9" t="str">
        <f>[15]DBD!B10</f>
        <v>ReltSeq</v>
      </c>
      <c r="C6" s="9" t="str">
        <f>[15]DBD!C10</f>
        <v>序號</v>
      </c>
      <c r="D6" s="9" t="str">
        <f>[15]DBD!D10</f>
        <v>DECIMAL</v>
      </c>
      <c r="E6" s="9">
        <f>[15]DBD!E10</f>
        <v>2</v>
      </c>
      <c r="F6" s="9"/>
      <c r="G6" s="9"/>
      <c r="H6" s="15"/>
      <c r="I6" s="15"/>
      <c r="J6" s="15"/>
      <c r="K6" s="15"/>
      <c r="L6" s="15"/>
      <c r="M6" s="15"/>
      <c r="N6" s="15"/>
      <c r="O6" s="15"/>
      <c r="P6" s="20" t="s">
        <v>742</v>
      </c>
    </row>
    <row r="7" spans="1:16" ht="81">
      <c r="A7" s="9">
        <f>[15]DBD!A11</f>
        <v>3</v>
      </c>
      <c r="B7" s="9" t="str">
        <f>[15]DBD!B11</f>
        <v>FamilyCode</v>
      </c>
      <c r="C7" s="9" t="str">
        <f>[15]DBD!C11</f>
        <v>親等代碼</v>
      </c>
      <c r="D7" s="9" t="str">
        <f>[15]DBD!D11</f>
        <v>VARCHAR2</v>
      </c>
      <c r="E7" s="9">
        <f>[15]DBD!E11</f>
        <v>1</v>
      </c>
      <c r="F7" s="9"/>
      <c r="G7" s="9" t="str">
        <f>[15]DBD!G11</f>
        <v>共用代碼檔
1: 配偶
2: 三等親血親
3: 二等親姻親
4: 二親等內血親</v>
      </c>
      <c r="H7" s="15"/>
      <c r="I7" s="15"/>
      <c r="J7" s="15"/>
      <c r="K7" s="15"/>
      <c r="L7" s="15"/>
      <c r="M7" s="15"/>
      <c r="N7" s="15"/>
      <c r="O7" s="15"/>
      <c r="P7" s="15" t="s">
        <v>368</v>
      </c>
    </row>
    <row r="8" spans="1:16" ht="32.4">
      <c r="A8" s="9">
        <f>[15]DBD!A12</f>
        <v>4</v>
      </c>
      <c r="B8" s="9" t="str">
        <f>[15]DBD!B12</f>
        <v>FamilyCallCode</v>
      </c>
      <c r="C8" s="9" t="str">
        <f>[15]DBD!C12</f>
        <v>親屬稱謂代碼</v>
      </c>
      <c r="D8" s="9" t="str">
        <f>[15]DBD!D12</f>
        <v>VARCHAR2</v>
      </c>
      <c r="E8" s="9">
        <f>[15]DBD!E12</f>
        <v>2</v>
      </c>
      <c r="F8" s="9"/>
      <c r="G8" s="9" t="str">
        <f>[15]DBD!G12</f>
        <v>共用代碼檔</v>
      </c>
      <c r="H8" s="15" t="s">
        <v>743</v>
      </c>
      <c r="I8" s="15" t="s">
        <v>744</v>
      </c>
      <c r="J8" s="15"/>
      <c r="K8" s="15"/>
      <c r="L8" s="15" t="s">
        <v>52</v>
      </c>
      <c r="M8" s="15" t="s">
        <v>27</v>
      </c>
      <c r="N8" s="15">
        <v>3</v>
      </c>
      <c r="O8" s="15"/>
      <c r="P8" s="20" t="s">
        <v>60</v>
      </c>
    </row>
    <row r="9" spans="1:16">
      <c r="A9" s="9">
        <f>[15]DBD!A13</f>
        <v>5</v>
      </c>
      <c r="B9" s="9" t="str">
        <f>[15]DBD!B13</f>
        <v>FamilyId</v>
      </c>
      <c r="C9" s="9" t="str">
        <f>[15]DBD!C13</f>
        <v>親屬身分證字號</v>
      </c>
      <c r="D9" s="9" t="str">
        <f>[15]DBD!D13</f>
        <v>VARCHAR2</v>
      </c>
      <c r="E9" s="9">
        <f>[15]DBD!E13</f>
        <v>10</v>
      </c>
      <c r="F9" s="9"/>
      <c r="G9" s="9"/>
      <c r="H9" s="15" t="s">
        <v>743</v>
      </c>
      <c r="I9" s="15" t="s">
        <v>578</v>
      </c>
      <c r="J9" s="15"/>
      <c r="K9" s="15"/>
      <c r="L9" s="15" t="s">
        <v>49</v>
      </c>
      <c r="M9" s="15" t="s">
        <v>43</v>
      </c>
      <c r="N9" s="15">
        <v>10</v>
      </c>
      <c r="O9" s="15"/>
      <c r="P9" s="15"/>
    </row>
    <row r="10" spans="1:16">
      <c r="A10" s="9">
        <f>[15]DBD!A14</f>
        <v>6</v>
      </c>
      <c r="B10" s="9" t="str">
        <f>[15]DBD!B14</f>
        <v>FamilyName</v>
      </c>
      <c r="C10" s="9" t="str">
        <f>[15]DBD!C14</f>
        <v>親屬姓名</v>
      </c>
      <c r="D10" s="9" t="str">
        <f>[15]DBD!D14</f>
        <v>NVARCHAR2</v>
      </c>
      <c r="E10" s="9">
        <f>[15]DBD!E14</f>
        <v>100</v>
      </c>
      <c r="F10" s="9"/>
      <c r="G10" s="9"/>
      <c r="H10" s="15" t="s">
        <v>743</v>
      </c>
      <c r="I10" s="15" t="s">
        <v>50</v>
      </c>
      <c r="J10" s="15"/>
      <c r="K10" s="15"/>
      <c r="L10" s="15" t="s">
        <v>51</v>
      </c>
      <c r="M10" s="15" t="s">
        <v>43</v>
      </c>
      <c r="N10" s="15">
        <v>12</v>
      </c>
      <c r="O10" s="15"/>
      <c r="P10" s="15"/>
    </row>
    <row r="11" spans="1:16">
      <c r="A11" s="9">
        <f>[15]DBD!A15</f>
        <v>7</v>
      </c>
      <c r="B11" s="9" t="str">
        <f>[15]DBD!B15</f>
        <v>CreateDate</v>
      </c>
      <c r="C11" s="9" t="str">
        <f>[15]DBD!C15</f>
        <v>建檔日期時間</v>
      </c>
      <c r="D11" s="9" t="str">
        <f>[15]DBD!D15</f>
        <v>DATE</v>
      </c>
      <c r="E11" s="9"/>
      <c r="F11" s="9"/>
      <c r="G11" s="9"/>
      <c r="H11" s="15"/>
      <c r="I11" s="15"/>
      <c r="J11" s="15"/>
      <c r="K11" s="15"/>
      <c r="L11" s="15"/>
      <c r="M11" s="15"/>
      <c r="N11" s="15"/>
      <c r="O11" s="15"/>
      <c r="P11" s="15"/>
    </row>
    <row r="12" spans="1:16">
      <c r="A12" s="9">
        <f>[15]DBD!A16</f>
        <v>8</v>
      </c>
      <c r="B12" s="9" t="str">
        <f>[15]DBD!B16</f>
        <v>CreateEmpNo</v>
      </c>
      <c r="C12" s="9" t="str">
        <f>[15]DBD!C16</f>
        <v>建檔人員</v>
      </c>
      <c r="D12" s="9" t="str">
        <f>[15]DBD!D16</f>
        <v>VARCHAR2</v>
      </c>
      <c r="E12" s="9">
        <f>[15]DBD!E16</f>
        <v>6</v>
      </c>
      <c r="F12" s="9"/>
      <c r="G12" s="9"/>
      <c r="H12" s="15"/>
      <c r="I12" s="15"/>
      <c r="J12" s="15"/>
      <c r="K12" s="15"/>
      <c r="L12" s="15"/>
      <c r="M12" s="15"/>
      <c r="N12" s="15"/>
      <c r="O12" s="15"/>
      <c r="P12" s="15"/>
    </row>
    <row r="13" spans="1:16">
      <c r="A13" s="9">
        <f>[15]DBD!A17</f>
        <v>9</v>
      </c>
      <c r="B13" s="9" t="str">
        <f>[15]DBD!B17</f>
        <v>LastUpdate</v>
      </c>
      <c r="C13" s="9" t="str">
        <f>[15]DBD!C17</f>
        <v>最後更新日期時間</v>
      </c>
      <c r="D13" s="9" t="str">
        <f>[15]DBD!D17</f>
        <v>DATE</v>
      </c>
      <c r="E13" s="9"/>
      <c r="F13" s="9"/>
      <c r="G13" s="9"/>
      <c r="H13" s="15"/>
      <c r="I13" s="15"/>
      <c r="J13" s="15"/>
      <c r="K13" s="15"/>
      <c r="L13" s="15"/>
      <c r="M13" s="15"/>
      <c r="N13" s="15"/>
      <c r="O13" s="15"/>
      <c r="P13" s="15"/>
    </row>
    <row r="14" spans="1:16">
      <c r="A14" s="9">
        <f>[15]DBD!A18</f>
        <v>10</v>
      </c>
      <c r="B14" s="9" t="str">
        <f>[15]DBD!B18</f>
        <v>LastUpdateEmpNo</v>
      </c>
      <c r="C14" s="9" t="str">
        <f>[15]DBD!C18</f>
        <v>最後更新人員</v>
      </c>
      <c r="D14" s="9" t="str">
        <f>[15]DBD!D18</f>
        <v>VARCHAR2</v>
      </c>
      <c r="E14" s="9">
        <f>[15]DBD!E18</f>
        <v>6</v>
      </c>
      <c r="F14" s="9"/>
      <c r="G14" s="9"/>
      <c r="H14" s="15"/>
      <c r="I14" s="15"/>
      <c r="J14" s="15"/>
      <c r="K14" s="15"/>
      <c r="L14" s="15"/>
      <c r="M14" s="15"/>
      <c r="N14" s="15"/>
      <c r="O14" s="15"/>
      <c r="P14" s="15"/>
    </row>
  </sheetData>
  <mergeCells count="1">
    <mergeCell ref="A1:B1"/>
  </mergeCells>
  <phoneticPr fontId="1" type="noConversion"/>
  <hyperlinks>
    <hyperlink ref="E1" location="'L2'!A1" display="回首頁" xr:uid="{00000000-0004-0000-0F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工作表17"/>
  <dimension ref="A1:P13"/>
  <sheetViews>
    <sheetView workbookViewId="0">
      <selection activeCell="A5" sqref="A5:XFD9"/>
    </sheetView>
  </sheetViews>
  <sheetFormatPr defaultColWidth="42.109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25.1093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4.109375" style="11" customWidth="1"/>
    <col min="9" max="9" width="14" style="11" customWidth="1"/>
    <col min="10" max="11" width="11" style="11" customWidth="1"/>
    <col min="12" max="12" width="11" style="11" bestFit="1" customWidth="1"/>
    <col min="13" max="15" width="6.21875" style="11" bestFit="1" customWidth="1"/>
    <col min="16" max="16" width="37.33203125" style="11" bestFit="1" customWidth="1"/>
    <col min="17" max="16384" width="42.109375" style="11"/>
  </cols>
  <sheetData>
    <row r="1" spans="1:16">
      <c r="A1" s="46" t="s">
        <v>7</v>
      </c>
      <c r="B1" s="47"/>
      <c r="C1" s="9" t="str">
        <f>[16]DBD!C1</f>
        <v>ReltCompany</v>
      </c>
      <c r="D1" s="9" t="str">
        <f>[16]DBD!D1</f>
        <v>利害關係人相關事業檔</v>
      </c>
      <c r="E1" s="16" t="s">
        <v>23</v>
      </c>
      <c r="F1" s="10"/>
      <c r="G1" s="10"/>
    </row>
    <row r="2" spans="1:16" ht="129.6">
      <c r="A2" s="41"/>
      <c r="B2" s="42" t="s">
        <v>734</v>
      </c>
      <c r="C2" s="9" t="s">
        <v>745</v>
      </c>
      <c r="D2" s="9"/>
      <c r="E2" s="16"/>
      <c r="F2" s="10"/>
      <c r="G2" s="10"/>
    </row>
    <row r="3" spans="1:16" ht="64.8">
      <c r="A3" s="41"/>
      <c r="B3" s="42" t="s">
        <v>735</v>
      </c>
      <c r="C3" s="9" t="s">
        <v>738</v>
      </c>
      <c r="D3" s="9"/>
      <c r="E3" s="16"/>
      <c r="F3" s="10"/>
      <c r="G3" s="10"/>
    </row>
    <row r="4" spans="1:16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715</v>
      </c>
      <c r="I4" s="14" t="s">
        <v>716</v>
      </c>
      <c r="J4" s="14" t="s">
        <v>713</v>
      </c>
      <c r="K4" s="14" t="s">
        <v>714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</row>
    <row r="5" spans="1:16">
      <c r="A5" s="9">
        <f>[16]DBD!A9</f>
        <v>1</v>
      </c>
      <c r="B5" s="9" t="str">
        <f>[16]DBD!B9</f>
        <v>ReltUKey</v>
      </c>
      <c r="C5" s="9" t="str">
        <f>[16]DBD!C9</f>
        <v>利害關係人識別碼</v>
      </c>
      <c r="D5" s="9" t="str">
        <f>[16]DBD!D9</f>
        <v>VARCHAR2</v>
      </c>
      <c r="E5" s="9">
        <f>[16]DBD!E9</f>
        <v>32</v>
      </c>
      <c r="F5" s="9"/>
      <c r="G5" s="9"/>
      <c r="H5" s="15" t="s">
        <v>739</v>
      </c>
      <c r="I5" s="15" t="s">
        <v>747</v>
      </c>
      <c r="J5" s="15"/>
      <c r="K5" s="15"/>
      <c r="L5" s="15" t="s">
        <v>42</v>
      </c>
      <c r="M5" s="15" t="s">
        <v>43</v>
      </c>
      <c r="N5" s="15">
        <v>10</v>
      </c>
      <c r="O5" s="15"/>
      <c r="P5" s="15" t="s">
        <v>59</v>
      </c>
    </row>
    <row r="6" spans="1:16">
      <c r="A6" s="9">
        <f>[16]DBD!A10</f>
        <v>2</v>
      </c>
      <c r="B6" s="9" t="str">
        <f>[16]DBD!B10</f>
        <v>CompanyId</v>
      </c>
      <c r="C6" s="9" t="str">
        <f>[16]DBD!C10</f>
        <v>相關事業統一編號</v>
      </c>
      <c r="D6" s="9" t="str">
        <f>[16]DBD!D10</f>
        <v>VARCHAR2</v>
      </c>
      <c r="E6" s="9">
        <f>[16]DBD!E10</f>
        <v>10</v>
      </c>
      <c r="F6" s="9"/>
      <c r="G6" s="9"/>
      <c r="H6" s="15" t="s">
        <v>746</v>
      </c>
      <c r="I6" s="15" t="s">
        <v>53</v>
      </c>
      <c r="J6" s="15"/>
      <c r="K6" s="15"/>
      <c r="L6" s="15" t="s">
        <v>61</v>
      </c>
      <c r="M6" s="15" t="s">
        <v>43</v>
      </c>
      <c r="N6" s="15">
        <v>10</v>
      </c>
      <c r="O6" s="15"/>
      <c r="P6" s="20"/>
    </row>
    <row r="7" spans="1:16">
      <c r="A7" s="9">
        <f>[16]DBD!A11</f>
        <v>3</v>
      </c>
      <c r="B7" s="9" t="str">
        <f>[16]DBD!B11</f>
        <v>CompanyName</v>
      </c>
      <c r="C7" s="9" t="str">
        <f>[16]DBD!C11</f>
        <v>公司名稱</v>
      </c>
      <c r="D7" s="9" t="str">
        <f>[16]DBD!D11</f>
        <v>NVARCHAR2</v>
      </c>
      <c r="E7" s="9">
        <f>[16]DBD!E11</f>
        <v>100</v>
      </c>
      <c r="F7" s="9"/>
      <c r="G7" s="9"/>
      <c r="H7" s="15" t="s">
        <v>746</v>
      </c>
      <c r="I7" s="15" t="s">
        <v>54</v>
      </c>
      <c r="J7" s="15"/>
      <c r="K7" s="15"/>
      <c r="L7" s="15" t="s">
        <v>55</v>
      </c>
      <c r="M7" s="15" t="s">
        <v>43</v>
      </c>
      <c r="N7" s="15">
        <v>42</v>
      </c>
      <c r="O7" s="15"/>
      <c r="P7" s="15"/>
    </row>
    <row r="8" spans="1:16">
      <c r="A8" s="9">
        <f>[16]DBD!A12</f>
        <v>4</v>
      </c>
      <c r="B8" s="9" t="str">
        <f>[16]DBD!B12</f>
        <v>HoldingRatio</v>
      </c>
      <c r="C8" s="9" t="str">
        <f>[16]DBD!C12</f>
        <v>持股比率</v>
      </c>
      <c r="D8" s="9" t="str">
        <f>[16]DBD!D12</f>
        <v>DECIMAL</v>
      </c>
      <c r="E8" s="9">
        <f>[16]DBD!E12</f>
        <v>5</v>
      </c>
      <c r="F8" s="9">
        <f>[16]DBD!F12</f>
        <v>2</v>
      </c>
      <c r="G8" s="9"/>
      <c r="H8" s="15" t="s">
        <v>746</v>
      </c>
      <c r="I8" s="15" t="s">
        <v>56</v>
      </c>
      <c r="J8" s="15"/>
      <c r="K8" s="15"/>
      <c r="L8" s="15" t="s">
        <v>57</v>
      </c>
      <c r="M8" s="15" t="s">
        <v>32</v>
      </c>
      <c r="N8" s="15">
        <v>4</v>
      </c>
      <c r="O8" s="15">
        <v>2</v>
      </c>
      <c r="P8" s="20"/>
    </row>
    <row r="9" spans="1:16">
      <c r="A9" s="9">
        <f>[16]DBD!A13</f>
        <v>5</v>
      </c>
      <c r="B9" s="9" t="str">
        <f>[16]DBD!B13</f>
        <v>JobTitle</v>
      </c>
      <c r="C9" s="9" t="str">
        <f>[16]DBD!C13</f>
        <v>擔任職務</v>
      </c>
      <c r="D9" s="9" t="str">
        <f>[16]DBD!D13</f>
        <v>NVARCHAR2</v>
      </c>
      <c r="E9" s="9">
        <f>[16]DBD!E13</f>
        <v>10</v>
      </c>
      <c r="F9" s="9"/>
      <c r="G9" s="9"/>
      <c r="H9" s="15" t="s">
        <v>746</v>
      </c>
      <c r="I9" s="15" t="s">
        <v>62</v>
      </c>
      <c r="J9" s="15"/>
      <c r="K9" s="15"/>
      <c r="L9" s="15" t="s">
        <v>63</v>
      </c>
      <c r="M9" s="15" t="s">
        <v>43</v>
      </c>
      <c r="N9" s="15">
        <v>12</v>
      </c>
      <c r="O9" s="15"/>
      <c r="P9" s="15"/>
    </row>
    <row r="10" spans="1:16">
      <c r="A10" s="9">
        <f>[16]DBD!A14</f>
        <v>6</v>
      </c>
      <c r="B10" s="9" t="str">
        <f>[16]DBD!B14</f>
        <v>CreateDate</v>
      </c>
      <c r="C10" s="9" t="str">
        <f>[16]DBD!C14</f>
        <v>建檔日期時間</v>
      </c>
      <c r="D10" s="9" t="str">
        <f>[16]DBD!D14</f>
        <v>DATE</v>
      </c>
      <c r="E10" s="9"/>
      <c r="F10" s="9"/>
      <c r="G10" s="9"/>
      <c r="H10" s="15"/>
      <c r="I10" s="15"/>
      <c r="J10" s="15"/>
      <c r="K10" s="15"/>
      <c r="L10" s="15"/>
      <c r="M10" s="15"/>
      <c r="N10" s="15"/>
      <c r="O10" s="15"/>
      <c r="P10" s="15"/>
    </row>
    <row r="11" spans="1:16">
      <c r="A11" s="9">
        <f>[16]DBD!A15</f>
        <v>7</v>
      </c>
      <c r="B11" s="9" t="str">
        <f>[16]DBD!B15</f>
        <v>CreateEmpNo</v>
      </c>
      <c r="C11" s="9" t="str">
        <f>[16]DBD!C15</f>
        <v>建檔人員</v>
      </c>
      <c r="D11" s="9" t="str">
        <f>[16]DBD!D15</f>
        <v>VARCHAR2</v>
      </c>
      <c r="E11" s="9">
        <f>[16]DBD!E15</f>
        <v>6</v>
      </c>
      <c r="F11" s="9"/>
      <c r="G11" s="9"/>
      <c r="H11" s="15"/>
      <c r="I11" s="15"/>
      <c r="J11" s="15"/>
      <c r="K11" s="15"/>
      <c r="L11" s="15"/>
      <c r="M11" s="15"/>
      <c r="N11" s="15"/>
      <c r="O11" s="15"/>
      <c r="P11" s="15"/>
    </row>
    <row r="12" spans="1:16">
      <c r="A12" s="9">
        <f>[16]DBD!A16</f>
        <v>8</v>
      </c>
      <c r="B12" s="9" t="str">
        <f>[16]DBD!B16</f>
        <v>LastUpdate</v>
      </c>
      <c r="C12" s="9" t="str">
        <f>[16]DBD!C16</f>
        <v>最後更新日期時間</v>
      </c>
      <c r="D12" s="9" t="str">
        <f>[16]DBD!D16</f>
        <v>DATE</v>
      </c>
      <c r="E12" s="9"/>
      <c r="F12" s="9"/>
      <c r="G12" s="9"/>
      <c r="H12" s="15"/>
      <c r="I12" s="15"/>
      <c r="J12" s="15"/>
      <c r="K12" s="15"/>
      <c r="L12" s="15"/>
      <c r="M12" s="15"/>
      <c r="N12" s="15"/>
      <c r="O12" s="15"/>
      <c r="P12" s="15"/>
    </row>
    <row r="13" spans="1:16">
      <c r="A13" s="9">
        <f>[16]DBD!A17</f>
        <v>9</v>
      </c>
      <c r="B13" s="9" t="str">
        <f>[16]DBD!B17</f>
        <v>LastUpdateEmpNo</v>
      </c>
      <c r="C13" s="9" t="str">
        <f>[16]DBD!C17</f>
        <v>最後更新人員</v>
      </c>
      <c r="D13" s="9" t="str">
        <f>[16]DBD!D17</f>
        <v>VARCHAR2</v>
      </c>
      <c r="E13" s="9">
        <f>[16]DBD!E17</f>
        <v>6</v>
      </c>
      <c r="F13" s="9"/>
      <c r="G13" s="9"/>
      <c r="H13" s="15"/>
      <c r="I13" s="15"/>
      <c r="J13" s="15"/>
      <c r="K13" s="15"/>
      <c r="L13" s="15"/>
      <c r="M13" s="15"/>
      <c r="N13" s="15"/>
      <c r="O13" s="15"/>
      <c r="P13" s="15"/>
    </row>
  </sheetData>
  <mergeCells count="1">
    <mergeCell ref="A1:B1"/>
  </mergeCells>
  <phoneticPr fontId="1" type="noConversion"/>
  <hyperlinks>
    <hyperlink ref="E1" location="'L2'!A1" display="回首頁" xr:uid="{00000000-0004-0000-10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工作表18"/>
  <dimension ref="A1:P11"/>
  <sheetViews>
    <sheetView workbookViewId="0">
      <selection activeCell="J5" sqref="J5"/>
    </sheetView>
  </sheetViews>
  <sheetFormatPr defaultColWidth="42.109375" defaultRowHeight="16.2"/>
  <cols>
    <col min="1" max="1" width="5.21875" style="11" bestFit="1" customWidth="1"/>
    <col min="2" max="2" width="19" style="11" bestFit="1" customWidth="1"/>
    <col min="3" max="4" width="20.218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5.33203125" style="11" customWidth="1"/>
    <col min="9" max="9" width="12.6640625" style="11" customWidth="1"/>
    <col min="10" max="11" width="11" style="11" customWidth="1"/>
    <col min="12" max="12" width="11" style="11" bestFit="1" customWidth="1"/>
    <col min="13" max="15" width="6.21875" style="11" bestFit="1" customWidth="1"/>
    <col min="16" max="16" width="37.33203125" style="11" bestFit="1" customWidth="1"/>
    <col min="17" max="16384" width="42.109375" style="11"/>
  </cols>
  <sheetData>
    <row r="1" spans="1:16">
      <c r="A1" s="46" t="s">
        <v>7</v>
      </c>
      <c r="B1" s="47"/>
      <c r="C1" s="9" t="str">
        <f>[17]DBD!C1</f>
        <v>CustDataCtrl</v>
      </c>
      <c r="D1" s="9" t="str">
        <f>[17]DBD!D1</f>
        <v>結清戶個資控管檔</v>
      </c>
      <c r="E1" s="16" t="s">
        <v>23</v>
      </c>
      <c r="F1" s="10"/>
      <c r="G1" s="10"/>
    </row>
    <row r="2" spans="1:16" ht="113.4">
      <c r="A2" s="23"/>
      <c r="B2" s="24" t="s">
        <v>353</v>
      </c>
      <c r="C2" s="9" t="s">
        <v>748</v>
      </c>
      <c r="D2" s="9"/>
      <c r="E2" s="16"/>
      <c r="F2" s="10"/>
      <c r="G2" s="10"/>
    </row>
    <row r="3" spans="1:16">
      <c r="A3" s="23"/>
      <c r="B3" s="24" t="s">
        <v>354</v>
      </c>
      <c r="C3" s="9"/>
      <c r="D3" s="9"/>
      <c r="E3" s="16"/>
      <c r="F3" s="10"/>
      <c r="G3" s="10"/>
    </row>
    <row r="4" spans="1:16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715</v>
      </c>
      <c r="I4" s="14" t="s">
        <v>716</v>
      </c>
      <c r="J4" s="14" t="s">
        <v>713</v>
      </c>
      <c r="K4" s="14" t="s">
        <v>714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</row>
    <row r="5" spans="1:16" ht="32.4">
      <c r="A5" s="9">
        <f>[17]DBD!A9</f>
        <v>1</v>
      </c>
      <c r="B5" s="9" t="str">
        <f>[17]DBD!B9</f>
        <v>CustNo</v>
      </c>
      <c r="C5" s="9" t="str">
        <f>[17]DBD!C9</f>
        <v>借款人戶號</v>
      </c>
      <c r="D5" s="9" t="str">
        <f>[17]DBD!D9</f>
        <v>DECIMAL</v>
      </c>
      <c r="E5" s="9">
        <f>[17]DBD!E9</f>
        <v>7</v>
      </c>
      <c r="F5" s="9">
        <f>[17]DBD!F9</f>
        <v>0</v>
      </c>
      <c r="G5" s="9">
        <f>[17]DBD!G9</f>
        <v>0</v>
      </c>
      <c r="H5" s="15" t="s">
        <v>554</v>
      </c>
      <c r="I5" s="15" t="s">
        <v>585</v>
      </c>
      <c r="J5" s="15"/>
      <c r="K5" s="15"/>
      <c r="L5" s="31" t="s">
        <v>92</v>
      </c>
      <c r="M5" s="31" t="s">
        <v>382</v>
      </c>
      <c r="N5" s="31">
        <v>7</v>
      </c>
      <c r="O5" s="31"/>
      <c r="P5" s="15"/>
    </row>
    <row r="6" spans="1:16" ht="32.4">
      <c r="A6" s="9">
        <f>[17]DBD!A10</f>
        <v>2</v>
      </c>
      <c r="B6" s="9" t="str">
        <f>[17]DBD!B10</f>
        <v>CustUKey</v>
      </c>
      <c r="C6" s="9" t="str">
        <f>[17]DBD!C10</f>
        <v>客戶識別碼</v>
      </c>
      <c r="D6" s="9" t="str">
        <f>[17]DBD!D10</f>
        <v>VARCHAR2</v>
      </c>
      <c r="E6" s="9">
        <f>[17]DBD!E10</f>
        <v>32</v>
      </c>
      <c r="F6" s="9"/>
      <c r="G6" s="9"/>
      <c r="H6" s="15" t="s">
        <v>554</v>
      </c>
      <c r="I6" s="15" t="s">
        <v>586</v>
      </c>
      <c r="J6" s="15"/>
      <c r="K6" s="15"/>
      <c r="L6" s="30" t="s">
        <v>556</v>
      </c>
      <c r="M6" s="30" t="s">
        <v>380</v>
      </c>
      <c r="N6" s="30">
        <v>32</v>
      </c>
      <c r="O6" s="15"/>
      <c r="P6" s="20"/>
    </row>
    <row r="7" spans="1:16" ht="32.4">
      <c r="A7" s="9">
        <f>[17]DBD!A11</f>
        <v>3</v>
      </c>
      <c r="B7" s="9" t="str">
        <f>[17]DBD!B11</f>
        <v>Enable</v>
      </c>
      <c r="C7" s="9" t="str">
        <f>[17]DBD!C11</f>
        <v>啟用記號</v>
      </c>
      <c r="D7" s="9" t="str">
        <f>[17]DBD!D11</f>
        <v>VARCHAR2</v>
      </c>
      <c r="E7" s="9">
        <f>[17]DBD!E11</f>
        <v>1</v>
      </c>
      <c r="F7" s="9">
        <f>[17]DBD!F11</f>
        <v>0</v>
      </c>
      <c r="G7" s="9" t="str">
        <f>[17]DBD!G11</f>
        <v>Y:是
N:否</v>
      </c>
      <c r="H7" s="15"/>
      <c r="I7" s="15"/>
      <c r="J7" s="15"/>
      <c r="K7" s="15"/>
      <c r="L7" s="15"/>
      <c r="M7" s="15"/>
      <c r="N7" s="15"/>
      <c r="O7" s="15"/>
      <c r="P7" s="15" t="s">
        <v>65</v>
      </c>
    </row>
    <row r="8" spans="1:16">
      <c r="A8" s="9">
        <f>[17]DBD!A12</f>
        <v>4</v>
      </c>
      <c r="B8" s="9" t="str">
        <f>[17]DBD!B12</f>
        <v>CreateDate</v>
      </c>
      <c r="C8" s="9" t="str">
        <f>[17]DBD!C12</f>
        <v>建檔日期時間</v>
      </c>
      <c r="D8" s="9" t="str">
        <f>[17]DBD!D12</f>
        <v>DATE</v>
      </c>
      <c r="E8" s="9"/>
      <c r="F8" s="9">
        <f>[17]DBD!F12</f>
        <v>0</v>
      </c>
      <c r="G8" s="9">
        <f>[17]DBD!G12</f>
        <v>0</v>
      </c>
      <c r="H8" s="15"/>
      <c r="I8" s="15"/>
      <c r="J8" s="15"/>
      <c r="K8" s="15"/>
      <c r="L8" s="15"/>
      <c r="M8" s="15"/>
      <c r="N8" s="15"/>
      <c r="O8" s="15"/>
      <c r="P8" s="20"/>
    </row>
    <row r="9" spans="1:16">
      <c r="A9" s="9">
        <f>[17]DBD!A13</f>
        <v>5</v>
      </c>
      <c r="B9" s="9" t="str">
        <f>[17]DBD!B13</f>
        <v>CreateEmpNo</v>
      </c>
      <c r="C9" s="9" t="str">
        <f>[17]DBD!C13</f>
        <v>建檔人員</v>
      </c>
      <c r="D9" s="9" t="str">
        <f>[17]DBD!D13</f>
        <v>VARCHAR2</v>
      </c>
      <c r="E9" s="9">
        <f>[17]DBD!E13</f>
        <v>6</v>
      </c>
      <c r="F9" s="9">
        <f>[17]DBD!F13</f>
        <v>0</v>
      </c>
      <c r="G9" s="9"/>
      <c r="H9" s="15"/>
      <c r="I9" s="15"/>
      <c r="J9" s="15"/>
      <c r="K9" s="15"/>
      <c r="L9" s="15"/>
      <c r="M9" s="15"/>
      <c r="N9" s="15"/>
      <c r="O9" s="15"/>
      <c r="P9" s="15"/>
    </row>
    <row r="10" spans="1:16">
      <c r="A10" s="9">
        <f>[17]DBD!A14</f>
        <v>6</v>
      </c>
      <c r="B10" s="9" t="str">
        <f>[17]DBD!B14</f>
        <v>LastUpdate</v>
      </c>
      <c r="C10" s="9" t="str">
        <f>[17]DBD!C14</f>
        <v>最後更新日期時間</v>
      </c>
      <c r="D10" s="9" t="str">
        <f>[17]DBD!D14</f>
        <v>DATE</v>
      </c>
      <c r="E10" s="9"/>
      <c r="F10" s="9">
        <f>[17]DBD!F14</f>
        <v>0</v>
      </c>
      <c r="G10" s="9">
        <f>[17]DBD!G14</f>
        <v>0</v>
      </c>
      <c r="H10" s="15"/>
      <c r="I10" s="15"/>
      <c r="J10" s="15"/>
      <c r="K10" s="15"/>
      <c r="L10" s="15"/>
      <c r="M10" s="15"/>
      <c r="N10" s="15"/>
      <c r="O10" s="15"/>
      <c r="P10" s="15"/>
    </row>
    <row r="11" spans="1:16">
      <c r="A11" s="9">
        <f>[17]DBD!A15</f>
        <v>7</v>
      </c>
      <c r="B11" s="9" t="str">
        <f>[17]DBD!B15</f>
        <v>LastUpdateEmpNo</v>
      </c>
      <c r="C11" s="9" t="str">
        <f>[17]DBD!C15</f>
        <v>最後更新人員</v>
      </c>
      <c r="D11" s="9" t="str">
        <f>[17]DBD!D15</f>
        <v>VARCHAR2</v>
      </c>
      <c r="E11" s="9">
        <f>[17]DBD!E15</f>
        <v>6</v>
      </c>
      <c r="F11" s="9">
        <f>[17]DBD!F15</f>
        <v>0</v>
      </c>
      <c r="G11" s="9">
        <f>[17]DBD!G15</f>
        <v>0</v>
      </c>
      <c r="H11" s="15"/>
      <c r="I11" s="15"/>
      <c r="J11" s="15"/>
      <c r="K11" s="15"/>
      <c r="L11" s="15"/>
      <c r="M11" s="15"/>
      <c r="N11" s="15"/>
      <c r="O11" s="15"/>
      <c r="P11" s="15"/>
    </row>
  </sheetData>
  <mergeCells count="1">
    <mergeCell ref="A1:B1"/>
  </mergeCells>
  <phoneticPr fontId="1" type="noConversion"/>
  <hyperlinks>
    <hyperlink ref="E1" location="'L2'!A1" display="回首頁" xr:uid="{00000000-0004-0000-11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工作表19"/>
  <dimension ref="A1:N13"/>
  <sheetViews>
    <sheetView topLeftCell="A4" workbookViewId="0">
      <selection activeCell="A9" activeCellId="2" sqref="A5:XFD5 A6:XFD6 A9:XFD9"/>
    </sheetView>
  </sheetViews>
  <sheetFormatPr defaultColWidth="42.109375" defaultRowHeight="16.2"/>
  <cols>
    <col min="1" max="1" width="5.21875" style="11" bestFit="1" customWidth="1"/>
    <col min="2" max="2" width="19" style="11" bestFit="1" customWidth="1"/>
    <col min="3" max="4" width="20.21875" style="11" bestFit="1" customWidth="1"/>
    <col min="5" max="5" width="8.21875" style="11" bestFit="1" customWidth="1"/>
    <col min="6" max="6" width="6.21875" style="11" bestFit="1" customWidth="1"/>
    <col min="7" max="7" width="19" style="11" customWidth="1"/>
    <col min="8" max="8" width="20.88671875" style="11" customWidth="1"/>
    <col min="9" max="9" width="11" style="11" bestFit="1" customWidth="1"/>
    <col min="10" max="10" width="12.88671875" style="11" bestFit="1" customWidth="1"/>
    <col min="11" max="13" width="6.21875" style="11" bestFit="1" customWidth="1"/>
    <col min="14" max="14" width="37.33203125" style="11" bestFit="1" customWidth="1"/>
    <col min="15" max="16384" width="42.109375" style="11"/>
  </cols>
  <sheetData>
    <row r="1" spans="1:14">
      <c r="A1" s="46" t="s">
        <v>7</v>
      </c>
      <c r="B1" s="47"/>
      <c r="C1" s="9" t="str">
        <f>[18]DBD!C1</f>
        <v>CustRmk</v>
      </c>
      <c r="D1" s="9" t="str">
        <f>[18]DBD!D1</f>
        <v>顧客控管警訊檔</v>
      </c>
      <c r="E1" s="16" t="s">
        <v>23</v>
      </c>
      <c r="F1" s="10"/>
      <c r="G1" s="10"/>
    </row>
    <row r="2" spans="1:14" ht="340.2">
      <c r="A2" s="23"/>
      <c r="B2" s="24" t="s">
        <v>353</v>
      </c>
      <c r="C2" s="9" t="s">
        <v>749</v>
      </c>
      <c r="D2" s="9"/>
      <c r="E2" s="16"/>
      <c r="F2" s="10"/>
      <c r="G2" s="10"/>
    </row>
    <row r="3" spans="1:14" ht="81">
      <c r="A3" s="23"/>
      <c r="B3" s="24" t="s">
        <v>354</v>
      </c>
      <c r="C3" s="9" t="s">
        <v>750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[18]DBD!A9</f>
        <v>1</v>
      </c>
      <c r="B5" s="9" t="str">
        <f>[18]DBD!B9</f>
        <v>CustNo</v>
      </c>
      <c r="C5" s="9" t="str">
        <f>[18]DBD!C9</f>
        <v>借款人戶號</v>
      </c>
      <c r="D5" s="9" t="str">
        <f>[18]DBD!D9</f>
        <v>DECIMAL</v>
      </c>
      <c r="E5" s="9">
        <f>[18]DBD!E9</f>
        <v>7</v>
      </c>
      <c r="F5" s="9">
        <f>[18]DBD!F9</f>
        <v>0</v>
      </c>
      <c r="G5" s="9">
        <f>[18]DBD!G9</f>
        <v>0</v>
      </c>
      <c r="H5" s="15" t="s">
        <v>587</v>
      </c>
      <c r="I5" s="15" t="s">
        <v>64</v>
      </c>
      <c r="J5" s="15" t="s">
        <v>66</v>
      </c>
      <c r="K5" s="15" t="s">
        <v>27</v>
      </c>
      <c r="L5" s="15">
        <v>7</v>
      </c>
      <c r="M5" s="15"/>
      <c r="N5" s="20"/>
    </row>
    <row r="6" spans="1:14" ht="32.4">
      <c r="A6" s="9">
        <f>[18]DBD!A10</f>
        <v>3</v>
      </c>
      <c r="B6" s="9" t="str">
        <f>[18]DBD!B10</f>
        <v>RmkNo</v>
      </c>
      <c r="C6" s="9" t="str">
        <f>[18]DBD!C10</f>
        <v>備忘錄序號</v>
      </c>
      <c r="D6" s="9" t="str">
        <f>[18]DBD!D10</f>
        <v>DECIMAL</v>
      </c>
      <c r="E6" s="9">
        <f>[18]DBD!E10</f>
        <v>3</v>
      </c>
      <c r="F6" s="9">
        <f>[18]DBD!F10</f>
        <v>0</v>
      </c>
      <c r="G6" s="9">
        <f>[18]DBD!G10</f>
        <v>0</v>
      </c>
      <c r="H6" s="15" t="s">
        <v>71</v>
      </c>
      <c r="I6" s="15" t="s">
        <v>67</v>
      </c>
      <c r="J6" s="15" t="s">
        <v>68</v>
      </c>
      <c r="K6" s="15" t="s">
        <v>27</v>
      </c>
      <c r="L6" s="15">
        <v>2</v>
      </c>
      <c r="M6" s="15"/>
      <c r="N6" s="20" t="s">
        <v>751</v>
      </c>
    </row>
    <row r="7" spans="1:14" ht="32.4">
      <c r="A7" s="9">
        <f>[18]DBD!A11</f>
        <v>4</v>
      </c>
      <c r="B7" s="9" t="str">
        <f>[18]DBD!B11</f>
        <v>CustUKey</v>
      </c>
      <c r="C7" s="9" t="str">
        <f>[18]DBD!C11</f>
        <v>客戶識別碼</v>
      </c>
      <c r="D7" s="9" t="str">
        <f>[18]DBD!D11</f>
        <v>VARCHAR2</v>
      </c>
      <c r="E7" s="9">
        <f>[18]DBD!E11</f>
        <v>32</v>
      </c>
      <c r="F7" s="9"/>
      <c r="G7" s="9"/>
      <c r="H7" s="15" t="s">
        <v>554</v>
      </c>
      <c r="I7" s="15" t="s">
        <v>555</v>
      </c>
      <c r="J7" s="31" t="s">
        <v>556</v>
      </c>
      <c r="K7" s="31" t="s">
        <v>380</v>
      </c>
      <c r="L7" s="31">
        <v>32</v>
      </c>
      <c r="M7" s="15"/>
      <c r="N7" s="20"/>
    </row>
    <row r="8" spans="1:14">
      <c r="A8" s="9">
        <f>[18]DBD!A12</f>
        <v>5</v>
      </c>
      <c r="B8" s="9" t="str">
        <f>[18]DBD!B12</f>
        <v>RmkCode</v>
      </c>
      <c r="C8" s="9" t="str">
        <f>[18]DBD!C12</f>
        <v>備忘錄代碼</v>
      </c>
      <c r="D8" s="9" t="str">
        <f>[18]DBD!D12</f>
        <v>VARCHAR2</v>
      </c>
      <c r="E8" s="9">
        <f>[18]DBD!E12</f>
        <v>2</v>
      </c>
      <c r="F8" s="9">
        <f>[18]DBD!F12</f>
        <v>0</v>
      </c>
      <c r="G8" s="9" t="str">
        <f>[18]DBD!G12</f>
        <v>共用代碼檔</v>
      </c>
      <c r="H8" s="15"/>
      <c r="I8" s="15"/>
      <c r="J8" s="15"/>
      <c r="K8" s="15"/>
      <c r="L8" s="15"/>
      <c r="M8" s="15"/>
      <c r="N8" s="20" t="s">
        <v>72</v>
      </c>
    </row>
    <row r="9" spans="1:14">
      <c r="A9" s="9">
        <f>[18]DBD!A13</f>
        <v>6</v>
      </c>
      <c r="B9" s="9" t="str">
        <f>[18]DBD!B13</f>
        <v>RmkDesc</v>
      </c>
      <c r="C9" s="9" t="str">
        <f>[18]DBD!C13</f>
        <v>備忘錄說明</v>
      </c>
      <c r="D9" s="9" t="str">
        <f>[18]DBD!D13</f>
        <v>NVARCHAR2</v>
      </c>
      <c r="E9" s="9">
        <f>[18]DBD!E13</f>
        <v>120</v>
      </c>
      <c r="F9" s="9">
        <f>[18]DBD!F13</f>
        <v>0</v>
      </c>
      <c r="G9" s="9">
        <f>[18]DBD!G13</f>
        <v>0</v>
      </c>
      <c r="H9" s="15" t="s">
        <v>587</v>
      </c>
      <c r="I9" s="15" t="s">
        <v>69</v>
      </c>
      <c r="J9" s="15" t="s">
        <v>70</v>
      </c>
      <c r="K9" s="15" t="s">
        <v>43</v>
      </c>
      <c r="L9" s="15">
        <v>50</v>
      </c>
      <c r="M9" s="15"/>
      <c r="N9" s="15"/>
    </row>
    <row r="10" spans="1:14">
      <c r="A10" s="9">
        <f>[18]DBD!A14</f>
        <v>7</v>
      </c>
      <c r="B10" s="9" t="str">
        <f>[18]DBD!B14</f>
        <v>CreateDate</v>
      </c>
      <c r="C10" s="9" t="str">
        <f>[18]DBD!C14</f>
        <v>建檔日期時間</v>
      </c>
      <c r="D10" s="9" t="str">
        <f>[18]DBD!D14</f>
        <v>DATE</v>
      </c>
      <c r="E10" s="9"/>
      <c r="F10" s="9">
        <f>[18]DBD!F14</f>
        <v>0</v>
      </c>
      <c r="G10" s="9"/>
      <c r="H10" s="15"/>
      <c r="I10" s="15"/>
      <c r="J10" s="15"/>
      <c r="K10" s="15"/>
      <c r="L10" s="15"/>
      <c r="M10" s="15"/>
      <c r="N10" s="15"/>
    </row>
    <row r="11" spans="1:14">
      <c r="A11" s="9">
        <f>[18]DBD!A15</f>
        <v>8</v>
      </c>
      <c r="B11" s="9" t="str">
        <f>[18]DBD!B15</f>
        <v>CreateEmpNo</v>
      </c>
      <c r="C11" s="9" t="str">
        <f>[18]DBD!C15</f>
        <v>建檔人員</v>
      </c>
      <c r="D11" s="9" t="str">
        <f>[18]DBD!D15</f>
        <v>VARCHAR2</v>
      </c>
      <c r="E11" s="9">
        <f>[18]DBD!E15</f>
        <v>6</v>
      </c>
      <c r="F11" s="9">
        <f>[18]DBD!F15</f>
        <v>0</v>
      </c>
      <c r="G11" s="9">
        <f>[18]DBD!G15</f>
        <v>0</v>
      </c>
      <c r="H11" s="15"/>
      <c r="I11" s="15"/>
      <c r="J11" s="15"/>
      <c r="K11" s="15"/>
      <c r="L11" s="15"/>
      <c r="M11" s="15"/>
      <c r="N11" s="15"/>
    </row>
    <row r="12" spans="1:14">
      <c r="A12" s="9">
        <f>[18]DBD!A16</f>
        <v>9</v>
      </c>
      <c r="B12" s="9" t="str">
        <f>[18]DBD!B16</f>
        <v>LastUpdate</v>
      </c>
      <c r="C12" s="9" t="str">
        <f>[18]DBD!C16</f>
        <v>最後更新日期時間</v>
      </c>
      <c r="D12" s="9" t="str">
        <f>[18]DBD!D16</f>
        <v>DATE</v>
      </c>
      <c r="E12" s="9"/>
      <c r="F12" s="9">
        <f>[18]DBD!F16</f>
        <v>0</v>
      </c>
      <c r="G12" s="9">
        <f>[18]DBD!G16</f>
        <v>0</v>
      </c>
      <c r="H12" s="15"/>
      <c r="I12" s="15"/>
      <c r="J12" s="15"/>
      <c r="K12" s="15"/>
      <c r="L12" s="15"/>
      <c r="M12" s="15"/>
      <c r="N12" s="15"/>
    </row>
    <row r="13" spans="1:14">
      <c r="A13" s="9">
        <f>[18]DBD!A17</f>
        <v>10</v>
      </c>
      <c r="B13" s="9" t="str">
        <f>[18]DBD!B17</f>
        <v>LastUpdateEmpNo</v>
      </c>
      <c r="C13" s="9" t="str">
        <f>[18]DBD!C17</f>
        <v>最後更新人員</v>
      </c>
      <c r="D13" s="9" t="str">
        <f>[18]DBD!D17</f>
        <v>VARCHAR2</v>
      </c>
      <c r="E13" s="9">
        <f>[18]DBD!E17</f>
        <v>6</v>
      </c>
      <c r="F13" s="9">
        <f>[18]DBD!F17</f>
        <v>0</v>
      </c>
      <c r="G13" s="9">
        <f>[18]DBD!G17</f>
        <v>0</v>
      </c>
      <c r="H13" s="15"/>
      <c r="I13" s="15"/>
      <c r="J13" s="15"/>
      <c r="K13" s="15"/>
      <c r="L13" s="15"/>
      <c r="M13" s="15"/>
      <c r="N13" s="15"/>
    </row>
  </sheetData>
  <mergeCells count="1">
    <mergeCell ref="A1:B1"/>
  </mergeCells>
  <phoneticPr fontId="1" type="noConversion"/>
  <hyperlinks>
    <hyperlink ref="E1" location="'L2'!A1" display="回首頁" xr:uid="{00000000-0004-0000-12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N98"/>
  <sheetViews>
    <sheetView topLeftCell="A58" zoomScaleNormal="100" workbookViewId="0">
      <selection activeCell="B60" sqref="B60:F60"/>
    </sheetView>
  </sheetViews>
  <sheetFormatPr defaultColWidth="58.77734375" defaultRowHeight="16.2"/>
  <cols>
    <col min="1" max="1" width="5.21875" style="11" bestFit="1" customWidth="1"/>
    <col min="2" max="3" width="22.6640625" style="11" bestFit="1" customWidth="1"/>
    <col min="4" max="4" width="11.6640625" style="11" bestFit="1" customWidth="1"/>
    <col min="5" max="5" width="8.21875" style="11" bestFit="1" customWidth="1"/>
    <col min="6" max="6" width="6.21875" style="11" bestFit="1" customWidth="1"/>
    <col min="7" max="7" width="21.44140625" style="11" customWidth="1"/>
    <col min="8" max="9" width="14.109375" style="11" customWidth="1"/>
    <col min="10" max="10" width="31.77734375" style="11" customWidth="1"/>
    <col min="11" max="11" width="10.44140625" style="11" bestFit="1" customWidth="1"/>
    <col min="12" max="13" width="6.21875" style="11" bestFit="1" customWidth="1"/>
    <col min="14" max="14" width="42.21875" style="11" bestFit="1" customWidth="1"/>
    <col min="15" max="16384" width="58.77734375" style="11"/>
  </cols>
  <sheetData>
    <row r="1" spans="1:14">
      <c r="A1" s="46" t="s">
        <v>7</v>
      </c>
      <c r="B1" s="47"/>
      <c r="C1" s="9" t="str">
        <f>[1]DBD!C1</f>
        <v>FacMain</v>
      </c>
      <c r="D1" s="9" t="str">
        <f>[1]DBD!D1</f>
        <v>額度主檔</v>
      </c>
      <c r="E1" s="16" t="s">
        <v>23</v>
      </c>
      <c r="F1" s="10"/>
      <c r="G1" s="10"/>
    </row>
    <row r="2" spans="1:14" ht="409.6">
      <c r="A2" s="21"/>
      <c r="B2" s="22" t="s">
        <v>353</v>
      </c>
      <c r="C2" s="9" t="s">
        <v>712</v>
      </c>
      <c r="D2" s="9"/>
      <c r="E2" s="16"/>
      <c r="F2" s="10"/>
      <c r="G2" s="10"/>
    </row>
    <row r="3" spans="1:14" ht="48.6">
      <c r="A3" s="21"/>
      <c r="B3" s="22" t="s">
        <v>354</v>
      </c>
      <c r="C3" s="9" t="s">
        <v>355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715</v>
      </c>
      <c r="I4" s="14" t="s">
        <v>716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[1]DBD!A10</f>
        <v>1</v>
      </c>
      <c r="B5" s="9" t="str">
        <f>[1]DBD!B10</f>
        <v>CustNo</v>
      </c>
      <c r="C5" s="9" t="str">
        <f>[1]DBD!C10</f>
        <v>借款人戶號</v>
      </c>
      <c r="D5" s="9" t="str">
        <f>[1]DBD!D10</f>
        <v>DECIMAL</v>
      </c>
      <c r="E5" s="9">
        <f>[1]DBD!E10</f>
        <v>7</v>
      </c>
      <c r="F5" s="9">
        <f>[1]DBD!F10</f>
        <v>0</v>
      </c>
      <c r="G5" s="9">
        <f>[1]DBD!G10</f>
        <v>0</v>
      </c>
      <c r="H5" s="15" t="s">
        <v>357</v>
      </c>
      <c r="I5" s="15" t="s">
        <v>358</v>
      </c>
      <c r="J5" s="15" t="s">
        <v>359</v>
      </c>
      <c r="K5" s="15" t="s">
        <v>360</v>
      </c>
      <c r="L5" s="15">
        <v>7</v>
      </c>
      <c r="M5" s="15">
        <v>0</v>
      </c>
      <c r="N5" s="15"/>
    </row>
    <row r="6" spans="1:14">
      <c r="A6" s="9">
        <f>[1]DBD!A11</f>
        <v>2</v>
      </c>
      <c r="B6" s="9" t="str">
        <f>[1]DBD!B11</f>
        <v>FacmNo</v>
      </c>
      <c r="C6" s="9" t="str">
        <f>[1]DBD!C11</f>
        <v>額度編號</v>
      </c>
      <c r="D6" s="9" t="str">
        <f>[1]DBD!D11</f>
        <v>DECIMAL</v>
      </c>
      <c r="E6" s="9">
        <f>[1]DBD!E11</f>
        <v>3</v>
      </c>
      <c r="F6" s="9">
        <f>[1]DBD!F11</f>
        <v>0</v>
      </c>
      <c r="G6" s="9">
        <f>[1]DBD!G11</f>
        <v>0</v>
      </c>
      <c r="H6" s="15" t="s">
        <v>361</v>
      </c>
      <c r="I6" s="15" t="s">
        <v>362</v>
      </c>
      <c r="J6" s="15" t="s">
        <v>363</v>
      </c>
      <c r="K6" s="15" t="s">
        <v>364</v>
      </c>
      <c r="L6" s="15">
        <v>3</v>
      </c>
      <c r="M6" s="15">
        <v>0</v>
      </c>
      <c r="N6" s="15"/>
    </row>
    <row r="7" spans="1:14">
      <c r="A7" s="9">
        <f>[1]DBD!A12</f>
        <v>3</v>
      </c>
      <c r="B7" s="9" t="str">
        <f>[1]DBD!B12</f>
        <v>LastBormNo</v>
      </c>
      <c r="C7" s="9" t="str">
        <f>[1]DBD!C12</f>
        <v>已撥款序號</v>
      </c>
      <c r="D7" s="9" t="str">
        <f>[1]DBD!D12</f>
        <v>DECIMAL</v>
      </c>
      <c r="E7" s="9">
        <f>[1]DBD!E12</f>
        <v>3</v>
      </c>
      <c r="F7" s="9">
        <f>[1]DBD!F12</f>
        <v>0</v>
      </c>
      <c r="G7" s="9">
        <f>[1]DBD!G12</f>
        <v>0</v>
      </c>
      <c r="H7" s="15" t="s">
        <v>365</v>
      </c>
      <c r="I7" s="15" t="s">
        <v>356</v>
      </c>
      <c r="J7" s="15" t="s">
        <v>366</v>
      </c>
      <c r="K7" s="15" t="s">
        <v>367</v>
      </c>
      <c r="L7" s="15">
        <v>3</v>
      </c>
      <c r="M7" s="15">
        <v>0</v>
      </c>
      <c r="N7" s="15"/>
    </row>
    <row r="8" spans="1:14">
      <c r="A8" s="9">
        <f>[1]DBD!A13</f>
        <v>4</v>
      </c>
      <c r="B8" s="9" t="str">
        <f>[1]DBD!B13</f>
        <v>LastBormRvNo</v>
      </c>
      <c r="C8" s="9" t="str">
        <f>[1]DBD!C13</f>
        <v>已預約序號</v>
      </c>
      <c r="D8" s="9" t="str">
        <f>[1]DBD!D13</f>
        <v>DECIMAL</v>
      </c>
      <c r="E8" s="9">
        <f>[1]DBD!E13</f>
        <v>3</v>
      </c>
      <c r="F8" s="9">
        <f>[1]DBD!F13</f>
        <v>0</v>
      </c>
      <c r="G8" s="9">
        <f>[1]DBD!G13</f>
        <v>0</v>
      </c>
      <c r="H8" s="15"/>
      <c r="I8" s="15"/>
      <c r="J8" s="15"/>
      <c r="K8" s="15"/>
      <c r="L8" s="15"/>
      <c r="M8" s="15"/>
      <c r="N8" s="15" t="s">
        <v>368</v>
      </c>
    </row>
    <row r="9" spans="1:14">
      <c r="A9" s="9">
        <f>[1]DBD!A14</f>
        <v>5</v>
      </c>
      <c r="B9" s="9" t="str">
        <f>[1]DBD!B14</f>
        <v>ApplNo</v>
      </c>
      <c r="C9" s="9" t="str">
        <f>[1]DBD!C14</f>
        <v>申請號碼</v>
      </c>
      <c r="D9" s="9" t="str">
        <f>[1]DBD!D14</f>
        <v>DECIMAL</v>
      </c>
      <c r="E9" s="9">
        <f>[1]DBD!E14</f>
        <v>7</v>
      </c>
      <c r="F9" s="9">
        <f>[1]DBD!F14</f>
        <v>0</v>
      </c>
      <c r="G9" s="9">
        <f>[1]DBD!G14</f>
        <v>0</v>
      </c>
      <c r="H9" s="15" t="s">
        <v>361</v>
      </c>
      <c r="I9" s="15" t="s">
        <v>369</v>
      </c>
      <c r="J9" s="15" t="s">
        <v>370</v>
      </c>
      <c r="K9" s="15" t="s">
        <v>360</v>
      </c>
      <c r="L9" s="15">
        <v>7</v>
      </c>
      <c r="M9" s="15">
        <v>0</v>
      </c>
      <c r="N9" s="15"/>
    </row>
    <row r="10" spans="1:14" ht="32.4">
      <c r="A10" s="9">
        <f>[1]DBD!A15</f>
        <v>6</v>
      </c>
      <c r="B10" s="9" t="str">
        <f>[1]DBD!B15</f>
        <v>CreditSysNo</v>
      </c>
      <c r="C10" s="9" t="str">
        <f>[1]DBD!C15</f>
        <v>徵審系統案號(eLoan案件編號)</v>
      </c>
      <c r="D10" s="9" t="str">
        <f>[1]DBD!D15</f>
        <v>DECIMAL</v>
      </c>
      <c r="E10" s="9">
        <f>[1]DBD!E15</f>
        <v>7</v>
      </c>
      <c r="F10" s="9">
        <f>[1]DBD!F15</f>
        <v>0</v>
      </c>
      <c r="G10" s="9">
        <f>[1]DBD!G15</f>
        <v>0</v>
      </c>
      <c r="H10" s="15" t="s">
        <v>357</v>
      </c>
      <c r="I10" s="15" t="s">
        <v>371</v>
      </c>
      <c r="J10" s="15" t="s">
        <v>372</v>
      </c>
      <c r="K10" s="15" t="s">
        <v>367</v>
      </c>
      <c r="L10" s="15">
        <v>7</v>
      </c>
      <c r="M10" s="15">
        <v>0</v>
      </c>
      <c r="N10" s="15"/>
    </row>
    <row r="11" spans="1:14">
      <c r="A11" s="9">
        <f>[1]DBD!A16</f>
        <v>7</v>
      </c>
      <c r="B11" s="9" t="str">
        <f>[1]DBD!B16</f>
        <v>ProdNo</v>
      </c>
      <c r="C11" s="9" t="str">
        <f>[1]DBD!C16</f>
        <v>商品代碼</v>
      </c>
      <c r="D11" s="9" t="str">
        <f>[1]DBD!D16</f>
        <v>VARCHAR2</v>
      </c>
      <c r="E11" s="9">
        <f>[1]DBD!E16</f>
        <v>5</v>
      </c>
      <c r="F11" s="9">
        <f>[1]DBD!F16</f>
        <v>0</v>
      </c>
      <c r="G11" s="9">
        <f>[1]DBD!G16</f>
        <v>0</v>
      </c>
      <c r="H11" s="15" t="s">
        <v>373</v>
      </c>
      <c r="I11" s="15" t="s">
        <v>374</v>
      </c>
      <c r="J11" s="15" t="s">
        <v>375</v>
      </c>
      <c r="K11" s="15" t="s">
        <v>376</v>
      </c>
      <c r="L11" s="15">
        <v>2</v>
      </c>
      <c r="M11" s="15">
        <v>0</v>
      </c>
      <c r="N11" s="15"/>
    </row>
    <row r="12" spans="1:14">
      <c r="A12" s="9">
        <f>[1]DBD!A17</f>
        <v>8</v>
      </c>
      <c r="B12" s="9" t="str">
        <f>[1]DBD!B17</f>
        <v>BaseRateCode</v>
      </c>
      <c r="C12" s="9" t="str">
        <f>[1]DBD!C17</f>
        <v>指標利率代碼</v>
      </c>
      <c r="D12" s="9" t="str">
        <f>[1]DBD!D17</f>
        <v>VARCHAR2</v>
      </c>
      <c r="E12" s="9">
        <f>[1]DBD!E17</f>
        <v>2</v>
      </c>
      <c r="F12" s="9">
        <f>[1]DBD!F17</f>
        <v>0</v>
      </c>
      <c r="G12" s="9">
        <f>[1]DBD!G17</f>
        <v>0</v>
      </c>
      <c r="H12" s="15" t="s">
        <v>377</v>
      </c>
      <c r="I12" s="15" t="s">
        <v>378</v>
      </c>
      <c r="J12" s="15" t="s">
        <v>379</v>
      </c>
      <c r="K12" s="15" t="s">
        <v>381</v>
      </c>
      <c r="L12" s="15">
        <v>2</v>
      </c>
      <c r="M12" s="15">
        <v>0</v>
      </c>
      <c r="N12" s="15"/>
    </row>
    <row r="13" spans="1:14">
      <c r="A13" s="9">
        <f>[1]DBD!A18</f>
        <v>9</v>
      </c>
      <c r="B13" s="9" t="str">
        <f>[1]DBD!B18</f>
        <v>RateIncr</v>
      </c>
      <c r="C13" s="9" t="str">
        <f>[1]DBD!C18</f>
        <v>加碼利率</v>
      </c>
      <c r="D13" s="9" t="str">
        <f>[1]DBD!D18</f>
        <v>DECIMAL</v>
      </c>
      <c r="E13" s="9">
        <f>[1]DBD!E18</f>
        <v>6</v>
      </c>
      <c r="F13" s="9">
        <f>[1]DBD!F18</f>
        <v>4</v>
      </c>
      <c r="G13" s="9">
        <f>[1]DBD!G18</f>
        <v>0</v>
      </c>
      <c r="H13" s="15" t="s">
        <v>361</v>
      </c>
      <c r="I13" s="15" t="s">
        <v>383</v>
      </c>
      <c r="J13" s="15" t="s">
        <v>384</v>
      </c>
      <c r="K13" s="15" t="s">
        <v>385</v>
      </c>
      <c r="L13" s="15">
        <v>5</v>
      </c>
      <c r="M13" s="15">
        <v>0</v>
      </c>
      <c r="N13" s="15"/>
    </row>
    <row r="14" spans="1:14">
      <c r="A14" s="9">
        <f>[1]DBD!A19</f>
        <v>10</v>
      </c>
      <c r="B14" s="9" t="str">
        <f>[1]DBD!B19</f>
        <v>IndividualIncr</v>
      </c>
      <c r="C14" s="9" t="str">
        <f>[1]DBD!C19</f>
        <v>個別加碼</v>
      </c>
      <c r="D14" s="9" t="str">
        <f>[1]DBD!D19</f>
        <v>DECIMAL</v>
      </c>
      <c r="E14" s="9">
        <f>[1]DBD!E19</f>
        <v>6</v>
      </c>
      <c r="F14" s="9">
        <f>[1]DBD!F19</f>
        <v>4</v>
      </c>
      <c r="G14" s="9">
        <f>[1]DBD!G19</f>
        <v>0</v>
      </c>
      <c r="H14" s="15" t="s">
        <v>386</v>
      </c>
      <c r="I14" s="15" t="s">
        <v>387</v>
      </c>
      <c r="J14" s="15" t="s">
        <v>388</v>
      </c>
      <c r="K14" s="15" t="s">
        <v>389</v>
      </c>
      <c r="L14" s="15">
        <v>6</v>
      </c>
      <c r="M14" s="15">
        <v>0</v>
      </c>
      <c r="N14" s="15" t="s">
        <v>390</v>
      </c>
    </row>
    <row r="15" spans="1:14">
      <c r="A15" s="9">
        <f>[1]DBD!A20</f>
        <v>11</v>
      </c>
      <c r="B15" s="9" t="str">
        <f>[1]DBD!B20</f>
        <v>ApproveRate</v>
      </c>
      <c r="C15" s="9" t="str">
        <f>[1]DBD!C20</f>
        <v>核准利率</v>
      </c>
      <c r="D15" s="9" t="str">
        <f>[1]DBD!D20</f>
        <v>DECIMAL</v>
      </c>
      <c r="E15" s="9">
        <f>[1]DBD!E20</f>
        <v>6</v>
      </c>
      <c r="F15" s="9">
        <f>[1]DBD!F20</f>
        <v>4</v>
      </c>
      <c r="G15" s="9">
        <f>[1]DBD!G20</f>
        <v>0</v>
      </c>
      <c r="H15" s="15" t="s">
        <v>357</v>
      </c>
      <c r="I15" s="15" t="s">
        <v>391</v>
      </c>
      <c r="J15" s="15" t="s">
        <v>392</v>
      </c>
      <c r="K15" s="15" t="s">
        <v>393</v>
      </c>
      <c r="L15" s="15">
        <v>6</v>
      </c>
      <c r="M15" s="15">
        <v>0</v>
      </c>
      <c r="N15" s="15"/>
    </row>
    <row r="16" spans="1:14">
      <c r="A16" s="9">
        <f>[1]DBD!A21</f>
        <v>12</v>
      </c>
      <c r="B16" s="9" t="str">
        <f>[1]DBD!B21</f>
        <v>AnnualIncr</v>
      </c>
      <c r="C16" s="9" t="str">
        <f>[1]DBD!C21</f>
        <v>年繳比重優惠加減碼</v>
      </c>
      <c r="D16" s="9" t="str">
        <f>[1]DBD!D21</f>
        <v>DECIMAL</v>
      </c>
      <c r="E16" s="9">
        <f>[1]DBD!E21</f>
        <v>6</v>
      </c>
      <c r="F16" s="9">
        <f>[1]DBD!F21</f>
        <v>4</v>
      </c>
      <c r="G16" s="9">
        <f>[1]DBD!G21</f>
        <v>0</v>
      </c>
      <c r="H16" s="15"/>
      <c r="I16" s="15"/>
      <c r="J16" s="15"/>
      <c r="K16" s="15"/>
      <c r="L16" s="15"/>
      <c r="M16" s="15"/>
      <c r="N16" s="15" t="s">
        <v>394</v>
      </c>
    </row>
    <row r="17" spans="1:14">
      <c r="A17" s="9">
        <f>[1]DBD!A22</f>
        <v>13</v>
      </c>
      <c r="B17" s="9" t="str">
        <f>[1]DBD!B22</f>
        <v>EmailIncr</v>
      </c>
      <c r="C17" s="9" t="str">
        <f>[1]DBD!C22</f>
        <v>提供EMAIL優惠減碼</v>
      </c>
      <c r="D17" s="9" t="str">
        <f>[1]DBD!D22</f>
        <v>DECIMAL</v>
      </c>
      <c r="E17" s="9">
        <f>[1]DBD!E22</f>
        <v>6</v>
      </c>
      <c r="F17" s="9">
        <f>[1]DBD!F22</f>
        <v>4</v>
      </c>
      <c r="G17" s="9">
        <f>[1]DBD!G22</f>
        <v>0</v>
      </c>
      <c r="H17" s="15"/>
      <c r="I17" s="15"/>
      <c r="J17" s="15"/>
      <c r="K17" s="15"/>
      <c r="L17" s="15"/>
      <c r="M17" s="15"/>
      <c r="N17" s="15" t="s">
        <v>394</v>
      </c>
    </row>
    <row r="18" spans="1:14">
      <c r="A18" s="9">
        <f>[1]DBD!A23</f>
        <v>14</v>
      </c>
      <c r="B18" s="9" t="str">
        <f>[1]DBD!B23</f>
        <v>GraceIncr</v>
      </c>
      <c r="C18" s="9" t="str">
        <f>[1]DBD!C23</f>
        <v>寬限逾一年利率加碼</v>
      </c>
      <c r="D18" s="9" t="str">
        <f>[1]DBD!D23</f>
        <v>DECIMAL</v>
      </c>
      <c r="E18" s="9">
        <f>[1]DBD!E23</f>
        <v>6</v>
      </c>
      <c r="F18" s="9">
        <f>[1]DBD!F23</f>
        <v>4</v>
      </c>
      <c r="G18" s="9">
        <f>[1]DBD!G23</f>
        <v>0</v>
      </c>
      <c r="H18" s="15"/>
      <c r="I18" s="15"/>
      <c r="J18" s="15"/>
      <c r="K18" s="15"/>
      <c r="L18" s="15"/>
      <c r="M18" s="15"/>
      <c r="N18" s="15" t="s">
        <v>394</v>
      </c>
    </row>
    <row r="19" spans="1:14" ht="64.8">
      <c r="A19" s="9">
        <f>[1]DBD!A24</f>
        <v>15</v>
      </c>
      <c r="B19" s="9" t="str">
        <f>[1]DBD!B24</f>
        <v>RateCode</v>
      </c>
      <c r="C19" s="9" t="str">
        <f>[1]DBD!C24</f>
        <v>利率區分</v>
      </c>
      <c r="D19" s="9" t="str">
        <f>[1]DBD!D24</f>
        <v>VARCHAR2</v>
      </c>
      <c r="E19" s="9">
        <f>[1]DBD!E24</f>
        <v>1</v>
      </c>
      <c r="F19" s="9">
        <f>[1]DBD!F24</f>
        <v>0</v>
      </c>
      <c r="G19" s="9" t="str">
        <f>[1]DBD!G24</f>
        <v>共用代碼檔
1: 機動 
2: 固動 
3: 定期機動</v>
      </c>
      <c r="H19" s="15" t="s">
        <v>361</v>
      </c>
      <c r="I19" s="15" t="s">
        <v>395</v>
      </c>
      <c r="J19" s="15" t="s">
        <v>396</v>
      </c>
      <c r="K19" s="15" t="s">
        <v>367</v>
      </c>
      <c r="L19" s="15">
        <v>1</v>
      </c>
      <c r="M19" s="15">
        <v>0</v>
      </c>
      <c r="N19" s="15"/>
    </row>
    <row r="20" spans="1:14">
      <c r="A20" s="9">
        <f>[1]DBD!A25</f>
        <v>16</v>
      </c>
      <c r="B20" s="9" t="str">
        <f>[1]DBD!B25</f>
        <v>FirstRateAdjFreq</v>
      </c>
      <c r="C20" s="9" t="str">
        <f>[1]DBD!C25</f>
        <v>首次利率調整週期</v>
      </c>
      <c r="D20" s="9" t="str">
        <f>[1]DBD!D25</f>
        <v>DECIMAL</v>
      </c>
      <c r="E20" s="9">
        <f>[1]DBD!E25</f>
        <v>2</v>
      </c>
      <c r="F20" s="9">
        <f>[1]DBD!F25</f>
        <v>0</v>
      </c>
      <c r="G20" s="9">
        <f>[1]DBD!G25</f>
        <v>0</v>
      </c>
      <c r="H20" s="15" t="s">
        <v>373</v>
      </c>
      <c r="I20" s="15" t="s">
        <v>397</v>
      </c>
      <c r="J20" s="15" t="s">
        <v>399</v>
      </c>
      <c r="K20" s="15" t="s">
        <v>364</v>
      </c>
      <c r="L20" s="15">
        <v>2</v>
      </c>
      <c r="M20" s="15">
        <v>0</v>
      </c>
      <c r="N20" s="15"/>
    </row>
    <row r="21" spans="1:14">
      <c r="A21" s="9">
        <f>[1]DBD!A26</f>
        <v>17</v>
      </c>
      <c r="B21" s="9" t="str">
        <f>[1]DBD!B26</f>
        <v>RateAdjFreq</v>
      </c>
      <c r="C21" s="9" t="str">
        <f>[1]DBD!C26</f>
        <v>利率調整週期</v>
      </c>
      <c r="D21" s="9" t="str">
        <f>[1]DBD!D26</f>
        <v>DECIMAL</v>
      </c>
      <c r="E21" s="9">
        <f>[1]DBD!E26</f>
        <v>2</v>
      </c>
      <c r="F21" s="9">
        <f>[1]DBD!F26</f>
        <v>0</v>
      </c>
      <c r="G21" s="9">
        <f>[1]DBD!G26</f>
        <v>0</v>
      </c>
      <c r="H21" s="15" t="s">
        <v>357</v>
      </c>
      <c r="I21" s="15" t="s">
        <v>398</v>
      </c>
      <c r="J21" s="15" t="s">
        <v>400</v>
      </c>
      <c r="K21" s="15" t="s">
        <v>360</v>
      </c>
      <c r="L21" s="15">
        <v>2</v>
      </c>
      <c r="M21" s="15">
        <v>0</v>
      </c>
      <c r="N21" s="15"/>
    </row>
    <row r="22" spans="1:14">
      <c r="A22" s="9">
        <f>[1]DBD!A27</f>
        <v>18</v>
      </c>
      <c r="B22" s="9" t="str">
        <f>[1]DBD!B27</f>
        <v>CurrencyCode</v>
      </c>
      <c r="C22" s="9" t="str">
        <f>[1]DBD!C27</f>
        <v>核准幣別</v>
      </c>
      <c r="D22" s="9" t="str">
        <f>[1]DBD!D27</f>
        <v>VARCHAR2</v>
      </c>
      <c r="E22" s="9">
        <f>[1]DBD!E27</f>
        <v>3</v>
      </c>
      <c r="F22" s="9">
        <f>[1]DBD!F27</f>
        <v>0</v>
      </c>
      <c r="G22" s="9">
        <f>[1]DBD!G27</f>
        <v>0</v>
      </c>
      <c r="H22" s="15" t="s">
        <v>357</v>
      </c>
      <c r="I22" s="15" t="s">
        <v>401</v>
      </c>
      <c r="J22" s="15" t="s">
        <v>402</v>
      </c>
      <c r="K22" s="15" t="s">
        <v>403</v>
      </c>
      <c r="L22" s="15">
        <v>3</v>
      </c>
      <c r="M22" s="15">
        <v>0</v>
      </c>
      <c r="N22" s="15" t="s">
        <v>404</v>
      </c>
    </row>
    <row r="23" spans="1:14">
      <c r="A23" s="9">
        <f>[1]DBD!A28</f>
        <v>19</v>
      </c>
      <c r="B23" s="9" t="str">
        <f>[1]DBD!B28</f>
        <v>LineAmt</v>
      </c>
      <c r="C23" s="9" t="str">
        <f>[1]DBD!C28</f>
        <v>核准額度</v>
      </c>
      <c r="D23" s="9" t="str">
        <f>[1]DBD!D28</f>
        <v>DECIMAL</v>
      </c>
      <c r="E23" s="9">
        <f>[1]DBD!E28</f>
        <v>16</v>
      </c>
      <c r="F23" s="9">
        <f>[1]DBD!F28</f>
        <v>2</v>
      </c>
      <c r="G23" s="9">
        <f>[1]DBD!G28</f>
        <v>0</v>
      </c>
      <c r="H23" s="15" t="s">
        <v>361</v>
      </c>
      <c r="I23" s="15" t="s">
        <v>405</v>
      </c>
      <c r="J23" s="15" t="s">
        <v>406</v>
      </c>
      <c r="K23" s="15" t="s">
        <v>389</v>
      </c>
      <c r="L23" s="15">
        <v>11</v>
      </c>
      <c r="M23" s="15">
        <v>4</v>
      </c>
      <c r="N23" s="15"/>
    </row>
    <row r="24" spans="1:14">
      <c r="A24" s="9">
        <f>[1]DBD!A29</f>
        <v>20</v>
      </c>
      <c r="B24" s="9" t="str">
        <f>[1]DBD!B29</f>
        <v>UtilAmt</v>
      </c>
      <c r="C24" s="9" t="str">
        <f>[1]DBD!C29</f>
        <v>貸出金額(放款餘額)</v>
      </c>
      <c r="D24" s="9" t="str">
        <f>[1]DBD!D29</f>
        <v>DECIMAL</v>
      </c>
      <c r="E24" s="9">
        <f>[1]DBD!E29</f>
        <v>16</v>
      </c>
      <c r="F24" s="9">
        <f>[1]DBD!F29</f>
        <v>2</v>
      </c>
      <c r="G24" s="9">
        <f>[1]DBD!G29</f>
        <v>0</v>
      </c>
      <c r="H24" s="15" t="s">
        <v>361</v>
      </c>
      <c r="I24" s="15" t="s">
        <v>407</v>
      </c>
      <c r="J24" s="15" t="s">
        <v>408</v>
      </c>
      <c r="K24" s="15" t="s">
        <v>393</v>
      </c>
      <c r="L24" s="15">
        <v>11</v>
      </c>
      <c r="M24" s="15">
        <v>0</v>
      </c>
      <c r="N24" s="15"/>
    </row>
    <row r="25" spans="1:14" ht="48.6">
      <c r="A25" s="9">
        <f>[1]DBD!A30</f>
        <v>21</v>
      </c>
      <c r="B25" s="9" t="str">
        <f>[1]DBD!B30</f>
        <v>UtilBal</v>
      </c>
      <c r="C25" s="9" t="str">
        <f>[1]DBD!C30</f>
        <v>已動用額度餘額</v>
      </c>
      <c r="D25" s="9" t="str">
        <f>[1]DBD!D30</f>
        <v>DECIMAL</v>
      </c>
      <c r="E25" s="9">
        <f>[1]DBD!E30</f>
        <v>16</v>
      </c>
      <c r="F25" s="9">
        <f>[1]DBD!F30</f>
        <v>2</v>
      </c>
      <c r="G25" s="9" t="str">
        <f>[1]DBD!G30</f>
        <v>循環動用還款時會減少,非循環動用還款時不會減少</v>
      </c>
      <c r="H25" s="15" t="s">
        <v>357</v>
      </c>
      <c r="I25" s="15" t="s">
        <v>409</v>
      </c>
      <c r="J25" s="15" t="s">
        <v>410</v>
      </c>
      <c r="K25" s="15" t="s">
        <v>393</v>
      </c>
      <c r="L25" s="15">
        <v>11</v>
      </c>
      <c r="M25" s="15">
        <v>0</v>
      </c>
      <c r="N25" s="15"/>
    </row>
    <row r="26" spans="1:14" ht="81">
      <c r="A26" s="9">
        <f>[1]DBD!A31</f>
        <v>22</v>
      </c>
      <c r="B26" s="9" t="str">
        <f>[1]DBD!B31</f>
        <v>AcctCode</v>
      </c>
      <c r="C26" s="9" t="str">
        <f>[1]DBD!C31</f>
        <v>核准科目</v>
      </c>
      <c r="D26" s="9" t="str">
        <f>[1]DBD!D31</f>
        <v>VARCHAR2</v>
      </c>
      <c r="E26" s="9">
        <f>[1]DBD!E31</f>
        <v>3</v>
      </c>
      <c r="F26" s="9">
        <f>[1]DBD!F31</f>
        <v>0</v>
      </c>
      <c r="G26" s="9" t="str">
        <f>[1]DBD!G31</f>
        <v>共用代碼檔
310: 短期擔保放款 
320: 中期擔保放款
330: 長期擔保放款
340: 三十年房貸</v>
      </c>
      <c r="H26" s="15" t="s">
        <v>361</v>
      </c>
      <c r="I26" s="15" t="s">
        <v>411</v>
      </c>
      <c r="J26" s="15" t="s">
        <v>412</v>
      </c>
      <c r="K26" s="15" t="s">
        <v>360</v>
      </c>
      <c r="L26" s="15">
        <v>3</v>
      </c>
      <c r="M26" s="15">
        <v>0</v>
      </c>
      <c r="N26" s="15"/>
    </row>
    <row r="27" spans="1:14">
      <c r="A27" s="9">
        <f>[1]DBD!A32</f>
        <v>23</v>
      </c>
      <c r="B27" s="9" t="str">
        <f>[1]DBD!B32</f>
        <v>LoanTermYy</v>
      </c>
      <c r="C27" s="9" t="str">
        <f>[1]DBD!C32</f>
        <v>貸款期間年</v>
      </c>
      <c r="D27" s="9" t="str">
        <f>[1]DBD!D32</f>
        <v>DECIMAL</v>
      </c>
      <c r="E27" s="9">
        <f>[1]DBD!E32</f>
        <v>2</v>
      </c>
      <c r="F27" s="9">
        <f>[1]DBD!F32</f>
        <v>0</v>
      </c>
      <c r="G27" s="9">
        <f>[1]DBD!G32</f>
        <v>0</v>
      </c>
      <c r="H27" s="15" t="s">
        <v>357</v>
      </c>
      <c r="I27" s="15" t="s">
        <v>413</v>
      </c>
      <c r="J27" s="15" t="s">
        <v>414</v>
      </c>
      <c r="K27" s="15" t="s">
        <v>360</v>
      </c>
      <c r="L27" s="15">
        <v>2</v>
      </c>
      <c r="M27" s="15">
        <v>0</v>
      </c>
      <c r="N27" s="15"/>
    </row>
    <row r="28" spans="1:14">
      <c r="A28" s="9">
        <f>[1]DBD!A33</f>
        <v>24</v>
      </c>
      <c r="B28" s="9" t="str">
        <f>[1]DBD!B33</f>
        <v>LoanTermMm</v>
      </c>
      <c r="C28" s="9" t="str">
        <f>[1]DBD!C33</f>
        <v>貸款期間月</v>
      </c>
      <c r="D28" s="9" t="str">
        <f>[1]DBD!D33</f>
        <v>DECIMAL</v>
      </c>
      <c r="E28" s="9">
        <f>[1]DBD!E33</f>
        <v>2</v>
      </c>
      <c r="F28" s="9">
        <f>[1]DBD!F33</f>
        <v>0</v>
      </c>
      <c r="G28" s="9">
        <f>[1]DBD!G33</f>
        <v>0</v>
      </c>
      <c r="H28" s="15" t="s">
        <v>357</v>
      </c>
      <c r="I28" s="15" t="s">
        <v>415</v>
      </c>
      <c r="J28" s="15" t="s">
        <v>416</v>
      </c>
      <c r="K28" s="15" t="s">
        <v>367</v>
      </c>
      <c r="L28" s="15">
        <v>2</v>
      </c>
      <c r="M28" s="15">
        <v>0</v>
      </c>
      <c r="N28" s="15"/>
    </row>
    <row r="29" spans="1:14">
      <c r="A29" s="9">
        <f>[1]DBD!A34</f>
        <v>25</v>
      </c>
      <c r="B29" s="9" t="str">
        <f>[1]DBD!B34</f>
        <v>LoanTermDd</v>
      </c>
      <c r="C29" s="9" t="str">
        <f>[1]DBD!C34</f>
        <v>貸款期間日</v>
      </c>
      <c r="D29" s="9" t="str">
        <f>[1]DBD!D34</f>
        <v>DECIMAL</v>
      </c>
      <c r="E29" s="9">
        <f>[1]DBD!E34</f>
        <v>3</v>
      </c>
      <c r="F29" s="9">
        <f>[1]DBD!F34</f>
        <v>0</v>
      </c>
      <c r="G29" s="9">
        <f>[1]DBD!G34</f>
        <v>0</v>
      </c>
      <c r="H29" s="15" t="s">
        <v>357</v>
      </c>
      <c r="I29" s="15" t="s">
        <v>417</v>
      </c>
      <c r="J29" s="15" t="s">
        <v>418</v>
      </c>
      <c r="K29" s="15" t="s">
        <v>360</v>
      </c>
      <c r="L29" s="15">
        <v>2</v>
      </c>
      <c r="M29" s="15">
        <v>0</v>
      </c>
      <c r="N29" s="15"/>
    </row>
    <row r="30" spans="1:14">
      <c r="A30" s="9">
        <f>[1]DBD!A35</f>
        <v>26</v>
      </c>
      <c r="B30" s="9" t="str">
        <f>[1]DBD!B35</f>
        <v>FirstDrawdownDate</v>
      </c>
      <c r="C30" s="9" t="str">
        <f>[1]DBD!C35</f>
        <v>初貸日</v>
      </c>
      <c r="D30" s="9" t="str">
        <f>[1]DBD!D35</f>
        <v>DECIMALD</v>
      </c>
      <c r="E30" s="9">
        <f>[1]DBD!E35</f>
        <v>8</v>
      </c>
      <c r="F30" s="9">
        <f>[1]DBD!F35</f>
        <v>0</v>
      </c>
      <c r="G30" s="9">
        <f>[1]DBD!G35</f>
        <v>0</v>
      </c>
      <c r="H30" s="15" t="s">
        <v>357</v>
      </c>
      <c r="I30" s="15" t="s">
        <v>419</v>
      </c>
      <c r="J30" s="15" t="s">
        <v>420</v>
      </c>
      <c r="K30" s="15" t="s">
        <v>367</v>
      </c>
      <c r="L30" s="15">
        <v>8</v>
      </c>
      <c r="M30" s="15">
        <v>0</v>
      </c>
      <c r="N30" s="15"/>
    </row>
    <row r="31" spans="1:14">
      <c r="A31" s="9">
        <f>[1]DBD!A36</f>
        <v>27</v>
      </c>
      <c r="B31" s="9" t="str">
        <f>[1]DBD!B36</f>
        <v>MaturityDate</v>
      </c>
      <c r="C31" s="9" t="str">
        <f>[1]DBD!C36</f>
        <v>到期日</v>
      </c>
      <c r="D31" s="9" t="str">
        <f>[1]DBD!D36</f>
        <v>DECIMALD</v>
      </c>
      <c r="E31" s="9">
        <f>[1]DBD!E36</f>
        <v>8</v>
      </c>
      <c r="F31" s="9">
        <f>[1]DBD!F36</f>
        <v>0</v>
      </c>
      <c r="G31" s="9" t="str">
        <f>[1]DBD!G36</f>
        <v>首筆撥款的到期日</v>
      </c>
      <c r="H31" s="15" t="s">
        <v>357</v>
      </c>
      <c r="I31" s="15" t="s">
        <v>421</v>
      </c>
      <c r="J31" s="15" t="s">
        <v>422</v>
      </c>
      <c r="K31" s="15" t="s">
        <v>360</v>
      </c>
      <c r="L31" s="15">
        <v>8</v>
      </c>
      <c r="M31" s="15">
        <v>0</v>
      </c>
      <c r="N31" s="15"/>
    </row>
    <row r="32" spans="1:14" ht="48.6">
      <c r="A32" s="9">
        <f>[1]DBD!A37</f>
        <v>28</v>
      </c>
      <c r="B32" s="9" t="str">
        <f>[1]DBD!B37</f>
        <v>IntCalcCode</v>
      </c>
      <c r="C32" s="9" t="str">
        <f>[1]DBD!C37</f>
        <v>計息方式</v>
      </c>
      <c r="D32" s="9" t="str">
        <f>[1]DBD!D37</f>
        <v>VARCHAR2</v>
      </c>
      <c r="E32" s="9">
        <f>[1]DBD!E37</f>
        <v>1</v>
      </c>
      <c r="F32" s="9">
        <f>[1]DBD!F37</f>
        <v>0</v>
      </c>
      <c r="G32" s="9" t="str">
        <f>[1]DBD!G37</f>
        <v xml:space="preserve">共用代碼檔
1: 按日計息  
2: 按月計息  </v>
      </c>
      <c r="H32" s="20" t="s">
        <v>425</v>
      </c>
      <c r="I32" s="20" t="s">
        <v>424</v>
      </c>
      <c r="J32" s="20" t="s">
        <v>426</v>
      </c>
      <c r="K32" s="20" t="s">
        <v>427</v>
      </c>
      <c r="L32" s="20" t="s">
        <v>428</v>
      </c>
      <c r="M32" s="20" t="s">
        <v>429</v>
      </c>
      <c r="N32" s="20" t="s">
        <v>423</v>
      </c>
    </row>
    <row r="33" spans="1:14" ht="145.80000000000001">
      <c r="A33" s="9">
        <f>[1]DBD!A38</f>
        <v>29</v>
      </c>
      <c r="B33" s="9" t="str">
        <f>[1]DBD!B38</f>
        <v>AmortizedCode</v>
      </c>
      <c r="C33" s="9" t="str">
        <f>[1]DBD!C38</f>
        <v>攤還方式</v>
      </c>
      <c r="D33" s="9" t="str">
        <f>[1]DBD!D38</f>
        <v>VARCHAR2</v>
      </c>
      <c r="E33" s="9">
        <f>[1]DBD!E38</f>
        <v>1</v>
      </c>
      <c r="F33" s="9">
        <f>[1]DBD!F38</f>
        <v>0</v>
      </c>
      <c r="G33" s="9" t="str">
        <f>[1]DBD!G38</f>
        <v>共用代碼檔
1.按月繳息(按期繳息到期還本)
2.到期取息(到期繳息還本)
3.本息平均法(期金)
4.本金平均法
5.按月撥款收息(逆向貸款)</v>
      </c>
      <c r="H33" s="15" t="s">
        <v>373</v>
      </c>
      <c r="I33" s="15" t="s">
        <v>430</v>
      </c>
      <c r="J33" s="15" t="s">
        <v>431</v>
      </c>
      <c r="K33" s="15" t="s">
        <v>367</v>
      </c>
      <c r="L33" s="15">
        <v>1</v>
      </c>
      <c r="M33" s="15">
        <v>0</v>
      </c>
      <c r="N33" s="15"/>
    </row>
    <row r="34" spans="1:14">
      <c r="A34" s="9">
        <f>[1]DBD!A39</f>
        <v>30</v>
      </c>
      <c r="B34" s="9" t="str">
        <f>[1]DBD!B39</f>
        <v>FreqBase</v>
      </c>
      <c r="C34" s="9" t="str">
        <f>[1]DBD!C39</f>
        <v>週期基準</v>
      </c>
      <c r="D34" s="9" t="str">
        <f>[1]DBD!D39</f>
        <v>VARCHAR2</v>
      </c>
      <c r="E34" s="9">
        <f>[1]DBD!E39</f>
        <v>1</v>
      </c>
      <c r="F34" s="9">
        <f>[1]DBD!F39</f>
        <v>0</v>
      </c>
      <c r="G34" s="9" t="str">
        <f>[1]DBD!G39</f>
        <v>1:日 2:月 3:週</v>
      </c>
      <c r="H34" s="15"/>
      <c r="I34" s="15"/>
      <c r="J34" s="15"/>
      <c r="K34" s="15"/>
      <c r="L34" s="15"/>
      <c r="M34" s="15"/>
      <c r="N34" s="15" t="s">
        <v>432</v>
      </c>
    </row>
    <row r="35" spans="1:14">
      <c r="A35" s="9">
        <f>[1]DBD!A40</f>
        <v>31</v>
      </c>
      <c r="B35" s="9" t="str">
        <f>[1]DBD!B40</f>
        <v>PayIntFreq</v>
      </c>
      <c r="C35" s="9" t="str">
        <f>[1]DBD!C40</f>
        <v>繳息週期</v>
      </c>
      <c r="D35" s="9" t="str">
        <f>[1]DBD!D40</f>
        <v>DECIMAL</v>
      </c>
      <c r="E35" s="9">
        <f>[1]DBD!E40</f>
        <v>2</v>
      </c>
      <c r="F35" s="9">
        <f>[1]DBD!F40</f>
        <v>0</v>
      </c>
      <c r="G35" s="9">
        <f>[1]DBD!G40</f>
        <v>0</v>
      </c>
      <c r="H35" s="15" t="s">
        <v>357</v>
      </c>
      <c r="I35" s="15" t="s">
        <v>433</v>
      </c>
      <c r="J35" s="15" t="s">
        <v>434</v>
      </c>
      <c r="K35" s="15" t="s">
        <v>360</v>
      </c>
      <c r="L35" s="15">
        <v>2</v>
      </c>
      <c r="M35" s="15">
        <v>0</v>
      </c>
      <c r="N35" s="15"/>
    </row>
    <row r="36" spans="1:14">
      <c r="A36" s="9">
        <f>[1]DBD!A41</f>
        <v>32</v>
      </c>
      <c r="B36" s="9" t="str">
        <f>[1]DBD!B41</f>
        <v>RepayFreq</v>
      </c>
      <c r="C36" s="9" t="str">
        <f>[1]DBD!C41</f>
        <v>還本週期</v>
      </c>
      <c r="D36" s="9" t="str">
        <f>[1]DBD!D41</f>
        <v>DECIMAL</v>
      </c>
      <c r="E36" s="9">
        <f>[1]DBD!E41</f>
        <v>2</v>
      </c>
      <c r="F36" s="9">
        <f>[1]DBD!F41</f>
        <v>0</v>
      </c>
      <c r="G36" s="9">
        <f>[1]DBD!G41</f>
        <v>0</v>
      </c>
      <c r="H36" s="15" t="s">
        <v>361</v>
      </c>
      <c r="I36" s="15" t="s">
        <v>435</v>
      </c>
      <c r="J36" s="15" t="s">
        <v>436</v>
      </c>
      <c r="K36" s="15" t="s">
        <v>360</v>
      </c>
      <c r="L36" s="15">
        <v>2</v>
      </c>
      <c r="M36" s="15">
        <v>0</v>
      </c>
      <c r="N36" s="15"/>
    </row>
    <row r="37" spans="1:14">
      <c r="A37" s="9">
        <f>[1]DBD!A42</f>
        <v>33</v>
      </c>
      <c r="B37" s="9" t="str">
        <f>[1]DBD!B42</f>
        <v>UtilDeadline</v>
      </c>
      <c r="C37" s="9" t="str">
        <f>[1]DBD!C42</f>
        <v>動支期限</v>
      </c>
      <c r="D37" s="9" t="str">
        <f>[1]DBD!D42</f>
        <v>DECIMALD</v>
      </c>
      <c r="E37" s="9">
        <f>[1]DBD!E42</f>
        <v>8</v>
      </c>
      <c r="F37" s="9">
        <f>[1]DBD!F42</f>
        <v>0</v>
      </c>
      <c r="G37" s="9">
        <f>[1]DBD!G42</f>
        <v>0</v>
      </c>
      <c r="H37" s="15" t="s">
        <v>357</v>
      </c>
      <c r="I37" s="15" t="s">
        <v>437</v>
      </c>
      <c r="J37" s="15" t="s">
        <v>438</v>
      </c>
      <c r="K37" s="15" t="s">
        <v>364</v>
      </c>
      <c r="L37" s="15">
        <v>8</v>
      </c>
      <c r="M37" s="15">
        <v>0</v>
      </c>
      <c r="N37" s="15"/>
    </row>
    <row r="38" spans="1:14">
      <c r="A38" s="9">
        <f>[1]DBD!A43</f>
        <v>34</v>
      </c>
      <c r="B38" s="9" t="str">
        <f>[1]DBD!B43</f>
        <v>GracePeriod</v>
      </c>
      <c r="C38" s="9" t="str">
        <f>[1]DBD!C43</f>
        <v>寬限總月數</v>
      </c>
      <c r="D38" s="9" t="str">
        <f>[1]DBD!D43</f>
        <v>DECIMAL</v>
      </c>
      <c r="E38" s="9">
        <f>[1]DBD!E43</f>
        <v>3</v>
      </c>
      <c r="F38" s="9">
        <f>[1]DBD!F43</f>
        <v>0</v>
      </c>
      <c r="G38" s="9">
        <f>[1]DBD!G43</f>
        <v>0</v>
      </c>
      <c r="H38" s="15" t="s">
        <v>361</v>
      </c>
      <c r="I38" s="15" t="s">
        <v>439</v>
      </c>
      <c r="J38" s="15" t="s">
        <v>440</v>
      </c>
      <c r="K38" s="15" t="s">
        <v>367</v>
      </c>
      <c r="L38" s="15">
        <v>3</v>
      </c>
      <c r="M38" s="15">
        <v>0</v>
      </c>
      <c r="N38" s="15"/>
    </row>
    <row r="39" spans="1:14">
      <c r="A39" s="9">
        <f>[1]DBD!A44</f>
        <v>35</v>
      </c>
      <c r="B39" s="9" t="str">
        <f>[1]DBD!B44</f>
        <v>AcctFee</v>
      </c>
      <c r="C39" s="9" t="str">
        <f>[1]DBD!C44</f>
        <v>帳管費</v>
      </c>
      <c r="D39" s="9" t="str">
        <f>[1]DBD!D44</f>
        <v>DECIMAL</v>
      </c>
      <c r="E39" s="9">
        <f>[1]DBD!E44</f>
        <v>16</v>
      </c>
      <c r="F39" s="9">
        <f>[1]DBD!F44</f>
        <v>2</v>
      </c>
      <c r="G39" s="9">
        <f>[1]DBD!G44</f>
        <v>0</v>
      </c>
      <c r="H39" s="15" t="s">
        <v>357</v>
      </c>
      <c r="I39" s="15" t="s">
        <v>441</v>
      </c>
      <c r="J39" s="15" t="s">
        <v>442</v>
      </c>
      <c r="K39" s="15" t="s">
        <v>389</v>
      </c>
      <c r="L39" s="15">
        <v>5</v>
      </c>
      <c r="M39" s="15">
        <v>0</v>
      </c>
      <c r="N39" s="15"/>
    </row>
    <row r="40" spans="1:14" ht="237.6" customHeight="1">
      <c r="A40" s="9">
        <f>[1]DBD!A45</f>
        <v>36</v>
      </c>
      <c r="B40" s="9" t="str">
        <f>[1]DBD!B45</f>
        <v>RuleCode</v>
      </c>
      <c r="C40" s="9" t="str">
        <f>[1]DBD!C45</f>
        <v>規定管制代碼</v>
      </c>
      <c r="D40" s="9" t="str">
        <f>[1]DBD!D45</f>
        <v>VARCHAR2</v>
      </c>
      <c r="E40" s="9">
        <f>[1]DBD!E45</f>
        <v>2</v>
      </c>
      <c r="F40" s="9">
        <f>[1]DBD!F45</f>
        <v>0</v>
      </c>
      <c r="G40" s="9" t="str">
        <f>[1]DBD!G45</f>
        <v>規定管制代碼 
00.一般戶
01.自然人特定地區第2戶購屋貸款
02.自然人第 3 戶購屋貸款
03.購置高價住宅貸款
04.公司法人購置住宅貸款</v>
      </c>
      <c r="H40" s="15" t="s">
        <v>443</v>
      </c>
      <c r="I40" s="15" t="s">
        <v>444</v>
      </c>
      <c r="J40" s="15" t="s">
        <v>445</v>
      </c>
      <c r="K40" s="15" t="s">
        <v>376</v>
      </c>
      <c r="L40" s="15">
        <v>1</v>
      </c>
      <c r="M40" s="15">
        <v>0</v>
      </c>
      <c r="N40" s="20" t="s">
        <v>450</v>
      </c>
    </row>
    <row r="41" spans="1:14" ht="48.6">
      <c r="A41" s="9">
        <f>[1]DBD!A46</f>
        <v>37</v>
      </c>
      <c r="B41" s="9" t="str">
        <f>[1]DBD!B46</f>
        <v>ExtraRepayCode</v>
      </c>
      <c r="C41" s="9" t="str">
        <f>[1]DBD!C46</f>
        <v>攤還額異動碼</v>
      </c>
      <c r="D41" s="9" t="str">
        <f>[1]DBD!D46</f>
        <v>VARCHAR2</v>
      </c>
      <c r="E41" s="9">
        <f>[1]DBD!E46</f>
        <v>1</v>
      </c>
      <c r="F41" s="9">
        <f>[1]DBD!F46</f>
        <v>0</v>
      </c>
      <c r="G41" s="9" t="str">
        <f>[1]DBD!G46</f>
        <v xml:space="preserve">共用代碼檔
0: 不變  
1: 變   </v>
      </c>
      <c r="H41" s="15" t="s">
        <v>361</v>
      </c>
      <c r="I41" s="15" t="s">
        <v>446</v>
      </c>
      <c r="J41" s="15" t="s">
        <v>447</v>
      </c>
      <c r="K41" s="15" t="s">
        <v>367</v>
      </c>
      <c r="L41" s="15">
        <v>1</v>
      </c>
      <c r="M41" s="15">
        <v>0</v>
      </c>
      <c r="N41" s="15"/>
    </row>
    <row r="42" spans="1:14" ht="162">
      <c r="A42" s="9">
        <f>[1]DBD!A47</f>
        <v>38</v>
      </c>
      <c r="B42" s="9" t="str">
        <f>[1]DBD!B47</f>
        <v>CustTypeCode</v>
      </c>
      <c r="C42" s="9" t="str">
        <f>[1]DBD!C47</f>
        <v>客戶別</v>
      </c>
      <c r="D42" s="9" t="str">
        <f>[1]DBD!D47</f>
        <v>VARCHAR2</v>
      </c>
      <c r="E42" s="9">
        <f>[1]DBD!E47</f>
        <v>2</v>
      </c>
      <c r="F42" s="9">
        <f>[1]DBD!F47</f>
        <v>0</v>
      </c>
      <c r="G42" s="9" t="str">
        <f>[1]DBD!G47</f>
        <v>共用代碼檔
00 一般
01 員工
02 首購
03 關企公司
04 關企員工
05 保戶
07 員工二親等
09 新二階員工
10 保貸戶</v>
      </c>
      <c r="H42" s="15" t="s">
        <v>357</v>
      </c>
      <c r="I42" s="15" t="s">
        <v>448</v>
      </c>
      <c r="J42" s="15" t="s">
        <v>445</v>
      </c>
      <c r="K42" s="15" t="s">
        <v>376</v>
      </c>
      <c r="L42" s="15">
        <v>1</v>
      </c>
      <c r="M42" s="15">
        <v>0</v>
      </c>
      <c r="N42" s="20" t="s">
        <v>449</v>
      </c>
    </row>
    <row r="43" spans="1:14" ht="48.6">
      <c r="A43" s="9">
        <f>[1]DBD!A48</f>
        <v>39</v>
      </c>
      <c r="B43" s="9" t="str">
        <f>[1]DBD!B48</f>
        <v>RecycleCode</v>
      </c>
      <c r="C43" s="9" t="str">
        <f>[1]DBD!C48</f>
        <v>循環動用</v>
      </c>
      <c r="D43" s="9" t="str">
        <f>[1]DBD!D48</f>
        <v>VARCHAR2</v>
      </c>
      <c r="E43" s="9">
        <f>[1]DBD!E48</f>
        <v>1</v>
      </c>
      <c r="F43" s="9">
        <f>[1]DBD!F48</f>
        <v>0</v>
      </c>
      <c r="G43" s="9" t="str">
        <f>[1]DBD!G48</f>
        <v xml:space="preserve">共用代碼檔
0: 非循環動用  
1: 循環動用  </v>
      </c>
      <c r="H43" s="15" t="s">
        <v>357</v>
      </c>
      <c r="I43" s="15" t="s">
        <v>451</v>
      </c>
      <c r="J43" s="15" t="s">
        <v>452</v>
      </c>
      <c r="K43" s="15" t="s">
        <v>360</v>
      </c>
      <c r="L43" s="15">
        <v>1</v>
      </c>
      <c r="M43" s="15">
        <v>0</v>
      </c>
      <c r="N43" s="15"/>
    </row>
    <row r="44" spans="1:14">
      <c r="A44" s="9">
        <f>[1]DBD!A49</f>
        <v>40</v>
      </c>
      <c r="B44" s="9" t="str">
        <f>[1]DBD!B49</f>
        <v>RecycleDeadline</v>
      </c>
      <c r="C44" s="9" t="str">
        <f>[1]DBD!C49</f>
        <v>循環動用期限</v>
      </c>
      <c r="D44" s="9" t="str">
        <f>[1]DBD!D49</f>
        <v>DECIMALD</v>
      </c>
      <c r="E44" s="9">
        <f>[1]DBD!E49</f>
        <v>8</v>
      </c>
      <c r="F44" s="9">
        <f>[1]DBD!F49</f>
        <v>0</v>
      </c>
      <c r="G44" s="9">
        <f>[1]DBD!G49</f>
        <v>0</v>
      </c>
      <c r="H44" s="15" t="s">
        <v>357</v>
      </c>
      <c r="I44" s="15" t="s">
        <v>453</v>
      </c>
      <c r="J44" s="15" t="s">
        <v>454</v>
      </c>
      <c r="K44" s="15" t="s">
        <v>367</v>
      </c>
      <c r="L44" s="15">
        <v>8</v>
      </c>
      <c r="M44" s="15">
        <v>0</v>
      </c>
      <c r="N44" s="15"/>
    </row>
    <row r="45" spans="1:14" ht="129.6">
      <c r="A45" s="9">
        <f>[1]DBD!A50</f>
        <v>41</v>
      </c>
      <c r="B45" s="9" t="str">
        <f>[1]DBD!B50</f>
        <v>UsageCode</v>
      </c>
      <c r="C45" s="9" t="str">
        <f>[1]DBD!C50</f>
        <v>資金用途別</v>
      </c>
      <c r="D45" s="9" t="str">
        <f>[1]DBD!D50</f>
        <v>VARCHAR2</v>
      </c>
      <c r="E45" s="9">
        <f>[1]DBD!E50</f>
        <v>2</v>
      </c>
      <c r="F45" s="9">
        <f>[1]DBD!F50</f>
        <v>0</v>
      </c>
      <c r="G45" s="9" t="str">
        <f>[1]DBD!G50</f>
        <v>共用代碼檔
01: 週轉金
02: 購置不動產
03: 營業用資產
04: 固定資產
05: 企業投資
06: 購置動產
09: 其他</v>
      </c>
      <c r="H45" s="15" t="s">
        <v>357</v>
      </c>
      <c r="I45" s="15" t="s">
        <v>455</v>
      </c>
      <c r="J45" s="15" t="s">
        <v>456</v>
      </c>
      <c r="K45" s="15" t="s">
        <v>367</v>
      </c>
      <c r="L45" s="15">
        <v>1</v>
      </c>
      <c r="M45" s="15">
        <v>0</v>
      </c>
      <c r="N45" s="15" t="s">
        <v>457</v>
      </c>
    </row>
    <row r="46" spans="1:14" ht="48.6">
      <c r="A46" s="9">
        <f>[1]DBD!A51</f>
        <v>42</v>
      </c>
      <c r="B46" s="9" t="str">
        <f>[1]DBD!B51</f>
        <v>DepartmentCode</v>
      </c>
      <c r="C46" s="9" t="str">
        <f>[1]DBD!C51</f>
        <v>案件隸屬單位</v>
      </c>
      <c r="D46" s="9" t="str">
        <f>[1]DBD!D51</f>
        <v>VARCHAR2</v>
      </c>
      <c r="E46" s="9">
        <f>[1]DBD!E51</f>
        <v>1</v>
      </c>
      <c r="F46" s="9">
        <f>[1]DBD!F51</f>
        <v>0</v>
      </c>
      <c r="G46" s="9" t="str">
        <f>[1]DBD!G51</f>
        <v>共用代碼檔
0:非企金單位  
1:企金推展課</v>
      </c>
      <c r="H46" s="15" t="s">
        <v>361</v>
      </c>
      <c r="I46" s="15" t="s">
        <v>458</v>
      </c>
      <c r="J46" s="15" t="s">
        <v>459</v>
      </c>
      <c r="K46" s="15" t="s">
        <v>376</v>
      </c>
      <c r="L46" s="15">
        <v>1</v>
      </c>
      <c r="M46" s="15">
        <v>0</v>
      </c>
      <c r="N46" s="15"/>
    </row>
    <row r="47" spans="1:14">
      <c r="A47" s="9">
        <f>[1]DBD!A52</f>
        <v>43</v>
      </c>
      <c r="B47" s="9" t="str">
        <f>[1]DBD!B52</f>
        <v>IncomeTaxFlag</v>
      </c>
      <c r="C47" s="9" t="str">
        <f>[1]DBD!C52</f>
        <v>代繳所得稅</v>
      </c>
      <c r="D47" s="9" t="str">
        <f>[1]DBD!D52</f>
        <v>VARCHAR2</v>
      </c>
      <c r="E47" s="9">
        <f>[1]DBD!E52</f>
        <v>1</v>
      </c>
      <c r="F47" s="9">
        <f>[1]DBD!F52</f>
        <v>0</v>
      </c>
      <c r="G47" s="9" t="str">
        <f>[1]DBD!G52</f>
        <v>Y:是  N:否</v>
      </c>
      <c r="H47" s="15" t="s">
        <v>361</v>
      </c>
      <c r="I47" s="15" t="s">
        <v>460</v>
      </c>
      <c r="J47" s="15" t="s">
        <v>461</v>
      </c>
      <c r="K47" s="15" t="s">
        <v>360</v>
      </c>
      <c r="L47" s="15">
        <v>1</v>
      </c>
      <c r="M47" s="15">
        <v>0</v>
      </c>
      <c r="N47" s="15"/>
    </row>
    <row r="48" spans="1:14">
      <c r="A48" s="9">
        <f>[1]DBD!A53</f>
        <v>44</v>
      </c>
      <c r="B48" s="9" t="str">
        <f>[1]DBD!B53</f>
        <v>CompensateFlag</v>
      </c>
      <c r="C48" s="9" t="str">
        <f>[1]DBD!C53</f>
        <v>代償碼</v>
      </c>
      <c r="D48" s="9" t="str">
        <f>[1]DBD!D53</f>
        <v>VARCHAR2</v>
      </c>
      <c r="E48" s="9">
        <f>[1]DBD!E53</f>
        <v>1</v>
      </c>
      <c r="F48" s="9">
        <f>[1]DBD!F53</f>
        <v>0</v>
      </c>
      <c r="G48" s="9" t="str">
        <f>[1]DBD!G53</f>
        <v>Y:是  N:否</v>
      </c>
      <c r="H48" s="15" t="s">
        <v>357</v>
      </c>
      <c r="I48" s="15" t="s">
        <v>462</v>
      </c>
      <c r="J48" s="15" t="s">
        <v>463</v>
      </c>
      <c r="K48" s="15" t="s">
        <v>367</v>
      </c>
      <c r="L48" s="15">
        <v>1</v>
      </c>
      <c r="M48" s="15">
        <v>0</v>
      </c>
      <c r="N48" s="15"/>
    </row>
    <row r="49" spans="1:14">
      <c r="A49" s="9">
        <f>[1]DBD!A54</f>
        <v>45</v>
      </c>
      <c r="B49" s="9" t="str">
        <f>[1]DBD!B54</f>
        <v>IrrevocableFlag</v>
      </c>
      <c r="C49" s="9" t="str">
        <f>[1]DBD!C54</f>
        <v>不可撤銷</v>
      </c>
      <c r="D49" s="9" t="str">
        <f>[1]DBD!D54</f>
        <v>VARCHAR2</v>
      </c>
      <c r="E49" s="9">
        <f>[1]DBD!E54</f>
        <v>1</v>
      </c>
      <c r="F49" s="9">
        <f>[1]DBD!F54</f>
        <v>0</v>
      </c>
      <c r="G49" s="9" t="str">
        <f>[1]DBD!G54</f>
        <v>Y:是  N:否</v>
      </c>
      <c r="H49" s="15" t="s">
        <v>373</v>
      </c>
      <c r="I49" s="15" t="s">
        <v>464</v>
      </c>
      <c r="J49" s="15" t="s">
        <v>465</v>
      </c>
      <c r="K49" s="15" t="s">
        <v>376</v>
      </c>
      <c r="L49" s="15">
        <v>1</v>
      </c>
      <c r="M49" s="15">
        <v>0</v>
      </c>
      <c r="N49" s="15"/>
    </row>
    <row r="50" spans="1:14" ht="64.8">
      <c r="A50" s="9">
        <f>[1]DBD!A55</f>
        <v>46</v>
      </c>
      <c r="B50" s="9" t="str">
        <f>[1]DBD!B55</f>
        <v>RateAdjNoticeCode</v>
      </c>
      <c r="C50" s="9" t="str">
        <f>[1]DBD!C55</f>
        <v>利率調整通知</v>
      </c>
      <c r="D50" s="9" t="str">
        <f>[1]DBD!D55</f>
        <v>VARCHAR2</v>
      </c>
      <c r="E50" s="9">
        <f>[1]DBD!E55</f>
        <v>1</v>
      </c>
      <c r="F50" s="9">
        <f>[1]DBD!F55</f>
        <v>0</v>
      </c>
      <c r="G50" s="9" t="str">
        <f>[1]DBD!G55</f>
        <v>共用代碼檔
1: 電子郵件 
2: 書面通知 
3: 簡訊通知</v>
      </c>
      <c r="H50" s="15"/>
      <c r="I50" s="15"/>
      <c r="J50" s="15"/>
      <c r="K50" s="15"/>
      <c r="L50" s="15"/>
      <c r="M50" s="15"/>
      <c r="N50" s="15" t="s">
        <v>466</v>
      </c>
    </row>
    <row r="51" spans="1:14" ht="226.8">
      <c r="A51" s="9">
        <f>[1]DBD!A56</f>
        <v>47</v>
      </c>
      <c r="B51" s="9" t="str">
        <f>[1]DBD!B56</f>
        <v>PieceCode</v>
      </c>
      <c r="C51" s="9" t="str">
        <f>[1]DBD!C56</f>
        <v>計件代碼</v>
      </c>
      <c r="D51" s="9" t="str">
        <f>[1]DBD!D56</f>
        <v>VARCHAR2</v>
      </c>
      <c r="E51" s="9">
        <f>[1]DBD!E56</f>
        <v>1</v>
      </c>
      <c r="F51" s="9">
        <f>[1]DBD!F56</f>
        <v>0</v>
      </c>
      <c r="G51" s="9" t="str">
        <f>[1]DBD!G56</f>
        <v>A: 新貸件
B: 其他額度
C: 原額度
D: 新增額度
E: 展期
1: 新貸件
2: 其他額度
3: 原額度
4: 新增額度
5: 展期件
6: 六個月動支
7: 服務件
8: 特殊件
9: 固特利契轉</v>
      </c>
      <c r="H51" s="15" t="s">
        <v>357</v>
      </c>
      <c r="I51" s="15" t="s">
        <v>467</v>
      </c>
      <c r="J51" s="15" t="s">
        <v>468</v>
      </c>
      <c r="K51" s="15" t="s">
        <v>376</v>
      </c>
      <c r="L51" s="15">
        <v>1</v>
      </c>
      <c r="M51" s="15">
        <v>0</v>
      </c>
      <c r="N51" s="15"/>
    </row>
    <row r="52" spans="1:14" ht="145.80000000000001">
      <c r="A52" s="9">
        <f>[1]DBD!A57</f>
        <v>48</v>
      </c>
      <c r="B52" s="9" t="str">
        <f>[1]DBD!B57</f>
        <v>RepayCode</v>
      </c>
      <c r="C52" s="9" t="str">
        <f>[1]DBD!C57</f>
        <v>繳款方式</v>
      </c>
      <c r="D52" s="9" t="str">
        <f>[1]DBD!D57</f>
        <v>DECIMAL</v>
      </c>
      <c r="E52" s="9">
        <f>[1]DBD!E57</f>
        <v>2</v>
      </c>
      <c r="F52" s="9">
        <f>[1]DBD!F57</f>
        <v>0</v>
      </c>
      <c r="G52" s="9" t="str">
        <f>[1]DBD!G57</f>
        <v xml:space="preserve">1: 匯款轉帳
2: 銀行扣款
3: 員工扣薪
4: 支票
5: 特約金
6: 人事特約金
7: 定存特約
8: 劃撥存款
</v>
      </c>
      <c r="H52" s="15" t="s">
        <v>373</v>
      </c>
      <c r="I52" s="15" t="s">
        <v>469</v>
      </c>
      <c r="J52" s="15" t="s">
        <v>470</v>
      </c>
      <c r="K52" s="15" t="s">
        <v>360</v>
      </c>
      <c r="L52" s="15">
        <v>1</v>
      </c>
      <c r="M52" s="15">
        <v>0</v>
      </c>
      <c r="N52" s="15"/>
    </row>
    <row r="53" spans="1:14">
      <c r="A53" s="9">
        <f>[1]DBD!A58</f>
        <v>49</v>
      </c>
      <c r="B53" s="9" t="str">
        <f>[1]DBD!B58</f>
        <v>Introducer</v>
      </c>
      <c r="C53" s="9" t="str">
        <f>[1]DBD!C58</f>
        <v>介紹人</v>
      </c>
      <c r="D53" s="9" t="str">
        <f>[1]DBD!D58</f>
        <v>VARCHAR2</v>
      </c>
      <c r="E53" s="9">
        <f>[1]DBD!E58</f>
        <v>6</v>
      </c>
      <c r="F53" s="9">
        <f>[1]DBD!F58</f>
        <v>0</v>
      </c>
      <c r="G53" s="9">
        <f>[1]DBD!G58</f>
        <v>0</v>
      </c>
      <c r="H53" s="15" t="s">
        <v>357</v>
      </c>
      <c r="I53" s="15" t="s">
        <v>471</v>
      </c>
      <c r="J53" s="15" t="s">
        <v>472</v>
      </c>
      <c r="K53" s="15" t="s">
        <v>403</v>
      </c>
      <c r="L53" s="15">
        <v>6</v>
      </c>
      <c r="M53" s="15">
        <v>0</v>
      </c>
      <c r="N53" s="15"/>
    </row>
    <row r="54" spans="1:14">
      <c r="A54" s="9">
        <f>[1]DBD!A59</f>
        <v>50</v>
      </c>
      <c r="B54" s="9" t="str">
        <f>[1]DBD!B59</f>
        <v>District</v>
      </c>
      <c r="C54" s="9" t="str">
        <f>[1]DBD!C59</f>
        <v>區部</v>
      </c>
      <c r="D54" s="9" t="str">
        <f>[1]DBD!D59</f>
        <v>VARCHAR2</v>
      </c>
      <c r="E54" s="9">
        <f>[1]DBD!E59</f>
        <v>6</v>
      </c>
      <c r="F54" s="9">
        <f>[1]DBD!F59</f>
        <v>0</v>
      </c>
      <c r="G54" s="9">
        <f>[1]DBD!G59</f>
        <v>0</v>
      </c>
      <c r="H54" s="15" t="s">
        <v>357</v>
      </c>
      <c r="I54" s="15" t="s">
        <v>473</v>
      </c>
      <c r="J54" s="15" t="s">
        <v>474</v>
      </c>
      <c r="K54" s="15" t="s">
        <v>376</v>
      </c>
      <c r="L54" s="15">
        <v>6</v>
      </c>
      <c r="M54" s="15">
        <v>0</v>
      </c>
      <c r="N54" s="15"/>
    </row>
    <row r="55" spans="1:14">
      <c r="A55" s="9">
        <f>[1]DBD!A60</f>
        <v>51</v>
      </c>
      <c r="B55" s="9" t="str">
        <f>[1]DBD!B60</f>
        <v>FireOfficer</v>
      </c>
      <c r="C55" s="9" t="str">
        <f>[1]DBD!C60</f>
        <v>火險服務</v>
      </c>
      <c r="D55" s="9" t="str">
        <f>[1]DBD!D60</f>
        <v>VARCHAR2</v>
      </c>
      <c r="E55" s="9">
        <f>[1]DBD!E60</f>
        <v>6</v>
      </c>
      <c r="F55" s="9">
        <f>[1]DBD!F60</f>
        <v>0</v>
      </c>
      <c r="G55" s="9">
        <f>[1]DBD!G60</f>
        <v>0</v>
      </c>
      <c r="H55" s="15" t="s">
        <v>357</v>
      </c>
      <c r="I55" s="15" t="s">
        <v>475</v>
      </c>
      <c r="J55" s="15" t="s">
        <v>476</v>
      </c>
      <c r="K55" s="15" t="s">
        <v>403</v>
      </c>
      <c r="L55" s="15">
        <v>6</v>
      </c>
      <c r="M55" s="15">
        <v>0</v>
      </c>
      <c r="N55" s="15"/>
    </row>
    <row r="56" spans="1:14">
      <c r="A56" s="9">
        <f>[1]DBD!A61</f>
        <v>52</v>
      </c>
      <c r="B56" s="9" t="str">
        <f>[1]DBD!B61</f>
        <v>Estimate</v>
      </c>
      <c r="C56" s="9" t="str">
        <f>[1]DBD!C61</f>
        <v>估價</v>
      </c>
      <c r="D56" s="9" t="str">
        <f>[1]DBD!D61</f>
        <v>VARCHAR2</v>
      </c>
      <c r="E56" s="9">
        <f>[1]DBD!E61</f>
        <v>6</v>
      </c>
      <c r="F56" s="9">
        <f>[1]DBD!F61</f>
        <v>0</v>
      </c>
      <c r="G56" s="9">
        <f>[1]DBD!G61</f>
        <v>0</v>
      </c>
      <c r="H56" s="15" t="s">
        <v>361</v>
      </c>
      <c r="I56" s="15" t="s">
        <v>478</v>
      </c>
      <c r="J56" s="15" t="s">
        <v>479</v>
      </c>
      <c r="K56" s="15" t="s">
        <v>403</v>
      </c>
      <c r="L56" s="15">
        <v>6</v>
      </c>
      <c r="M56" s="15">
        <v>0</v>
      </c>
      <c r="N56" s="15"/>
    </row>
    <row r="57" spans="1:14">
      <c r="A57" s="9">
        <f>[1]DBD!A62</f>
        <v>53</v>
      </c>
      <c r="B57" s="9" t="str">
        <f>[1]DBD!B62</f>
        <v>CreditOfficer</v>
      </c>
      <c r="C57" s="9" t="str">
        <f>[1]DBD!C62</f>
        <v>授信</v>
      </c>
      <c r="D57" s="9" t="str">
        <f>[1]DBD!D62</f>
        <v>VARCHAR2</v>
      </c>
      <c r="E57" s="9">
        <f>[1]DBD!E62</f>
        <v>6</v>
      </c>
      <c r="F57" s="9">
        <f>[1]DBD!F62</f>
        <v>0</v>
      </c>
      <c r="G57" s="9">
        <f>[1]DBD!G62</f>
        <v>0</v>
      </c>
      <c r="H57" s="15" t="s">
        <v>357</v>
      </c>
      <c r="I57" s="15" t="s">
        <v>480</v>
      </c>
      <c r="J57" s="15" t="s">
        <v>481</v>
      </c>
      <c r="K57" s="15" t="s">
        <v>482</v>
      </c>
      <c r="L57" s="15">
        <v>6</v>
      </c>
      <c r="M57" s="15">
        <v>0</v>
      </c>
      <c r="N57" s="15"/>
    </row>
    <row r="58" spans="1:14" ht="32.4">
      <c r="A58" s="9">
        <f>[1]DBD!A63</f>
        <v>54</v>
      </c>
      <c r="B58" s="9" t="str">
        <f>[1]DBD!B63</f>
        <v>LoanOfficer</v>
      </c>
      <c r="C58" s="9" t="str">
        <f>[1]DBD!C63</f>
        <v>放款專員</v>
      </c>
      <c r="D58" s="9" t="str">
        <f>[1]DBD!D63</f>
        <v>VARCHAR2</v>
      </c>
      <c r="E58" s="9">
        <f>[1]DBD!E63</f>
        <v>6</v>
      </c>
      <c r="F58" s="9">
        <f>[1]DBD!F63</f>
        <v>0</v>
      </c>
      <c r="G58" s="9" t="str">
        <f>[1]DBD!G63</f>
        <v>目前未用(值為房貸專員)</v>
      </c>
      <c r="H58" s="15" t="s">
        <v>361</v>
      </c>
      <c r="I58" s="15" t="s">
        <v>485</v>
      </c>
      <c r="J58" s="15" t="s">
        <v>477</v>
      </c>
      <c r="K58" s="15" t="s">
        <v>403</v>
      </c>
      <c r="L58" s="15">
        <v>6</v>
      </c>
      <c r="M58" s="15">
        <v>0</v>
      </c>
      <c r="N58" s="15"/>
    </row>
    <row r="59" spans="1:14">
      <c r="A59" s="9">
        <f>[1]DBD!A64</f>
        <v>55</v>
      </c>
      <c r="B59" s="9" t="str">
        <f>[1]DBD!B64</f>
        <v>BusinessOfficer</v>
      </c>
      <c r="C59" s="9" t="str">
        <f>[1]DBD!C64</f>
        <v>房貸專員</v>
      </c>
      <c r="D59" s="9" t="str">
        <f>[1]DBD!D64</f>
        <v>VARCHAR2</v>
      </c>
      <c r="E59" s="9">
        <f>[1]DBD!E64</f>
        <v>6</v>
      </c>
      <c r="F59" s="9">
        <f>[1]DBD!F64</f>
        <v>0</v>
      </c>
      <c r="G59" s="9">
        <f>[1]DBD!G64</f>
        <v>0</v>
      </c>
      <c r="H59" s="15" t="s">
        <v>357</v>
      </c>
      <c r="I59" s="15" t="s">
        <v>483</v>
      </c>
      <c r="J59" s="15" t="s">
        <v>484</v>
      </c>
      <c r="K59" s="15" t="s">
        <v>376</v>
      </c>
      <c r="L59" s="15">
        <v>6</v>
      </c>
      <c r="M59" s="15">
        <v>0</v>
      </c>
      <c r="N59" s="15"/>
    </row>
    <row r="60" spans="1:14">
      <c r="A60" s="9">
        <f>[1]DBD!A65</f>
        <v>56</v>
      </c>
      <c r="B60" s="9" t="str">
        <f>[1]DBD!B65</f>
        <v>Supervisor</v>
      </c>
      <c r="C60" s="9" t="str">
        <f>[1]DBD!C65</f>
        <v>核決主管</v>
      </c>
      <c r="D60" s="9" t="str">
        <f>[1]DBD!D65</f>
        <v>VARCHAR2</v>
      </c>
      <c r="E60" s="9">
        <f>[1]DBD!E65</f>
        <v>6</v>
      </c>
      <c r="F60" s="9">
        <f>[1]DBD!F65</f>
        <v>0</v>
      </c>
      <c r="G60" s="9">
        <f>[1]DBD!G65</f>
        <v>0</v>
      </c>
      <c r="H60" s="11" t="s">
        <v>357</v>
      </c>
      <c r="I60" s="11" t="s">
        <v>276</v>
      </c>
      <c r="J60" s="11" t="s">
        <v>277</v>
      </c>
      <c r="K60" s="11" t="s">
        <v>43</v>
      </c>
      <c r="L60" s="11">
        <v>6</v>
      </c>
      <c r="M60" s="11">
        <v>0</v>
      </c>
      <c r="N60" s="15" t="s">
        <v>486</v>
      </c>
    </row>
    <row r="61" spans="1:14">
      <c r="A61" s="9">
        <f>[1]DBD!A66</f>
        <v>57</v>
      </c>
      <c r="B61" s="9" t="str">
        <f>[1]DBD!B66</f>
        <v>InvestigateOfficer</v>
      </c>
      <c r="C61" s="9" t="str">
        <f>[1]DBD!C66</f>
        <v>徵信</v>
      </c>
      <c r="D61" s="9" t="str">
        <f>[1]DBD!D66</f>
        <v>VARCHAR2</v>
      </c>
      <c r="E61" s="9">
        <f>[1]DBD!E66</f>
        <v>6</v>
      </c>
      <c r="F61" s="9">
        <f>[1]DBD!F66</f>
        <v>0</v>
      </c>
      <c r="G61" s="9">
        <f>[1]DBD!G66</f>
        <v>0</v>
      </c>
      <c r="H61" s="15" t="s">
        <v>357</v>
      </c>
      <c r="I61" s="15" t="s">
        <v>487</v>
      </c>
      <c r="J61" s="15" t="s">
        <v>488</v>
      </c>
      <c r="K61" s="15" t="s">
        <v>403</v>
      </c>
      <c r="L61" s="15">
        <v>6</v>
      </c>
      <c r="M61" s="15">
        <v>0</v>
      </c>
      <c r="N61" s="15"/>
    </row>
    <row r="62" spans="1:14">
      <c r="A62" s="9">
        <f>[1]DBD!A67</f>
        <v>58</v>
      </c>
      <c r="B62" s="9" t="str">
        <f>[1]DBD!B67</f>
        <v>EstimateReview</v>
      </c>
      <c r="C62" s="9" t="str">
        <f>[1]DBD!C67</f>
        <v>估價覆核</v>
      </c>
      <c r="D62" s="9" t="str">
        <f>[1]DBD!D67</f>
        <v>VARCHAR2</v>
      </c>
      <c r="E62" s="9">
        <f>[1]DBD!E67</f>
        <v>6</v>
      </c>
      <c r="F62" s="9">
        <f>[1]DBD!F67</f>
        <v>0</v>
      </c>
      <c r="G62" s="9">
        <f>[1]DBD!G67</f>
        <v>0</v>
      </c>
      <c r="H62" s="15" t="s">
        <v>357</v>
      </c>
      <c r="I62" s="15" t="s">
        <v>489</v>
      </c>
      <c r="J62" s="15" t="s">
        <v>490</v>
      </c>
      <c r="K62" s="15" t="s">
        <v>491</v>
      </c>
      <c r="L62" s="15">
        <v>6</v>
      </c>
      <c r="M62" s="15">
        <v>0</v>
      </c>
      <c r="N62" s="15"/>
    </row>
    <row r="63" spans="1:14">
      <c r="A63" s="9">
        <f>[1]DBD!A68</f>
        <v>59</v>
      </c>
      <c r="B63" s="9" t="str">
        <f>[1]DBD!B68</f>
        <v>Coorgnizer</v>
      </c>
      <c r="C63" s="9" t="str">
        <f>[1]DBD!C68</f>
        <v>協辦人</v>
      </c>
      <c r="D63" s="9" t="str">
        <f>[1]DBD!D68</f>
        <v>VARCHAR2</v>
      </c>
      <c r="E63" s="9">
        <f>[1]DBD!E68</f>
        <v>6</v>
      </c>
      <c r="F63" s="9">
        <f>[1]DBD!F68</f>
        <v>0</v>
      </c>
      <c r="G63" s="9" t="str">
        <f>[1]DBD!G68</f>
        <v>AS400 放款業務專員</v>
      </c>
      <c r="H63" s="15"/>
      <c r="I63" s="15"/>
      <c r="J63" s="15"/>
      <c r="K63" s="15"/>
      <c r="L63" s="15"/>
      <c r="M63" s="15"/>
      <c r="N63" s="15" t="s">
        <v>492</v>
      </c>
    </row>
    <row r="64" spans="1:14" ht="243">
      <c r="A64" s="9">
        <f>[1]DBD!A69</f>
        <v>60</v>
      </c>
      <c r="B64" s="9" t="str">
        <f>[1]DBD!B69</f>
        <v>AdvanceCloseCode</v>
      </c>
      <c r="C64" s="9" t="str">
        <f>[1]DBD!C69</f>
        <v>提前清償原因</v>
      </c>
      <c r="D64" s="9" t="str">
        <f>[1]DBD!D69</f>
        <v>DECIMAL</v>
      </c>
      <c r="E64" s="9">
        <f>[1]DBD!E69</f>
        <v>2</v>
      </c>
      <c r="F64" s="9">
        <f>[1]DBD!F69</f>
        <v>0</v>
      </c>
      <c r="G64" s="9" t="str">
        <f>[1]DBD!G69</f>
        <v>共用代碼檔
00:無
01:買賣
02:自行還清
03:軍功教勞工貸款轉貸
04:利率過高轉貸
05:增貸不准轉貸
06:額度內動支不准轉貸
07:內部代償
08:借新還舊
09:其他
10:買回
11:綁約期還款</v>
      </c>
      <c r="H64" s="20" t="s">
        <v>357</v>
      </c>
      <c r="I64" s="20" t="s">
        <v>818</v>
      </c>
      <c r="J64" s="20" t="s">
        <v>321</v>
      </c>
      <c r="K64" s="20" t="s">
        <v>27</v>
      </c>
      <c r="L64" s="20">
        <v>2</v>
      </c>
      <c r="M64" s="20"/>
      <c r="N64" s="20"/>
    </row>
    <row r="65" spans="1:14">
      <c r="A65" s="9">
        <f>[1]DBD!A70</f>
        <v>61</v>
      </c>
      <c r="B65" s="9" t="str">
        <f>[1]DBD!B70</f>
        <v>CreditScore</v>
      </c>
      <c r="C65" s="9" t="str">
        <f>[1]DBD!C70</f>
        <v>信用評分</v>
      </c>
      <c r="D65" s="9" t="str">
        <f>[1]DBD!D70</f>
        <v>DECIMAL</v>
      </c>
      <c r="E65" s="9">
        <f>[1]DBD!E70</f>
        <v>3</v>
      </c>
      <c r="F65" s="9">
        <f>[1]DBD!F70</f>
        <v>0</v>
      </c>
      <c r="G65" s="9">
        <f>[1]DBD!G70</f>
        <v>0</v>
      </c>
      <c r="H65" s="15" t="s">
        <v>361</v>
      </c>
      <c r="I65" s="15" t="s">
        <v>493</v>
      </c>
      <c r="J65" s="15" t="s">
        <v>494</v>
      </c>
      <c r="K65" s="15" t="s">
        <v>360</v>
      </c>
      <c r="L65" s="15">
        <v>3</v>
      </c>
      <c r="M65" s="15">
        <v>0</v>
      </c>
      <c r="N65" s="15"/>
    </row>
    <row r="66" spans="1:14">
      <c r="A66" s="9">
        <f>[1]DBD!A71</f>
        <v>62</v>
      </c>
      <c r="B66" s="9" t="str">
        <f>[1]DBD!B71</f>
        <v>GuaranteeDate</v>
      </c>
      <c r="C66" s="9" t="str">
        <f>[1]DBD!C71</f>
        <v>對保日期</v>
      </c>
      <c r="D66" s="9" t="str">
        <f>[1]DBD!D71</f>
        <v>DECIMALD</v>
      </c>
      <c r="E66" s="9">
        <f>[1]DBD!E71</f>
        <v>8</v>
      </c>
      <c r="F66" s="9">
        <f>[1]DBD!F71</f>
        <v>0</v>
      </c>
      <c r="G66" s="9">
        <f>[1]DBD!G71</f>
        <v>0</v>
      </c>
      <c r="H66" s="15" t="s">
        <v>361</v>
      </c>
      <c r="I66" s="15" t="s">
        <v>495</v>
      </c>
      <c r="J66" s="15" t="s">
        <v>496</v>
      </c>
      <c r="K66" s="15" t="s">
        <v>364</v>
      </c>
      <c r="L66" s="15">
        <v>8</v>
      </c>
      <c r="M66" s="15">
        <v>0</v>
      </c>
      <c r="N66" s="15"/>
    </row>
    <row r="67" spans="1:14">
      <c r="A67" s="9">
        <f>[1]DBD!A72</f>
        <v>63</v>
      </c>
      <c r="B67" s="9" t="str">
        <f>[1]DBD!B72</f>
        <v>ContractNo</v>
      </c>
      <c r="C67" s="9" t="str">
        <f>[1]DBD!C72</f>
        <v>合約編號</v>
      </c>
      <c r="D67" s="9" t="str">
        <f>[1]DBD!D72</f>
        <v>VARCHAR2</v>
      </c>
      <c r="E67" s="9">
        <f>[1]DBD!E72</f>
        <v>10</v>
      </c>
      <c r="F67" s="9">
        <f>[1]DBD!F72</f>
        <v>0</v>
      </c>
      <c r="G67" s="9">
        <f>[1]DBD!G72</f>
        <v>0</v>
      </c>
      <c r="H67" s="15" t="s">
        <v>819</v>
      </c>
      <c r="I67" s="15" t="s">
        <v>820</v>
      </c>
      <c r="J67" s="15" t="s">
        <v>821</v>
      </c>
      <c r="K67" s="15" t="s">
        <v>43</v>
      </c>
      <c r="L67" s="15">
        <v>10</v>
      </c>
      <c r="M67" s="15"/>
      <c r="N67" s="15"/>
    </row>
    <row r="68" spans="1:14">
      <c r="A68" s="9">
        <f>[1]DBD!A73</f>
        <v>64</v>
      </c>
      <c r="B68" s="9" t="str">
        <f>[1]DBD!B73</f>
        <v>ColSetFlag</v>
      </c>
      <c r="C68" s="9" t="str">
        <f>[1]DBD!C73</f>
        <v>擔保品設定記號</v>
      </c>
      <c r="D68" s="9" t="str">
        <f>[1]DBD!D73</f>
        <v>VARCHAR2</v>
      </c>
      <c r="E68" s="9">
        <f>[1]DBD!E73</f>
        <v>1</v>
      </c>
      <c r="F68" s="9">
        <f>[1]DBD!F73</f>
        <v>0</v>
      </c>
      <c r="G68" s="9" t="str">
        <f>[1]DBD!G73</f>
        <v>Y:是 N:否</v>
      </c>
      <c r="H68" s="15" t="s">
        <v>357</v>
      </c>
      <c r="I68" s="15" t="s">
        <v>497</v>
      </c>
      <c r="J68" s="15" t="s">
        <v>498</v>
      </c>
      <c r="K68" s="15" t="s">
        <v>367</v>
      </c>
      <c r="L68" s="15">
        <v>1</v>
      </c>
      <c r="M68" s="15">
        <v>0</v>
      </c>
      <c r="N68" s="15"/>
    </row>
    <row r="69" spans="1:14" ht="48.6">
      <c r="A69" s="9">
        <f>[1]DBD!A74</f>
        <v>65</v>
      </c>
      <c r="B69" s="9" t="str">
        <f>[1]DBD!B74</f>
        <v>ActFg</v>
      </c>
      <c r="C69" s="9" t="str">
        <f>[1]DBD!C74</f>
        <v>交易進行記號</v>
      </c>
      <c r="D69" s="9" t="str">
        <f>[1]DBD!D74</f>
        <v>DECIMAL</v>
      </c>
      <c r="E69" s="9">
        <f>[1]DBD!E74</f>
        <v>1</v>
      </c>
      <c r="F69" s="9">
        <f>[1]DBD!F74</f>
        <v>0</v>
      </c>
      <c r="G69" s="9" t="str">
        <f>[1]DBD!G74</f>
        <v>1STEP TX -&gt; 0    (from eloan)
2STEP TX -&gt; 1 2</v>
      </c>
      <c r="H69" s="15"/>
      <c r="I69" s="15"/>
      <c r="J69" s="15"/>
      <c r="K69" s="15"/>
      <c r="L69" s="15"/>
      <c r="M69" s="15"/>
      <c r="N69" s="15" t="s">
        <v>499</v>
      </c>
    </row>
    <row r="70" spans="1:14" ht="32.4">
      <c r="A70" s="9">
        <f>[1]DBD!A75</f>
        <v>66</v>
      </c>
      <c r="B70" s="9" t="str">
        <f>[1]DBD!B75</f>
        <v>LastAcctDate</v>
      </c>
      <c r="C70" s="9" t="str">
        <f>[1]DBD!C75</f>
        <v>上次交易日</v>
      </c>
      <c r="D70" s="9" t="str">
        <f>[1]DBD!D75</f>
        <v>DECIMALD</v>
      </c>
      <c r="E70" s="9">
        <f>[1]DBD!E75</f>
        <v>8</v>
      </c>
      <c r="F70" s="9">
        <f>[1]DBD!F75</f>
        <v>0</v>
      </c>
      <c r="G70" s="9" t="str">
        <f>[1]DBD!G75</f>
        <v>更正時, 檢查是否為最近一筆交易</v>
      </c>
      <c r="H70" s="15"/>
      <c r="I70" s="15"/>
      <c r="J70" s="15"/>
      <c r="K70" s="15"/>
      <c r="L70" s="15"/>
      <c r="M70" s="15"/>
      <c r="N70" s="15" t="s">
        <v>368</v>
      </c>
    </row>
    <row r="71" spans="1:14">
      <c r="A71" s="9">
        <f>[1]DBD!A76</f>
        <v>67</v>
      </c>
      <c r="B71" s="9" t="str">
        <f>[1]DBD!B76</f>
        <v>LastKinbr</v>
      </c>
      <c r="C71" s="9" t="str">
        <f>[1]DBD!C76</f>
        <v>上次交易行別</v>
      </c>
      <c r="D71" s="9" t="str">
        <f>[1]DBD!D76</f>
        <v>VARCHAR2</v>
      </c>
      <c r="E71" s="9">
        <f>[1]DBD!E76</f>
        <v>4</v>
      </c>
      <c r="F71" s="9">
        <f>[1]DBD!F76</f>
        <v>0</v>
      </c>
      <c r="G71" s="9">
        <f>[1]DBD!G76</f>
        <v>0</v>
      </c>
      <c r="H71" s="15"/>
      <c r="I71" s="15"/>
      <c r="J71" s="15"/>
      <c r="K71" s="15"/>
      <c r="L71" s="15"/>
      <c r="M71" s="15"/>
      <c r="N71" s="15" t="s">
        <v>394</v>
      </c>
    </row>
    <row r="72" spans="1:14">
      <c r="A72" s="9">
        <f>[1]DBD!A77</f>
        <v>68</v>
      </c>
      <c r="B72" s="9" t="str">
        <f>[1]DBD!B77</f>
        <v>LastTlrNo</v>
      </c>
      <c r="C72" s="9" t="str">
        <f>[1]DBD!C77</f>
        <v>上次櫃員編號</v>
      </c>
      <c r="D72" s="9" t="str">
        <f>[1]DBD!D77</f>
        <v>VARCHAR2</v>
      </c>
      <c r="E72" s="9">
        <f>[1]DBD!E77</f>
        <v>6</v>
      </c>
      <c r="F72" s="9">
        <f>[1]DBD!F77</f>
        <v>0</v>
      </c>
      <c r="G72" s="9">
        <f>[1]DBD!G77</f>
        <v>0</v>
      </c>
      <c r="H72" s="15"/>
      <c r="I72" s="15"/>
      <c r="J72" s="15"/>
      <c r="K72" s="15"/>
      <c r="L72" s="15"/>
      <c r="M72" s="15"/>
      <c r="N72" s="15" t="s">
        <v>368</v>
      </c>
    </row>
    <row r="73" spans="1:14">
      <c r="A73" s="9">
        <f>[1]DBD!A78</f>
        <v>69</v>
      </c>
      <c r="B73" s="9" t="str">
        <f>[1]DBD!B78</f>
        <v>LastTxtNo</v>
      </c>
      <c r="C73" s="9" t="str">
        <f>[1]DBD!C78</f>
        <v>上次交易序號</v>
      </c>
      <c r="D73" s="9" t="str">
        <f>[1]DBD!D78</f>
        <v>VARCHAR2</v>
      </c>
      <c r="E73" s="9">
        <f>[1]DBD!E78</f>
        <v>8</v>
      </c>
      <c r="F73" s="9">
        <f>[1]DBD!F78</f>
        <v>0</v>
      </c>
      <c r="G73" s="9">
        <f>[1]DBD!G78</f>
        <v>0</v>
      </c>
      <c r="H73" s="15"/>
      <c r="I73" s="15"/>
      <c r="J73" s="15"/>
      <c r="K73" s="15"/>
      <c r="L73" s="15"/>
      <c r="M73" s="15"/>
      <c r="N73" s="15" t="s">
        <v>368</v>
      </c>
    </row>
    <row r="74" spans="1:14">
      <c r="A74" s="9">
        <f>[1]DBD!A79</f>
        <v>70</v>
      </c>
      <c r="B74" s="9" t="str">
        <f>[1]DBD!B79</f>
        <v>AcDate</v>
      </c>
      <c r="C74" s="9" t="str">
        <f>[1]DBD!C79</f>
        <v>會計日期</v>
      </c>
      <c r="D74" s="9" t="str">
        <f>[1]DBD!D79</f>
        <v>DECIMALD</v>
      </c>
      <c r="E74" s="9">
        <f>[1]DBD!E79</f>
        <v>8</v>
      </c>
      <c r="F74" s="9">
        <f>[1]DBD!F79</f>
        <v>0</v>
      </c>
      <c r="G74" s="9">
        <f>[1]DBD!G79</f>
        <v>0</v>
      </c>
      <c r="H74" s="15"/>
      <c r="I74" s="15"/>
      <c r="J74" s="15"/>
      <c r="K74" s="15"/>
      <c r="L74" s="15"/>
      <c r="M74" s="15"/>
      <c r="N74" s="15" t="s">
        <v>368</v>
      </c>
    </row>
    <row r="75" spans="1:14" ht="32.4">
      <c r="A75" s="9">
        <f>[1]DBD!A80</f>
        <v>71</v>
      </c>
      <c r="B75" s="9" t="str">
        <f>[1]DBD!B80</f>
        <v>L9110Flag</v>
      </c>
      <c r="C75" s="9" t="str">
        <f>[1]DBD!C80</f>
        <v>是否已列印[撥款審核資料表]</v>
      </c>
      <c r="D75" s="9" t="str">
        <f>[1]DBD!D80</f>
        <v>VARCHAR2</v>
      </c>
      <c r="E75" s="9">
        <f>[1]DBD!E80</f>
        <v>1</v>
      </c>
      <c r="F75" s="9">
        <f>[1]DBD!F80</f>
        <v>0</v>
      </c>
      <c r="G75" s="9" t="str">
        <f>[1]DBD!G80</f>
        <v>Y:是 N:否</v>
      </c>
      <c r="H75" s="15"/>
      <c r="I75" s="15"/>
      <c r="J75" s="15"/>
      <c r="K75" s="15"/>
      <c r="L75" s="15"/>
      <c r="M75" s="15"/>
      <c r="N75" s="15" t="s">
        <v>500</v>
      </c>
    </row>
    <row r="76" spans="1:14">
      <c r="A76" s="9">
        <f>[1]DBD!A81</f>
        <v>72</v>
      </c>
      <c r="B76" s="9" t="str">
        <f>[1]DBD!B81</f>
        <v>BranchNo</v>
      </c>
      <c r="C76" s="9" t="str">
        <f>[1]DBD!C81</f>
        <v>單位別</v>
      </c>
      <c r="D76" s="9" t="str">
        <f>[1]DBD!D81</f>
        <v>VARCHAR2</v>
      </c>
      <c r="E76" s="9">
        <f>[1]DBD!E81</f>
        <v>4</v>
      </c>
      <c r="F76" s="9">
        <f>[1]DBD!F81</f>
        <v>0</v>
      </c>
      <c r="G76" s="9">
        <f>[1]DBD!G81</f>
        <v>0</v>
      </c>
      <c r="H76" s="15"/>
      <c r="I76" s="15"/>
      <c r="J76" s="15"/>
      <c r="K76" s="15"/>
      <c r="L76" s="15"/>
      <c r="M76" s="15"/>
      <c r="N76" s="15" t="s">
        <v>501</v>
      </c>
    </row>
    <row r="77" spans="1:14">
      <c r="A77" s="9">
        <f>[1]DBD!A82</f>
        <v>73</v>
      </c>
      <c r="B77" s="9" t="str">
        <f>[1]DBD!B82</f>
        <v>CreateDate</v>
      </c>
      <c r="C77" s="9" t="str">
        <f>[1]DBD!C82</f>
        <v>建檔日期時間</v>
      </c>
      <c r="D77" s="9" t="str">
        <f>[1]DBD!D82</f>
        <v>DATE</v>
      </c>
      <c r="E77" s="9">
        <f>[1]DBD!E82</f>
        <v>8</v>
      </c>
      <c r="F77" s="9">
        <f>[1]DBD!F82</f>
        <v>0</v>
      </c>
      <c r="G77" s="9">
        <f>[1]DBD!G82</f>
        <v>0</v>
      </c>
      <c r="H77" s="15"/>
      <c r="I77" s="15"/>
      <c r="J77" s="15"/>
      <c r="K77" s="15"/>
      <c r="L77" s="15"/>
      <c r="M77" s="15"/>
      <c r="N77" s="15"/>
    </row>
    <row r="78" spans="1:14">
      <c r="A78" s="9">
        <f>[1]DBD!A83</f>
        <v>74</v>
      </c>
      <c r="B78" s="9" t="str">
        <f>[1]DBD!B83</f>
        <v>CreateEmpNo</v>
      </c>
      <c r="C78" s="9" t="str">
        <f>[1]DBD!C83</f>
        <v>建檔人員</v>
      </c>
      <c r="D78" s="9" t="str">
        <f>[1]DBD!D83</f>
        <v>VARCHAR2</v>
      </c>
      <c r="E78" s="9">
        <f>[1]DBD!E83</f>
        <v>6</v>
      </c>
      <c r="F78" s="9">
        <f>[1]DBD!F83</f>
        <v>0</v>
      </c>
      <c r="G78" s="9">
        <f>[1]DBD!G83</f>
        <v>0</v>
      </c>
      <c r="H78" s="15"/>
      <c r="I78" s="15"/>
      <c r="J78" s="15"/>
      <c r="K78" s="15"/>
      <c r="L78" s="15"/>
      <c r="M78" s="15"/>
      <c r="N78" s="15"/>
    </row>
    <row r="79" spans="1:14">
      <c r="A79" s="9">
        <f>[1]DBD!A84</f>
        <v>75</v>
      </c>
      <c r="B79" s="9" t="str">
        <f>[1]DBD!B84</f>
        <v>LastUpdate</v>
      </c>
      <c r="C79" s="9" t="str">
        <f>[1]DBD!C84</f>
        <v>最後更新日期時間</v>
      </c>
      <c r="D79" s="9" t="str">
        <f>[1]DBD!D84</f>
        <v>DATE</v>
      </c>
      <c r="E79" s="9">
        <f>[1]DBD!E84</f>
        <v>8</v>
      </c>
      <c r="F79" s="9">
        <f>[1]DBD!F84</f>
        <v>0</v>
      </c>
      <c r="G79" s="9">
        <f>[1]DBD!G84</f>
        <v>0</v>
      </c>
      <c r="H79" s="15"/>
      <c r="I79" s="15"/>
      <c r="J79" s="15"/>
      <c r="K79" s="15"/>
      <c r="L79" s="15"/>
      <c r="M79" s="15"/>
      <c r="N79" s="15"/>
    </row>
    <row r="80" spans="1:14">
      <c r="A80" s="9">
        <f>[1]DBD!A85</f>
        <v>76</v>
      </c>
      <c r="B80" s="9" t="str">
        <f>[1]DBD!B85</f>
        <v>LastUpdateEmpNo</v>
      </c>
      <c r="C80" s="9" t="str">
        <f>[1]DBD!C85</f>
        <v>最後更新人員</v>
      </c>
      <c r="D80" s="9" t="str">
        <f>[1]DBD!D85</f>
        <v>VARCHAR2</v>
      </c>
      <c r="E80" s="9">
        <f>[1]DBD!E85</f>
        <v>6</v>
      </c>
      <c r="F80" s="9">
        <f>[1]DBD!F85</f>
        <v>0</v>
      </c>
      <c r="G80" s="9">
        <f>[1]DBD!G85</f>
        <v>0</v>
      </c>
      <c r="H80" s="15"/>
      <c r="I80" s="15"/>
      <c r="J80" s="15"/>
      <c r="K80" s="15"/>
      <c r="L80" s="15"/>
      <c r="M80" s="15"/>
      <c r="N80" s="15"/>
    </row>
    <row r="81" spans="1:14">
      <c r="A81" s="9">
        <f>[1]DBD!A86</f>
        <v>0</v>
      </c>
      <c r="B81" s="9">
        <f>[1]DBD!B86</f>
        <v>0</v>
      </c>
      <c r="C81" s="9">
        <f>[1]DBD!C86</f>
        <v>0</v>
      </c>
      <c r="D81" s="9">
        <f>[1]DBD!D86</f>
        <v>0</v>
      </c>
      <c r="E81" s="9">
        <f>[1]DBD!E86</f>
        <v>0</v>
      </c>
      <c r="F81" s="9">
        <f>[1]DBD!F86</f>
        <v>0</v>
      </c>
      <c r="G81" s="9">
        <f>[1]DBD!G86</f>
        <v>0</v>
      </c>
      <c r="H81" s="15"/>
      <c r="I81" s="15"/>
      <c r="J81" s="15"/>
      <c r="K81" s="15"/>
      <c r="L81" s="15"/>
      <c r="M81" s="15"/>
      <c r="N81" s="15"/>
    </row>
    <row r="82" spans="1:14">
      <c r="A82" s="9">
        <f>[1]DBD!A87</f>
        <v>0</v>
      </c>
      <c r="B82" s="9">
        <f>[1]DBD!B87</f>
        <v>0</v>
      </c>
      <c r="C82" s="9">
        <f>[1]DBD!C87</f>
        <v>0</v>
      </c>
      <c r="D82" s="9">
        <f>[1]DBD!D87</f>
        <v>0</v>
      </c>
      <c r="E82" s="9">
        <f>[1]DBD!E87</f>
        <v>0</v>
      </c>
      <c r="F82" s="9">
        <f>[1]DBD!F87</f>
        <v>0</v>
      </c>
      <c r="G82" s="9">
        <f>[1]DBD!G87</f>
        <v>0</v>
      </c>
      <c r="H82" s="15"/>
      <c r="I82" s="15"/>
      <c r="J82" s="15"/>
      <c r="K82" s="15"/>
      <c r="L82" s="15"/>
      <c r="M82" s="15"/>
      <c r="N82" s="15"/>
    </row>
    <row r="83" spans="1:14">
      <c r="A83" s="9">
        <f>[1]DBD!A88</f>
        <v>0</v>
      </c>
      <c r="B83" s="9">
        <f>[1]DBD!B88</f>
        <v>0</v>
      </c>
      <c r="C83" s="9">
        <f>[1]DBD!C88</f>
        <v>0</v>
      </c>
      <c r="D83" s="9">
        <f>[1]DBD!D88</f>
        <v>0</v>
      </c>
      <c r="E83" s="9">
        <f>[1]DBD!E88</f>
        <v>0</v>
      </c>
      <c r="F83" s="9">
        <f>[1]DBD!F88</f>
        <v>0</v>
      </c>
      <c r="G83" s="9">
        <f>[1]DBD!G88</f>
        <v>0</v>
      </c>
      <c r="H83" s="15"/>
      <c r="I83" s="15"/>
      <c r="J83" s="15"/>
      <c r="K83" s="15"/>
      <c r="L83" s="15"/>
      <c r="M83" s="15"/>
      <c r="N83" s="15"/>
    </row>
    <row r="84" spans="1:14">
      <c r="A84" s="9">
        <f>[1]DBD!A89</f>
        <v>0</v>
      </c>
      <c r="B84" s="9">
        <f>[1]DBD!B89</f>
        <v>0</v>
      </c>
      <c r="C84" s="9">
        <f>[1]DBD!C89</f>
        <v>0</v>
      </c>
      <c r="D84" s="9">
        <f>[1]DBD!D89</f>
        <v>0</v>
      </c>
      <c r="E84" s="9">
        <f>[1]DBD!E89</f>
        <v>0</v>
      </c>
      <c r="F84" s="9">
        <f>[1]DBD!F89</f>
        <v>0</v>
      </c>
      <c r="G84" s="9">
        <f>[1]DBD!G89</f>
        <v>0</v>
      </c>
      <c r="H84" s="15"/>
      <c r="I84" s="15"/>
      <c r="J84" s="15"/>
      <c r="K84" s="15"/>
      <c r="L84" s="15"/>
      <c r="M84" s="15"/>
      <c r="N84" s="15"/>
    </row>
    <row r="85" spans="1:14">
      <c r="A85" s="9">
        <f>[1]DBD!A90</f>
        <v>0</v>
      </c>
      <c r="B85" s="9">
        <f>[1]DBD!B90</f>
        <v>0</v>
      </c>
      <c r="C85" s="9">
        <f>[1]DBD!C90</f>
        <v>0</v>
      </c>
      <c r="D85" s="9">
        <f>[1]DBD!D90</f>
        <v>0</v>
      </c>
      <c r="E85" s="9">
        <f>[1]DBD!E90</f>
        <v>0</v>
      </c>
      <c r="F85" s="9">
        <f>[1]DBD!F90</f>
        <v>0</v>
      </c>
      <c r="G85" s="9">
        <f>[1]DBD!G90</f>
        <v>0</v>
      </c>
      <c r="H85" s="15"/>
      <c r="I85" s="15"/>
      <c r="J85" s="15"/>
      <c r="K85" s="15"/>
      <c r="L85" s="15"/>
      <c r="M85" s="15"/>
      <c r="N85" s="15"/>
    </row>
    <row r="86" spans="1:14">
      <c r="A86" s="9">
        <f>[1]DBD!A91</f>
        <v>0</v>
      </c>
      <c r="B86" s="9">
        <f>[1]DBD!B91</f>
        <v>0</v>
      </c>
      <c r="C86" s="9">
        <f>[1]DBD!C91</f>
        <v>0</v>
      </c>
      <c r="D86" s="9">
        <f>[1]DBD!D91</f>
        <v>0</v>
      </c>
      <c r="E86" s="9">
        <f>[1]DBD!E91</f>
        <v>0</v>
      </c>
      <c r="F86" s="9">
        <f>[1]DBD!F91</f>
        <v>0</v>
      </c>
      <c r="G86" s="9">
        <f>[1]DBD!G91</f>
        <v>0</v>
      </c>
      <c r="H86" s="15"/>
      <c r="I86" s="15"/>
      <c r="J86" s="15"/>
      <c r="K86" s="15"/>
      <c r="L86" s="15"/>
      <c r="M86" s="15"/>
      <c r="N86" s="15"/>
    </row>
    <row r="87" spans="1:14">
      <c r="A87" s="9">
        <f>[1]DBD!A92</f>
        <v>0</v>
      </c>
      <c r="B87" s="9">
        <f>[1]DBD!B92</f>
        <v>0</v>
      </c>
      <c r="C87" s="9">
        <f>[1]DBD!C92</f>
        <v>0</v>
      </c>
      <c r="D87" s="9">
        <f>[1]DBD!D92</f>
        <v>0</v>
      </c>
      <c r="E87" s="9">
        <f>[1]DBD!E92</f>
        <v>0</v>
      </c>
      <c r="F87" s="9">
        <f>[1]DBD!F92</f>
        <v>0</v>
      </c>
      <c r="G87" s="9">
        <f>[1]DBD!G92</f>
        <v>0</v>
      </c>
      <c r="H87" s="15"/>
      <c r="I87" s="15"/>
      <c r="J87" s="15"/>
      <c r="K87" s="15"/>
      <c r="L87" s="15"/>
      <c r="M87" s="15"/>
      <c r="N87" s="15"/>
    </row>
    <row r="88" spans="1:14">
      <c r="A88" s="9">
        <f>[1]DBD!A93</f>
        <v>0</v>
      </c>
      <c r="B88" s="9">
        <f>[1]DBD!B93</f>
        <v>0</v>
      </c>
      <c r="C88" s="9">
        <f>[1]DBD!C93</f>
        <v>0</v>
      </c>
      <c r="D88" s="9">
        <f>[1]DBD!D93</f>
        <v>0</v>
      </c>
      <c r="E88" s="9">
        <f>[1]DBD!E93</f>
        <v>0</v>
      </c>
      <c r="F88" s="9">
        <f>[1]DBD!F93</f>
        <v>0</v>
      </c>
      <c r="G88" s="9">
        <f>[1]DBD!G93</f>
        <v>0</v>
      </c>
      <c r="H88" s="15"/>
      <c r="I88" s="15"/>
      <c r="J88" s="15"/>
      <c r="K88" s="15"/>
      <c r="L88" s="15"/>
      <c r="M88" s="15"/>
      <c r="N88" s="15"/>
    </row>
    <row r="89" spans="1:14">
      <c r="A89" s="9">
        <f>[1]DBD!A94</f>
        <v>0</v>
      </c>
      <c r="B89" s="9">
        <f>[1]DBD!B94</f>
        <v>0</v>
      </c>
      <c r="C89" s="9">
        <f>[1]DBD!C94</f>
        <v>0</v>
      </c>
      <c r="D89" s="9">
        <f>[1]DBD!D94</f>
        <v>0</v>
      </c>
      <c r="E89" s="9">
        <f>[1]DBD!E94</f>
        <v>0</v>
      </c>
      <c r="F89" s="9">
        <f>[1]DBD!F94</f>
        <v>0</v>
      </c>
      <c r="G89" s="9">
        <f>[1]DBD!G94</f>
        <v>0</v>
      </c>
      <c r="H89" s="15"/>
      <c r="I89" s="15"/>
      <c r="J89" s="15"/>
      <c r="K89" s="15"/>
      <c r="L89" s="15"/>
      <c r="M89" s="15"/>
      <c r="N89" s="15"/>
    </row>
    <row r="90" spans="1:14">
      <c r="A90" s="9">
        <f>[1]DBD!A95</f>
        <v>0</v>
      </c>
      <c r="B90" s="9">
        <f>[1]DBD!B95</f>
        <v>0</v>
      </c>
      <c r="C90" s="9">
        <f>[1]DBD!C95</f>
        <v>0</v>
      </c>
      <c r="D90" s="9">
        <f>[1]DBD!D95</f>
        <v>0</v>
      </c>
      <c r="E90" s="9">
        <f>[1]DBD!E95</f>
        <v>0</v>
      </c>
      <c r="F90" s="9">
        <f>[1]DBD!F95</f>
        <v>0</v>
      </c>
      <c r="G90" s="9">
        <f>[1]DBD!G95</f>
        <v>0</v>
      </c>
      <c r="H90" s="15"/>
      <c r="I90" s="15"/>
      <c r="J90" s="15"/>
      <c r="K90" s="15"/>
      <c r="L90" s="15"/>
      <c r="M90" s="15"/>
      <c r="N90" s="15"/>
    </row>
    <row r="91" spans="1:14">
      <c r="A91" s="9">
        <f>[1]DBD!A96</f>
        <v>0</v>
      </c>
      <c r="B91" s="9">
        <f>[1]DBD!B96</f>
        <v>0</v>
      </c>
      <c r="C91" s="9">
        <f>[1]DBD!C96</f>
        <v>0</v>
      </c>
      <c r="D91" s="9">
        <f>[1]DBD!D96</f>
        <v>0</v>
      </c>
      <c r="E91" s="9">
        <f>[1]DBD!E96</f>
        <v>0</v>
      </c>
      <c r="F91" s="9">
        <f>[1]DBD!F96</f>
        <v>0</v>
      </c>
      <c r="G91" s="9">
        <f>[1]DBD!G96</f>
        <v>0</v>
      </c>
      <c r="H91" s="15"/>
      <c r="I91" s="15"/>
      <c r="J91" s="15"/>
      <c r="K91" s="15"/>
      <c r="L91" s="15"/>
      <c r="M91" s="15"/>
      <c r="N91" s="15"/>
    </row>
    <row r="92" spans="1:14">
      <c r="A92" s="9">
        <f>[1]DBD!A97</f>
        <v>0</v>
      </c>
      <c r="B92" s="9">
        <f>[1]DBD!B97</f>
        <v>0</v>
      </c>
      <c r="C92" s="9">
        <f>[1]DBD!C97</f>
        <v>0</v>
      </c>
      <c r="D92" s="9">
        <f>[1]DBD!D97</f>
        <v>0</v>
      </c>
      <c r="E92" s="9">
        <f>[1]DBD!E97</f>
        <v>0</v>
      </c>
      <c r="F92" s="9">
        <f>[1]DBD!F97</f>
        <v>0</v>
      </c>
      <c r="G92" s="9">
        <f>[1]DBD!G97</f>
        <v>0</v>
      </c>
      <c r="H92" s="15"/>
      <c r="I92" s="15"/>
      <c r="J92" s="15"/>
      <c r="K92" s="15"/>
      <c r="L92" s="15"/>
      <c r="M92" s="15"/>
      <c r="N92" s="15"/>
    </row>
    <row r="93" spans="1:14">
      <c r="A93" s="9">
        <f>[1]DBD!A98</f>
        <v>0</v>
      </c>
      <c r="B93" s="9">
        <f>[1]DBD!B98</f>
        <v>0</v>
      </c>
      <c r="C93" s="9">
        <f>[1]DBD!C98</f>
        <v>0</v>
      </c>
      <c r="D93" s="9">
        <f>[1]DBD!D98</f>
        <v>0</v>
      </c>
      <c r="E93" s="9">
        <f>[1]DBD!E98</f>
        <v>0</v>
      </c>
      <c r="F93" s="9">
        <f>[1]DBD!F98</f>
        <v>0</v>
      </c>
      <c r="G93" s="9">
        <f>[1]DBD!G98</f>
        <v>0</v>
      </c>
      <c r="H93" s="15"/>
      <c r="I93" s="15"/>
      <c r="J93" s="15"/>
      <c r="K93" s="15"/>
      <c r="L93" s="15"/>
      <c r="M93" s="15"/>
      <c r="N93" s="15"/>
    </row>
    <row r="94" spans="1:14">
      <c r="A94" s="9">
        <f>[1]DBD!A99</f>
        <v>0</v>
      </c>
      <c r="B94" s="9">
        <f>[1]DBD!B99</f>
        <v>0</v>
      </c>
      <c r="C94" s="9">
        <f>[1]DBD!C99</f>
        <v>0</v>
      </c>
      <c r="D94" s="9">
        <f>[1]DBD!D99</f>
        <v>0</v>
      </c>
      <c r="E94" s="9">
        <f>[1]DBD!E99</f>
        <v>0</v>
      </c>
      <c r="F94" s="9">
        <f>[1]DBD!F99</f>
        <v>0</v>
      </c>
      <c r="G94" s="9">
        <f>[1]DBD!G99</f>
        <v>0</v>
      </c>
      <c r="H94" s="15"/>
      <c r="I94" s="15"/>
      <c r="J94" s="15"/>
      <c r="K94" s="15"/>
      <c r="L94" s="15"/>
      <c r="M94" s="15"/>
      <c r="N94" s="15"/>
    </row>
    <row r="95" spans="1:14">
      <c r="A95" s="9">
        <f>[1]DBD!A100</f>
        <v>0</v>
      </c>
      <c r="B95" s="9">
        <f>[1]DBD!B100</f>
        <v>0</v>
      </c>
      <c r="C95" s="9">
        <f>[1]DBD!C100</f>
        <v>0</v>
      </c>
      <c r="D95" s="9">
        <f>[1]DBD!D100</f>
        <v>0</v>
      </c>
      <c r="E95" s="9">
        <f>[1]DBD!E100</f>
        <v>0</v>
      </c>
      <c r="F95" s="9">
        <f>[1]DBD!F100</f>
        <v>0</v>
      </c>
      <c r="G95" s="9">
        <f>[1]DBD!G100</f>
        <v>0</v>
      </c>
      <c r="H95" s="15"/>
      <c r="I95" s="15"/>
      <c r="J95" s="15"/>
      <c r="K95" s="15"/>
      <c r="L95" s="15"/>
      <c r="M95" s="15"/>
      <c r="N95" s="15"/>
    </row>
    <row r="96" spans="1:14">
      <c r="A96" s="9">
        <f>[1]DBD!A101</f>
        <v>0</v>
      </c>
      <c r="B96" s="9">
        <f>[1]DBD!B101</f>
        <v>0</v>
      </c>
      <c r="C96" s="9">
        <f>[1]DBD!C101</f>
        <v>0</v>
      </c>
      <c r="D96" s="9">
        <f>[1]DBD!D101</f>
        <v>0</v>
      </c>
      <c r="E96" s="9">
        <f>[1]DBD!E101</f>
        <v>0</v>
      </c>
      <c r="F96" s="9">
        <f>[1]DBD!F101</f>
        <v>0</v>
      </c>
      <c r="G96" s="9">
        <f>[1]DBD!G101</f>
        <v>0</v>
      </c>
      <c r="H96" s="15"/>
      <c r="I96" s="15"/>
      <c r="J96" s="15"/>
      <c r="K96" s="15"/>
      <c r="L96" s="15"/>
      <c r="M96" s="15"/>
      <c r="N96" s="15"/>
    </row>
    <row r="97" spans="1:14">
      <c r="A97" s="9">
        <f>[1]DBD!A102</f>
        <v>0</v>
      </c>
      <c r="B97" s="9">
        <f>[1]DBD!B102</f>
        <v>0</v>
      </c>
      <c r="C97" s="9">
        <f>[1]DBD!C102</f>
        <v>0</v>
      </c>
      <c r="D97" s="9">
        <f>[1]DBD!D102</f>
        <v>0</v>
      </c>
      <c r="E97" s="9">
        <f>[1]DBD!E102</f>
        <v>0</v>
      </c>
      <c r="F97" s="9">
        <f>[1]DBD!F102</f>
        <v>0</v>
      </c>
      <c r="G97" s="9">
        <f>[1]DBD!G102</f>
        <v>0</v>
      </c>
      <c r="H97" s="15"/>
      <c r="I97" s="15"/>
      <c r="J97" s="15"/>
      <c r="K97" s="15"/>
      <c r="L97" s="15"/>
      <c r="M97" s="15"/>
      <c r="N97" s="15"/>
    </row>
    <row r="98" spans="1:14">
      <c r="A98" s="9">
        <f>[1]DBD!A103</f>
        <v>0</v>
      </c>
      <c r="B98" s="9">
        <f>[1]DBD!B103</f>
        <v>0</v>
      </c>
      <c r="C98" s="9">
        <f>[1]DBD!C103</f>
        <v>0</v>
      </c>
      <c r="D98" s="9">
        <f>[1]DBD!D103</f>
        <v>0</v>
      </c>
      <c r="E98" s="9">
        <f>[1]DBD!E103</f>
        <v>0</v>
      </c>
      <c r="F98" s="9">
        <f>[1]DBD!F103</f>
        <v>0</v>
      </c>
      <c r="G98" s="9">
        <f>[1]DBD!G103</f>
        <v>0</v>
      </c>
      <c r="H98" s="15"/>
      <c r="I98" s="15"/>
      <c r="J98" s="15"/>
      <c r="K98" s="15"/>
      <c r="L98" s="15"/>
      <c r="M98" s="15"/>
      <c r="N98" s="15"/>
    </row>
  </sheetData>
  <mergeCells count="1">
    <mergeCell ref="A1:B1"/>
  </mergeCells>
  <phoneticPr fontId="1" type="noConversion"/>
  <hyperlinks>
    <hyperlink ref="E1" location="'L2'!A1" display="回首頁" xr:uid="{00000000-0004-0000-01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工作表20"/>
  <dimension ref="A1:N27"/>
  <sheetViews>
    <sheetView topLeftCell="A13" workbookViewId="0">
      <selection activeCell="E36" sqref="E36"/>
    </sheetView>
  </sheetViews>
  <sheetFormatPr defaultColWidth="42.109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27.5546875" style="11" bestFit="1" customWidth="1"/>
    <col min="8" max="8" width="12.5546875" style="11" bestFit="1" customWidth="1"/>
    <col min="9" max="9" width="11" style="11" bestFit="1" customWidth="1"/>
    <col min="10" max="10" width="12.88671875" style="11" bestFit="1" customWidth="1"/>
    <col min="11" max="13" width="6.21875" style="11" bestFit="1" customWidth="1"/>
    <col min="14" max="14" width="37.33203125" style="11" bestFit="1" customWidth="1"/>
    <col min="15" max="16384" width="42.109375" style="11"/>
  </cols>
  <sheetData>
    <row r="1" spans="1:14">
      <c r="A1" s="46" t="s">
        <v>7</v>
      </c>
      <c r="B1" s="47"/>
      <c r="C1" s="9" t="str">
        <f>[19]DBD!C1</f>
        <v>ClFac</v>
      </c>
      <c r="D1" s="9" t="str">
        <f>[19]DBD!D1</f>
        <v>擔保品與額度關聯檔</v>
      </c>
      <c r="E1" s="16" t="s">
        <v>23</v>
      </c>
      <c r="F1" s="10"/>
      <c r="G1" s="10"/>
    </row>
    <row r="2" spans="1:14" ht="409.6">
      <c r="A2" s="23"/>
      <c r="B2" s="24" t="s">
        <v>353</v>
      </c>
      <c r="C2" s="9" t="s">
        <v>752</v>
      </c>
      <c r="D2" s="9"/>
      <c r="E2" s="16"/>
      <c r="F2" s="10"/>
      <c r="G2" s="10"/>
    </row>
    <row r="3" spans="1:14" ht="409.6">
      <c r="A3" s="23"/>
      <c r="B3" s="24" t="s">
        <v>354</v>
      </c>
      <c r="C3" s="9" t="s">
        <v>753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 ht="64.8">
      <c r="A5" s="9">
        <f>[19]DBD!A12</f>
        <v>1</v>
      </c>
      <c r="B5" s="9" t="str">
        <f>[19]DBD!B12</f>
        <v>ClCode1</v>
      </c>
      <c r="C5" s="9" t="str">
        <f>[19]DBD!C12</f>
        <v>擔保品代號1</v>
      </c>
      <c r="D5" s="9" t="str">
        <f>[19]DBD!D12</f>
        <v>DECIMAL</v>
      </c>
      <c r="E5" s="9">
        <f>[19]DBD!E12</f>
        <v>1</v>
      </c>
      <c r="F5" s="9">
        <f>[19]DBD!F12</f>
        <v>0</v>
      </c>
      <c r="G5" s="9" t="str">
        <f>[19]DBD!G12</f>
        <v>擔保品代號檔CdCl</v>
      </c>
      <c r="H5" s="15" t="s">
        <v>588</v>
      </c>
      <c r="I5" s="15" t="s">
        <v>589</v>
      </c>
      <c r="J5" s="15" t="s">
        <v>597</v>
      </c>
      <c r="K5" s="15" t="s">
        <v>598</v>
      </c>
      <c r="L5" s="15">
        <v>1</v>
      </c>
      <c r="M5" s="15"/>
      <c r="N5" s="20" t="s">
        <v>754</v>
      </c>
    </row>
    <row r="6" spans="1:14" ht="64.8">
      <c r="A6" s="9">
        <f>[19]DBD!A13</f>
        <v>2</v>
      </c>
      <c r="B6" s="9" t="str">
        <f>[19]DBD!B13</f>
        <v>ClCode2</v>
      </c>
      <c r="C6" s="9" t="str">
        <f>[19]DBD!C13</f>
        <v>擔保品代號2</v>
      </c>
      <c r="D6" s="9" t="str">
        <f>[19]DBD!D13</f>
        <v>DECIMAL</v>
      </c>
      <c r="E6" s="9">
        <f>[19]DBD!E13</f>
        <v>2</v>
      </c>
      <c r="F6" s="9">
        <f>[19]DBD!F13</f>
        <v>0</v>
      </c>
      <c r="G6" s="9" t="str">
        <f>[19]DBD!G13</f>
        <v>擔保品代號檔CdCl</v>
      </c>
      <c r="H6" s="15" t="s">
        <v>588</v>
      </c>
      <c r="I6" s="15" t="s">
        <v>590</v>
      </c>
      <c r="J6" s="15" t="s">
        <v>599</v>
      </c>
      <c r="K6" s="15" t="s">
        <v>600</v>
      </c>
      <c r="L6" s="15">
        <v>2</v>
      </c>
      <c r="M6" s="15"/>
      <c r="N6" s="20" t="s">
        <v>755</v>
      </c>
    </row>
    <row r="7" spans="1:14" ht="64.8">
      <c r="A7" s="9">
        <f>[19]DBD!A14</f>
        <v>3</v>
      </c>
      <c r="B7" s="9" t="str">
        <f>[19]DBD!B14</f>
        <v>ClNo</v>
      </c>
      <c r="C7" s="9" t="str">
        <f>[19]DBD!C14</f>
        <v>擔保品編號</v>
      </c>
      <c r="D7" s="9" t="str">
        <f>[19]DBD!D14</f>
        <v>DECIMAL</v>
      </c>
      <c r="E7" s="9">
        <f>[19]DBD!E14</f>
        <v>7</v>
      </c>
      <c r="F7" s="9">
        <f>[19]DBD!F14</f>
        <v>0</v>
      </c>
      <c r="G7" s="9"/>
      <c r="H7" s="15" t="s">
        <v>588</v>
      </c>
      <c r="I7" s="15" t="s">
        <v>591</v>
      </c>
      <c r="J7" s="15" t="s">
        <v>601</v>
      </c>
      <c r="K7" s="15" t="s">
        <v>598</v>
      </c>
      <c r="L7" s="15">
        <v>7</v>
      </c>
      <c r="M7" s="15"/>
      <c r="N7" s="20" t="s">
        <v>756</v>
      </c>
    </row>
    <row r="8" spans="1:14" ht="48.6">
      <c r="A8" s="9">
        <f>[19]DBD!A15</f>
        <v>4</v>
      </c>
      <c r="B8" s="9" t="str">
        <f>[19]DBD!B15</f>
        <v>ApproveNo</v>
      </c>
      <c r="C8" s="9" t="str">
        <f>[19]DBD!C15</f>
        <v>核准號碼</v>
      </c>
      <c r="D8" s="9" t="str">
        <f>[19]DBD!D15</f>
        <v>DECIMAL</v>
      </c>
      <c r="E8" s="9">
        <f>[19]DBD!E15</f>
        <v>7</v>
      </c>
      <c r="F8" s="9">
        <f>[19]DBD!F15</f>
        <v>0</v>
      </c>
      <c r="G8" s="9"/>
      <c r="H8" s="20" t="s">
        <v>592</v>
      </c>
      <c r="I8" s="20" t="s">
        <v>593</v>
      </c>
      <c r="J8" s="20" t="s">
        <v>602</v>
      </c>
      <c r="K8" s="20" t="s">
        <v>603</v>
      </c>
      <c r="L8" s="20" t="s">
        <v>604</v>
      </c>
      <c r="M8" s="15"/>
      <c r="N8" s="20"/>
    </row>
    <row r="9" spans="1:14" ht="48.6">
      <c r="A9" s="9">
        <f>[19]DBD!A16</f>
        <v>5</v>
      </c>
      <c r="B9" s="9" t="str">
        <f>[19]DBD!B16</f>
        <v>CustNo</v>
      </c>
      <c r="C9" s="9" t="str">
        <f>[19]DBD!C16</f>
        <v>借款人戶號</v>
      </c>
      <c r="D9" s="9" t="str">
        <f>[19]DBD!D16</f>
        <v>DECIMAL</v>
      </c>
      <c r="E9" s="9">
        <f>[19]DBD!E16</f>
        <v>7</v>
      </c>
      <c r="F9" s="9"/>
      <c r="G9" s="9" t="str">
        <f>[19]DBD!G16</f>
        <v>額度成立時Update此欄位</v>
      </c>
      <c r="H9" s="20" t="s">
        <v>592</v>
      </c>
      <c r="I9" s="20" t="s">
        <v>594</v>
      </c>
      <c r="J9" s="20" t="s">
        <v>605</v>
      </c>
      <c r="K9" s="20" t="s">
        <v>603</v>
      </c>
      <c r="L9" s="20" t="s">
        <v>606</v>
      </c>
      <c r="M9" s="15"/>
      <c r="N9" s="15"/>
    </row>
    <row r="10" spans="1:14" ht="48.6">
      <c r="A10" s="9">
        <f>[19]DBD!A17</f>
        <v>6</v>
      </c>
      <c r="B10" s="9" t="str">
        <f>[19]DBD!B17</f>
        <v>FacmNo</v>
      </c>
      <c r="C10" s="9" t="str">
        <f>[19]DBD!C17</f>
        <v>額度編號</v>
      </c>
      <c r="D10" s="9" t="str">
        <f>[19]DBD!D17</f>
        <v>DECIMAL</v>
      </c>
      <c r="E10" s="9">
        <f>[19]DBD!E17</f>
        <v>3</v>
      </c>
      <c r="F10" s="9"/>
      <c r="G10" s="9" t="str">
        <f>[19]DBD!G17</f>
        <v>額度成立時Update此欄位</v>
      </c>
      <c r="H10" s="20" t="s">
        <v>592</v>
      </c>
      <c r="I10" s="20" t="s">
        <v>595</v>
      </c>
      <c r="J10" s="20" t="s">
        <v>607</v>
      </c>
      <c r="K10" s="20" t="s">
        <v>608</v>
      </c>
      <c r="L10" s="20" t="s">
        <v>609</v>
      </c>
      <c r="M10" s="15"/>
      <c r="N10" s="15"/>
    </row>
    <row r="11" spans="1:14" ht="81">
      <c r="A11" s="9">
        <f>[19]DBD!A18</f>
        <v>7</v>
      </c>
      <c r="B11" s="9" t="str">
        <f>[19]DBD!B18</f>
        <v>MainFlag</v>
      </c>
      <c r="C11" s="9" t="str">
        <f>[19]DBD!C18</f>
        <v>主要擔保品記號</v>
      </c>
      <c r="D11" s="9" t="str">
        <f>[19]DBD!D18</f>
        <v>VARCHAR2</v>
      </c>
      <c r="E11" s="9">
        <f>[19]DBD!E18</f>
        <v>1</v>
      </c>
      <c r="F11" s="9">
        <f>[19]DBD!F18</f>
        <v>0</v>
      </c>
      <c r="G11" s="9" t="str">
        <f>[19]DBD!G18</f>
        <v>是否為主要擔保品(每個核准號碼只能有一筆擔保品為主要擔保品)
Y:是
N:否</v>
      </c>
      <c r="H11" s="15"/>
      <c r="I11" s="15"/>
      <c r="J11" s="15"/>
      <c r="K11" s="15"/>
      <c r="L11" s="15"/>
      <c r="M11" s="15"/>
      <c r="N11" s="20" t="s">
        <v>610</v>
      </c>
    </row>
    <row r="12" spans="1:14" ht="64.8">
      <c r="A12" s="9">
        <f>[19]DBD!A19</f>
        <v>8</v>
      </c>
      <c r="B12" s="9" t="str">
        <f>[19]DBD!B19</f>
        <v>ShareAmt</v>
      </c>
      <c r="C12" s="9" t="str">
        <f>[19]DBD!C19</f>
        <v>分配金額</v>
      </c>
      <c r="D12" s="9" t="str">
        <f>[19]DBD!D19</f>
        <v>DECIMAL</v>
      </c>
      <c r="E12" s="9">
        <f>[19]DBD!E19</f>
        <v>16</v>
      </c>
      <c r="F12" s="9">
        <f>[19]DBD!F19</f>
        <v>2</v>
      </c>
      <c r="G12" s="9" t="str">
        <f>[19]DBD!G19</f>
        <v>同一擔保品在ClFac擔保品關聯檔的分配金額加總需小於ClMain擔保品主檔的可分配金額</v>
      </c>
      <c r="H12" s="15"/>
      <c r="I12" s="15"/>
      <c r="J12" s="15"/>
      <c r="K12" s="15"/>
      <c r="L12" s="15"/>
      <c r="M12" s="15"/>
      <c r="N12" s="15" t="s">
        <v>596</v>
      </c>
    </row>
    <row r="13" spans="1:14">
      <c r="A13" s="9">
        <f>[19]DBD!A20</f>
        <v>9</v>
      </c>
      <c r="B13" s="9" t="str">
        <f>[19]DBD!B20</f>
        <v>CreateDate</v>
      </c>
      <c r="C13" s="9" t="str">
        <f>[19]DBD!C20</f>
        <v>建檔日期時間</v>
      </c>
      <c r="D13" s="9" t="str">
        <f>[19]DBD!D20</f>
        <v>DATE</v>
      </c>
      <c r="E13" s="9">
        <f>[19]DBD!E20</f>
        <v>0</v>
      </c>
      <c r="F13" s="9">
        <f>[19]DBD!F20</f>
        <v>0</v>
      </c>
      <c r="G13" s="9">
        <f>[19]DBD!G20</f>
        <v>0</v>
      </c>
      <c r="H13" s="15"/>
      <c r="I13" s="15"/>
      <c r="J13" s="15"/>
      <c r="K13" s="15"/>
      <c r="L13" s="15"/>
      <c r="M13" s="15"/>
      <c r="N13" s="15"/>
    </row>
    <row r="14" spans="1:14">
      <c r="A14" s="9">
        <f>[19]DBD!A21</f>
        <v>10</v>
      </c>
      <c r="B14" s="9" t="str">
        <f>[19]DBD!B21</f>
        <v>CreateEmpNo</v>
      </c>
      <c r="C14" s="9" t="str">
        <f>[19]DBD!C21</f>
        <v>建檔人員</v>
      </c>
      <c r="D14" s="9" t="str">
        <f>[19]DBD!D21</f>
        <v>VARCHAR2</v>
      </c>
      <c r="E14" s="9">
        <f>[19]DBD!E21</f>
        <v>6</v>
      </c>
      <c r="F14" s="9">
        <f>[19]DBD!F21</f>
        <v>0</v>
      </c>
      <c r="G14" s="9">
        <f>[19]DBD!G21</f>
        <v>0</v>
      </c>
      <c r="H14" s="15"/>
      <c r="I14" s="15"/>
      <c r="J14" s="15"/>
      <c r="K14" s="15"/>
      <c r="L14" s="15"/>
      <c r="M14" s="15"/>
      <c r="N14" s="15"/>
    </row>
    <row r="15" spans="1:14">
      <c r="A15" s="9">
        <f>[19]DBD!A22</f>
        <v>11</v>
      </c>
      <c r="B15" s="9" t="str">
        <f>[19]DBD!B22</f>
        <v>LastUpdate</v>
      </c>
      <c r="C15" s="9" t="str">
        <f>[19]DBD!C22</f>
        <v>最後更新日期時間</v>
      </c>
      <c r="D15" s="9" t="str">
        <f>[19]DBD!D22</f>
        <v>DATE</v>
      </c>
      <c r="E15" s="9">
        <f>[19]DBD!E22</f>
        <v>0</v>
      </c>
      <c r="F15" s="9">
        <f>[19]DBD!F22</f>
        <v>0</v>
      </c>
      <c r="G15" s="9">
        <f>[19]DBD!G22</f>
        <v>0</v>
      </c>
    </row>
    <row r="16" spans="1:14">
      <c r="A16" s="9">
        <f>[19]DBD!A23</f>
        <v>12</v>
      </c>
      <c r="B16" s="9" t="str">
        <f>[19]DBD!B23</f>
        <v>LastUpdateEmpNo</v>
      </c>
      <c r="C16" s="9" t="str">
        <f>[19]DBD!C23</f>
        <v>最後更新人員</v>
      </c>
      <c r="D16" s="9" t="str">
        <f>[19]DBD!D23</f>
        <v>VARCHAR2</v>
      </c>
      <c r="E16" s="9">
        <f>[19]DBD!E23</f>
        <v>6</v>
      </c>
      <c r="F16" s="9">
        <f>[19]DBD!F23</f>
        <v>0</v>
      </c>
      <c r="G16" s="9">
        <f>[19]DBD!G23</f>
        <v>0</v>
      </c>
    </row>
    <row r="17" spans="1:7">
      <c r="A17" s="9">
        <f>[19]DBD!A24</f>
        <v>0</v>
      </c>
      <c r="B17" s="9">
        <f>[19]DBD!B24</f>
        <v>0</v>
      </c>
      <c r="C17" s="9">
        <f>[19]DBD!C24</f>
        <v>0</v>
      </c>
      <c r="D17" s="9">
        <f>[19]DBD!D24</f>
        <v>0</v>
      </c>
      <c r="E17" s="9">
        <f>[19]DBD!E24</f>
        <v>0</v>
      </c>
      <c r="F17" s="9">
        <f>[19]DBD!F24</f>
        <v>0</v>
      </c>
      <c r="G17" s="9">
        <f>[19]DBD!G24</f>
        <v>0</v>
      </c>
    </row>
    <row r="18" spans="1:7">
      <c r="A18" s="9">
        <f>[19]DBD!A25</f>
        <v>0</v>
      </c>
      <c r="B18" s="9">
        <f>[19]DBD!B25</f>
        <v>0</v>
      </c>
      <c r="C18" s="9">
        <f>[19]DBD!C25</f>
        <v>0</v>
      </c>
      <c r="D18" s="9">
        <f>[19]DBD!D25</f>
        <v>0</v>
      </c>
      <c r="E18" s="9">
        <f>[19]DBD!E25</f>
        <v>0</v>
      </c>
      <c r="F18" s="9">
        <f>[19]DBD!F25</f>
        <v>0</v>
      </c>
      <c r="G18" s="9">
        <f>[19]DBD!G25</f>
        <v>0</v>
      </c>
    </row>
    <row r="19" spans="1:7">
      <c r="A19" s="9">
        <f>[19]DBD!A26</f>
        <v>0</v>
      </c>
      <c r="B19" s="9">
        <f>[19]DBD!B26</f>
        <v>0</v>
      </c>
      <c r="C19" s="9">
        <f>[19]DBD!C26</f>
        <v>0</v>
      </c>
      <c r="D19" s="9">
        <f>[19]DBD!D26</f>
        <v>0</v>
      </c>
      <c r="E19" s="9">
        <f>[19]DBD!E26</f>
        <v>0</v>
      </c>
      <c r="F19" s="9">
        <f>[19]DBD!F26</f>
        <v>0</v>
      </c>
      <c r="G19" s="9">
        <f>[19]DBD!G26</f>
        <v>0</v>
      </c>
    </row>
    <row r="20" spans="1:7">
      <c r="A20" s="9">
        <f>[19]DBD!A27</f>
        <v>0</v>
      </c>
      <c r="B20" s="9">
        <f>[19]DBD!B27</f>
        <v>0</v>
      </c>
      <c r="C20" s="9">
        <f>[19]DBD!C27</f>
        <v>0</v>
      </c>
      <c r="D20" s="9">
        <f>[19]DBD!D27</f>
        <v>0</v>
      </c>
      <c r="E20" s="9">
        <f>[19]DBD!E27</f>
        <v>0</v>
      </c>
      <c r="F20" s="9">
        <f>[19]DBD!F27</f>
        <v>0</v>
      </c>
      <c r="G20" s="9">
        <f>[19]DBD!G27</f>
        <v>0</v>
      </c>
    </row>
    <row r="21" spans="1:7">
      <c r="A21" s="9">
        <f>[19]DBD!A28</f>
        <v>0</v>
      </c>
      <c r="B21" s="9">
        <f>[19]DBD!B28</f>
        <v>0</v>
      </c>
      <c r="C21" s="9">
        <f>[19]DBD!C28</f>
        <v>0</v>
      </c>
      <c r="D21" s="9">
        <f>[19]DBD!D28</f>
        <v>0</v>
      </c>
      <c r="E21" s="9">
        <f>[19]DBD!E28</f>
        <v>0</v>
      </c>
      <c r="F21" s="9">
        <f>[19]DBD!F28</f>
        <v>0</v>
      </c>
      <c r="G21" s="9">
        <f>[19]DBD!G28</f>
        <v>0</v>
      </c>
    </row>
    <row r="22" spans="1:7">
      <c r="A22" s="9">
        <f>[19]DBD!A29</f>
        <v>0</v>
      </c>
      <c r="B22" s="9">
        <f>[19]DBD!B29</f>
        <v>0</v>
      </c>
      <c r="C22" s="9">
        <f>[19]DBD!C29</f>
        <v>0</v>
      </c>
      <c r="D22" s="9">
        <f>[19]DBD!D29</f>
        <v>0</v>
      </c>
      <c r="E22" s="9">
        <f>[19]DBD!E29</f>
        <v>0</v>
      </c>
      <c r="F22" s="9">
        <f>[19]DBD!F29</f>
        <v>0</v>
      </c>
      <c r="G22" s="9">
        <f>[19]DBD!G29</f>
        <v>0</v>
      </c>
    </row>
    <row r="23" spans="1:7">
      <c r="A23" s="9">
        <f>[19]DBD!A30</f>
        <v>0</v>
      </c>
      <c r="B23" s="9">
        <f>[19]DBD!B30</f>
        <v>0</v>
      </c>
      <c r="C23" s="9">
        <f>[19]DBD!C30</f>
        <v>0</v>
      </c>
      <c r="D23" s="9">
        <f>[19]DBD!D30</f>
        <v>0</v>
      </c>
      <c r="E23" s="9">
        <f>[19]DBD!E30</f>
        <v>0</v>
      </c>
      <c r="F23" s="9">
        <f>[19]DBD!F30</f>
        <v>0</v>
      </c>
      <c r="G23" s="9">
        <f>[19]DBD!G30</f>
        <v>0</v>
      </c>
    </row>
    <row r="24" spans="1:7">
      <c r="A24" s="9">
        <f>[19]DBD!A31</f>
        <v>0</v>
      </c>
      <c r="B24" s="9">
        <f>[19]DBD!B31</f>
        <v>0</v>
      </c>
      <c r="C24" s="9">
        <f>[19]DBD!C31</f>
        <v>0</v>
      </c>
      <c r="D24" s="9">
        <f>[19]DBD!D31</f>
        <v>0</v>
      </c>
      <c r="E24" s="9">
        <f>[19]DBD!E31</f>
        <v>0</v>
      </c>
      <c r="F24" s="9">
        <f>[19]DBD!F31</f>
        <v>0</v>
      </c>
      <c r="G24" s="9">
        <f>[19]DBD!G31</f>
        <v>0</v>
      </c>
    </row>
    <row r="25" spans="1:7">
      <c r="A25" s="9">
        <f>[19]DBD!A32</f>
        <v>0</v>
      </c>
      <c r="B25" s="9">
        <f>[19]DBD!B32</f>
        <v>0</v>
      </c>
      <c r="C25" s="9">
        <f>[19]DBD!C32</f>
        <v>0</v>
      </c>
      <c r="D25" s="9">
        <f>[19]DBD!D32</f>
        <v>0</v>
      </c>
      <c r="E25" s="9">
        <f>[19]DBD!E32</f>
        <v>0</v>
      </c>
      <c r="F25" s="9">
        <f>[19]DBD!F32</f>
        <v>0</v>
      </c>
      <c r="G25" s="9">
        <f>[19]DBD!G32</f>
        <v>0</v>
      </c>
    </row>
    <row r="26" spans="1:7">
      <c r="A26" s="9">
        <f>[19]DBD!A33</f>
        <v>0</v>
      </c>
      <c r="B26" s="9">
        <f>[19]DBD!B33</f>
        <v>0</v>
      </c>
      <c r="C26" s="9">
        <f>[19]DBD!C33</f>
        <v>0</v>
      </c>
      <c r="D26" s="9">
        <f>[19]DBD!D33</f>
        <v>0</v>
      </c>
      <c r="E26" s="9">
        <f>[19]DBD!E33</f>
        <v>0</v>
      </c>
      <c r="F26" s="9">
        <f>[19]DBD!F33</f>
        <v>0</v>
      </c>
      <c r="G26" s="9">
        <f>[19]DBD!G33</f>
        <v>0</v>
      </c>
    </row>
    <row r="27" spans="1:7">
      <c r="A27" s="9">
        <f>[19]DBD!A34</f>
        <v>0</v>
      </c>
      <c r="B27" s="9">
        <f>[19]DBD!B34</f>
        <v>0</v>
      </c>
      <c r="C27" s="9">
        <f>[19]DBD!C34</f>
        <v>0</v>
      </c>
      <c r="D27" s="9">
        <f>[19]DBD!D34</f>
        <v>0</v>
      </c>
      <c r="E27" s="9">
        <f>[19]DBD!E34</f>
        <v>0</v>
      </c>
      <c r="F27" s="9">
        <f>[19]DBD!F34</f>
        <v>0</v>
      </c>
      <c r="G27" s="9">
        <f>[19]DBD!G34</f>
        <v>0</v>
      </c>
    </row>
  </sheetData>
  <mergeCells count="1">
    <mergeCell ref="A1:B1"/>
  </mergeCells>
  <phoneticPr fontId="1" type="noConversion"/>
  <hyperlinks>
    <hyperlink ref="E1" location="'L2'!A1" display="回首頁" xr:uid="{00000000-0004-0000-13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21"/>
  <dimension ref="A1:N21"/>
  <sheetViews>
    <sheetView workbookViewId="0">
      <selection activeCell="D2" sqref="D2"/>
    </sheetView>
  </sheetViews>
  <sheetFormatPr defaultColWidth="42.109375" defaultRowHeight="16.2"/>
  <cols>
    <col min="1" max="1" width="5.21875" style="11" bestFit="1" customWidth="1"/>
    <col min="2" max="2" width="19" style="11" bestFit="1" customWidth="1"/>
    <col min="3" max="3" width="97.44140625" style="11" customWidth="1"/>
    <col min="4" max="4" width="12.88671875" style="11" bestFit="1" customWidth="1"/>
    <col min="5" max="5" width="8.21875" style="11" bestFit="1" customWidth="1"/>
    <col min="6" max="6" width="6.21875" style="11" bestFit="1" customWidth="1"/>
    <col min="7" max="7" width="32.44140625" style="11" bestFit="1" customWidth="1"/>
    <col min="8" max="8" width="12.5546875" style="11" bestFit="1" customWidth="1"/>
    <col min="9" max="9" width="11" style="11" bestFit="1" customWidth="1"/>
    <col min="10" max="10" width="12.88671875" style="11" bestFit="1" customWidth="1"/>
    <col min="11" max="13" width="6.21875" style="11" bestFit="1" customWidth="1"/>
    <col min="14" max="14" width="11" style="11" bestFit="1" customWidth="1"/>
    <col min="15" max="16384" width="42.109375" style="11"/>
  </cols>
  <sheetData>
    <row r="1" spans="1:14">
      <c r="A1" s="46" t="s">
        <v>7</v>
      </c>
      <c r="B1" s="47"/>
      <c r="C1" s="9" t="str">
        <f>[20]DBD!C1</f>
        <v>ClMain</v>
      </c>
      <c r="D1" s="9" t="str">
        <f>[20]DBD!D1</f>
        <v>擔保品主檔</v>
      </c>
      <c r="E1" s="16" t="s">
        <v>23</v>
      </c>
      <c r="F1" s="10"/>
      <c r="G1" s="10"/>
    </row>
    <row r="2" spans="1:14" ht="409.6">
      <c r="A2" s="23"/>
      <c r="B2" s="24" t="s">
        <v>353</v>
      </c>
      <c r="C2" s="9" t="s">
        <v>817</v>
      </c>
      <c r="D2" s="9"/>
      <c r="E2" s="16"/>
      <c r="F2" s="10"/>
      <c r="G2" s="10"/>
    </row>
    <row r="3" spans="1:14" ht="129.6">
      <c r="A3" s="23"/>
      <c r="B3" s="24" t="s">
        <v>354</v>
      </c>
      <c r="C3" s="9" t="s">
        <v>758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 t="str">
        <f>[20]DBD!A9</f>
        <v>SEQ</v>
      </c>
      <c r="B5" s="9" t="str">
        <f>[20]DBD!B9</f>
        <v>欄位名稱</v>
      </c>
      <c r="C5" s="9" t="str">
        <f>[20]DBD!C9</f>
        <v>中文名稱</v>
      </c>
      <c r="D5" s="9" t="str">
        <f>[20]DBD!D9</f>
        <v>形態</v>
      </c>
      <c r="E5" s="9" t="str">
        <f>[20]DBD!E9</f>
        <v>長度</v>
      </c>
      <c r="F5" s="9" t="str">
        <f>[20]DBD!F9</f>
        <v>小數</v>
      </c>
      <c r="G5" s="9" t="str">
        <f>[20]DBD!G9</f>
        <v>備註說明</v>
      </c>
      <c r="H5" s="15"/>
      <c r="I5" s="15"/>
      <c r="J5" s="15"/>
      <c r="K5" s="15"/>
      <c r="L5" s="15"/>
      <c r="M5" s="15"/>
      <c r="N5" s="20"/>
    </row>
    <row r="6" spans="1:14">
      <c r="A6" s="9">
        <f>[20]DBD!A10</f>
        <v>1</v>
      </c>
      <c r="B6" s="9" t="str">
        <f>[20]DBD!B10</f>
        <v>ClCode1</v>
      </c>
      <c r="C6" s="9" t="str">
        <f>[20]DBD!C10</f>
        <v>擔保品代號1</v>
      </c>
      <c r="D6" s="9" t="str">
        <f>[20]DBD!D10</f>
        <v>DECIMAL</v>
      </c>
      <c r="E6" s="9">
        <f>[20]DBD!E10</f>
        <v>1</v>
      </c>
      <c r="F6" s="9">
        <f>[20]DBD!F10</f>
        <v>0</v>
      </c>
      <c r="G6" s="9" t="str">
        <f>[20]DBD!G10</f>
        <v>擔保品代號檔CdCl</v>
      </c>
      <c r="H6" s="15" t="s">
        <v>588</v>
      </c>
      <c r="I6" s="15" t="s">
        <v>589</v>
      </c>
      <c r="J6" s="15" t="s">
        <v>597</v>
      </c>
      <c r="K6" s="15" t="s">
        <v>598</v>
      </c>
      <c r="L6" s="15">
        <v>1</v>
      </c>
      <c r="M6" s="15"/>
      <c r="N6" s="20"/>
    </row>
    <row r="7" spans="1:14">
      <c r="A7" s="9">
        <f>[20]DBD!A11</f>
        <v>2</v>
      </c>
      <c r="B7" s="9" t="str">
        <f>[20]DBD!B11</f>
        <v>ClCode2</v>
      </c>
      <c r="C7" s="9" t="str">
        <f>[20]DBD!C11</f>
        <v>擔保品代號2</v>
      </c>
      <c r="D7" s="9" t="str">
        <f>[20]DBD!D11</f>
        <v>DECIMAL</v>
      </c>
      <c r="E7" s="9">
        <f>[20]DBD!E11</f>
        <v>2</v>
      </c>
      <c r="F7" s="9">
        <f>[20]DBD!F11</f>
        <v>0</v>
      </c>
      <c r="G7" s="9"/>
      <c r="H7" s="15" t="s">
        <v>588</v>
      </c>
      <c r="I7" s="15" t="s">
        <v>590</v>
      </c>
      <c r="J7" s="15" t="s">
        <v>599</v>
      </c>
      <c r="K7" s="15" t="s">
        <v>598</v>
      </c>
      <c r="L7" s="15">
        <v>2</v>
      </c>
      <c r="M7" s="15"/>
      <c r="N7" s="20"/>
    </row>
    <row r="8" spans="1:14">
      <c r="A8" s="9">
        <f>[20]DBD!A12</f>
        <v>3</v>
      </c>
      <c r="B8" s="9" t="str">
        <f>[20]DBD!B12</f>
        <v>ClNo</v>
      </c>
      <c r="C8" s="9" t="str">
        <f>[20]DBD!C12</f>
        <v>擔保品編號</v>
      </c>
      <c r="D8" s="9" t="str">
        <f>[20]DBD!D12</f>
        <v>DECIMAL</v>
      </c>
      <c r="E8" s="9">
        <f>[20]DBD!E12</f>
        <v>7</v>
      </c>
      <c r="F8" s="9"/>
      <c r="G8" s="9">
        <f>[20]DBD!G12</f>
        <v>0</v>
      </c>
      <c r="H8" s="15" t="s">
        <v>588</v>
      </c>
      <c r="I8" s="15" t="s">
        <v>591</v>
      </c>
      <c r="J8" s="15" t="s">
        <v>601</v>
      </c>
      <c r="K8" s="15" t="s">
        <v>598</v>
      </c>
      <c r="L8" s="15">
        <v>7</v>
      </c>
      <c r="M8" s="15"/>
      <c r="N8" s="20"/>
    </row>
    <row r="9" spans="1:14" ht="32.4">
      <c r="A9" s="9">
        <f>[20]DBD!A13</f>
        <v>4</v>
      </c>
      <c r="B9" s="9" t="str">
        <f>[20]DBD!B13</f>
        <v>CustUKey</v>
      </c>
      <c r="C9" s="9" t="str">
        <f>[20]DBD!C13</f>
        <v>客戶識別碼</v>
      </c>
      <c r="D9" s="9" t="str">
        <f>[20]DBD!D13</f>
        <v>VARCHAR2</v>
      </c>
      <c r="E9" s="9">
        <f>[20]DBD!E13</f>
        <v>32</v>
      </c>
      <c r="F9" s="9">
        <f>[20]DBD!F13</f>
        <v>0</v>
      </c>
      <c r="G9" s="9">
        <f>[20]DBD!G13</f>
        <v>0</v>
      </c>
      <c r="H9" s="15" t="s">
        <v>554</v>
      </c>
      <c r="I9" s="15" t="s">
        <v>555</v>
      </c>
      <c r="J9" s="31" t="s">
        <v>556</v>
      </c>
      <c r="K9" s="31" t="s">
        <v>380</v>
      </c>
      <c r="L9" s="31">
        <v>32</v>
      </c>
      <c r="M9" s="15"/>
      <c r="N9" s="15" t="s">
        <v>631</v>
      </c>
    </row>
    <row r="10" spans="1:14">
      <c r="A10" s="9">
        <f>[20]DBD!A14</f>
        <v>5</v>
      </c>
      <c r="B10" s="9" t="str">
        <f>[20]DBD!B14</f>
        <v>ClTypeCode</v>
      </c>
      <c r="C10" s="9" t="str">
        <f>[20]DBD!C14</f>
        <v>擔保品類別代碼</v>
      </c>
      <c r="D10" s="9" t="str">
        <f>[20]DBD!D14</f>
        <v>VARCHAR2</v>
      </c>
      <c r="E10" s="9">
        <f>[20]DBD!E14</f>
        <v>3</v>
      </c>
      <c r="F10" s="9">
        <f>[20]DBD!F14</f>
        <v>0</v>
      </c>
      <c r="G10" s="9" t="str">
        <f>[20]DBD!G14</f>
        <v>共用代碼檔</v>
      </c>
      <c r="H10" s="15"/>
      <c r="I10" s="15"/>
      <c r="J10" s="15"/>
      <c r="K10" s="15"/>
      <c r="L10" s="15"/>
      <c r="M10" s="15"/>
      <c r="N10" s="15" t="s">
        <v>622</v>
      </c>
    </row>
    <row r="11" spans="1:14" ht="97.2">
      <c r="A11" s="9">
        <f>[20]DBD!A15</f>
        <v>6</v>
      </c>
      <c r="B11" s="9" t="str">
        <f>[20]DBD!B15</f>
        <v>CityCode</v>
      </c>
      <c r="C11" s="9" t="str">
        <f>[20]DBD!C15</f>
        <v>地區別</v>
      </c>
      <c r="D11" s="9" t="str">
        <f>[20]DBD!D15</f>
        <v>VARCHAR2</v>
      </c>
      <c r="E11" s="9">
        <f>[20]DBD!E15</f>
        <v>2</v>
      </c>
      <c r="F11" s="9">
        <f>[20]DBD!F15</f>
        <v>0</v>
      </c>
      <c r="G11" s="9" t="str">
        <f>[20]DBD!G15</f>
        <v>地區別與鄉鎮區對照檔CdArea</v>
      </c>
      <c r="H11" s="20" t="s">
        <v>797</v>
      </c>
      <c r="I11" s="15" t="s">
        <v>613</v>
      </c>
      <c r="J11" s="35" t="s">
        <v>624</v>
      </c>
      <c r="K11" s="35" t="s">
        <v>380</v>
      </c>
      <c r="L11" s="35">
        <v>2</v>
      </c>
      <c r="M11" s="15"/>
      <c r="N11" s="20" t="s">
        <v>798</v>
      </c>
    </row>
    <row r="12" spans="1:14" ht="32.4">
      <c r="A12" s="9">
        <f>[20]DBD!A16</f>
        <v>7</v>
      </c>
      <c r="B12" s="9" t="str">
        <f>[20]DBD!B16</f>
        <v>AreaCode</v>
      </c>
      <c r="C12" s="9" t="str">
        <f>[20]DBD!C16</f>
        <v>鄉鎮區</v>
      </c>
      <c r="D12" s="9" t="str">
        <f>[20]DBD!D16</f>
        <v>VARCHAR2</v>
      </c>
      <c r="E12" s="9">
        <f>[20]DBD!E16</f>
        <v>3</v>
      </c>
      <c r="F12" s="9">
        <f>[20]DBD!F16</f>
        <v>0</v>
      </c>
      <c r="G12" s="9" t="str">
        <f>[20]DBD!G16</f>
        <v>地區別與鄉鎮區對照檔CdArea</v>
      </c>
      <c r="H12" s="15" t="s">
        <v>614</v>
      </c>
      <c r="I12" s="36" t="s">
        <v>611</v>
      </c>
      <c r="J12" s="36" t="s">
        <v>625</v>
      </c>
      <c r="K12" s="36" t="s">
        <v>380</v>
      </c>
      <c r="L12" s="36">
        <v>2</v>
      </c>
      <c r="M12" s="15"/>
      <c r="N12" s="15" t="s">
        <v>632</v>
      </c>
    </row>
    <row r="13" spans="1:14">
      <c r="A13" s="9">
        <f>[20]DBD!A17</f>
        <v>8</v>
      </c>
      <c r="B13" s="9" t="str">
        <f>[20]DBD!B17</f>
        <v>ClStatus</v>
      </c>
      <c r="C13" s="9" t="str">
        <f>[20]DBD!C17</f>
        <v>擔保品狀況碼</v>
      </c>
      <c r="D13" s="9" t="str">
        <f>[20]DBD!D17</f>
        <v>VARCHAR2</v>
      </c>
      <c r="E13" s="9">
        <f>[20]DBD!E17</f>
        <v>1</v>
      </c>
      <c r="F13" s="9">
        <f>[20]DBD!F17</f>
        <v>0</v>
      </c>
      <c r="G13" s="9"/>
      <c r="H13" s="15" t="s">
        <v>615</v>
      </c>
      <c r="I13" s="15" t="s">
        <v>616</v>
      </c>
      <c r="J13" t="s">
        <v>118</v>
      </c>
      <c r="K13" t="s">
        <v>27</v>
      </c>
      <c r="L13">
        <v>1</v>
      </c>
      <c r="M13" s="15"/>
      <c r="N13" s="15"/>
    </row>
    <row r="14" spans="1:14" ht="48.6">
      <c r="A14" s="9">
        <f>[20]DBD!A18</f>
        <v>9</v>
      </c>
      <c r="B14" s="9" t="str">
        <f>[20]DBD!B18</f>
        <v>EvaDate</v>
      </c>
      <c r="C14" s="9" t="str">
        <f>[20]DBD!C18</f>
        <v>鑑估日期</v>
      </c>
      <c r="D14" s="9" t="str">
        <f>[20]DBD!D18</f>
        <v>DecimalD</v>
      </c>
      <c r="E14" s="9">
        <f>[20]DBD!E18</f>
        <v>8</v>
      </c>
      <c r="F14" s="9">
        <f>[20]DBD!F18</f>
        <v>0</v>
      </c>
      <c r="G14" s="9">
        <f>[20]DBD!G18</f>
        <v>0</v>
      </c>
      <c r="H14" s="20" t="s">
        <v>617</v>
      </c>
      <c r="I14" s="20" t="s">
        <v>620</v>
      </c>
      <c r="J14" t="s">
        <v>626</v>
      </c>
      <c r="K14" s="34" t="s">
        <v>110</v>
      </c>
      <c r="L14">
        <v>8</v>
      </c>
      <c r="M14" s="15"/>
      <c r="N14" s="20" t="s">
        <v>757</v>
      </c>
    </row>
    <row r="15" spans="1:14" ht="48.6">
      <c r="A15" s="9">
        <f>[20]DBD!A19</f>
        <v>10</v>
      </c>
      <c r="B15" s="9" t="str">
        <f>[20]DBD!B19</f>
        <v>EvaAmt</v>
      </c>
      <c r="C15" s="9" t="str">
        <f>[20]DBD!C19</f>
        <v>鑑估總值</v>
      </c>
      <c r="D15" s="9" t="str">
        <f>[20]DBD!D19</f>
        <v>DECIMAL</v>
      </c>
      <c r="E15" s="9">
        <f>[20]DBD!E19</f>
        <v>16</v>
      </c>
      <c r="F15" s="9">
        <f>[20]DBD!F19</f>
        <v>2</v>
      </c>
      <c r="G15" s="9">
        <f>[20]DBD!G19</f>
        <v>0</v>
      </c>
      <c r="H15" s="20" t="s">
        <v>619</v>
      </c>
      <c r="I15" s="20" t="s">
        <v>618</v>
      </c>
      <c r="J15" s="20" t="s">
        <v>627</v>
      </c>
      <c r="K15" s="20" t="s">
        <v>628</v>
      </c>
      <c r="L15" s="20" t="s">
        <v>629</v>
      </c>
      <c r="M15" s="20" t="s">
        <v>630</v>
      </c>
      <c r="N15" s="20" t="s">
        <v>757</v>
      </c>
    </row>
    <row r="16" spans="1:14" ht="97.2">
      <c r="A16" s="9">
        <f>[20]DBD!A20</f>
        <v>11</v>
      </c>
      <c r="B16" s="9" t="str">
        <f>[20]DBD!B20</f>
        <v>ShareTotal</v>
      </c>
      <c r="C16" s="9" t="str">
        <f>[20]DBD!C20</f>
        <v>可分配金額</v>
      </c>
      <c r="D16" s="9" t="str">
        <f>[20]DBD!D20</f>
        <v>DECIMAL</v>
      </c>
      <c r="E16" s="9">
        <f>[20]DBD!E20</f>
        <v>16</v>
      </c>
      <c r="F16" s="9">
        <f>[20]DBD!F20</f>
        <v>2</v>
      </c>
      <c r="G16" s="9" t="str">
        <f>[20]DBD!G20</f>
        <v>鑑估總值*貸放成數(四捨五入至個位數)與設定金額比較,較低者為可分配金額
同一擔保品在ClFac擔保品關聯檔的分配金額加總需小於ClMain擔保品主檔的可分配金額</v>
      </c>
      <c r="H16" s="15"/>
      <c r="I16" s="15"/>
      <c r="J16" s="15"/>
      <c r="K16" s="15"/>
      <c r="L16" s="15"/>
      <c r="M16" s="15"/>
      <c r="N16" s="15" t="s">
        <v>621</v>
      </c>
    </row>
    <row r="17" spans="1:14" ht="32.4">
      <c r="A17" s="9">
        <f>[20]DBD!A21</f>
        <v>12</v>
      </c>
      <c r="B17" s="9" t="str">
        <f>[20]DBD!B21</f>
        <v>Synd</v>
      </c>
      <c r="C17" s="9" t="str">
        <f>[20]DBD!C21</f>
        <v>是否為聯貸案</v>
      </c>
      <c r="D17" s="9" t="str">
        <f>[20]DBD!D21</f>
        <v>VARCHAR2</v>
      </c>
      <c r="E17" s="9">
        <f>[20]DBD!E21</f>
        <v>1</v>
      </c>
      <c r="F17" s="9">
        <f>[20]DBD!F21</f>
        <v>0</v>
      </c>
      <c r="G17" s="9" t="str">
        <f>[20]DBD!G21</f>
        <v>Y:是
N:否</v>
      </c>
      <c r="H17" s="15"/>
      <c r="I17" s="15"/>
      <c r="J17" s="15"/>
      <c r="K17" s="15"/>
      <c r="L17" s="15"/>
      <c r="M17" s="15"/>
      <c r="N17" s="15" t="s">
        <v>622</v>
      </c>
    </row>
    <row r="18" spans="1:14" ht="48.6">
      <c r="A18" s="9">
        <f>[20]DBD!A22</f>
        <v>13</v>
      </c>
      <c r="B18" s="9" t="str">
        <f>[20]DBD!B22</f>
        <v>SyndCode</v>
      </c>
      <c r="C18" s="9" t="str">
        <f>[20]DBD!C22</f>
        <v>聯貸案類型</v>
      </c>
      <c r="D18" s="9" t="str">
        <f>[20]DBD!D22</f>
        <v>VARCHAR2</v>
      </c>
      <c r="E18" s="9"/>
      <c r="F18" s="9">
        <f>[20]DBD!F22</f>
        <v>0</v>
      </c>
      <c r="G18" s="9" t="str">
        <f>[20]DBD!G22</f>
        <v>共用代碼檔
1:主辦行
2:參貸行</v>
      </c>
      <c r="H18" s="15"/>
      <c r="I18" s="15"/>
      <c r="J18" s="15"/>
      <c r="K18" s="15"/>
      <c r="L18" s="15"/>
      <c r="M18" s="15"/>
      <c r="N18" s="15" t="s">
        <v>622</v>
      </c>
    </row>
    <row r="19" spans="1:14">
      <c r="A19" s="9">
        <f>[20]DBD!A23</f>
        <v>14</v>
      </c>
      <c r="B19" s="9" t="str">
        <f>[20]DBD!B23</f>
        <v>DispPrice</v>
      </c>
      <c r="C19" s="9" t="str">
        <f>[20]DBD!C23</f>
        <v>處分價格</v>
      </c>
      <c r="D19" s="9" t="str">
        <f>[20]DBD!D23</f>
        <v>DECIMAL</v>
      </c>
      <c r="E19" s="9">
        <f>[20]DBD!E23</f>
        <v>16</v>
      </c>
      <c r="F19" s="9">
        <f>[20]DBD!F23</f>
        <v>2</v>
      </c>
      <c r="G19" s="9">
        <f>[20]DBD!G23</f>
        <v>0</v>
      </c>
      <c r="H19" s="15"/>
      <c r="I19" s="15"/>
      <c r="J19" s="15"/>
      <c r="K19" s="15"/>
      <c r="L19" s="15"/>
      <c r="M19" s="15"/>
      <c r="N19" s="15" t="s">
        <v>596</v>
      </c>
    </row>
    <row r="20" spans="1:14">
      <c r="A20" s="9">
        <f>[20]DBD!A24</f>
        <v>15</v>
      </c>
      <c r="B20" s="9" t="str">
        <f>[20]DBD!B24</f>
        <v>DispDate</v>
      </c>
      <c r="C20" s="9" t="str">
        <f>[20]DBD!C24</f>
        <v>處分日期</v>
      </c>
      <c r="D20" s="9" t="str">
        <f>[20]DBD!D24</f>
        <v>Decimald</v>
      </c>
      <c r="E20" s="9"/>
      <c r="F20" s="9">
        <f>[20]DBD!F24</f>
        <v>0</v>
      </c>
      <c r="G20" s="9">
        <f>[20]DBD!G24</f>
        <v>0</v>
      </c>
      <c r="H20" s="15"/>
      <c r="I20" s="15"/>
      <c r="J20" s="15"/>
      <c r="K20" s="15"/>
      <c r="L20" s="15"/>
      <c r="M20" s="15"/>
      <c r="N20" s="15" t="s">
        <v>621</v>
      </c>
    </row>
    <row r="21" spans="1:14" ht="32.4">
      <c r="A21" s="9">
        <f>[20]DBD!A25</f>
        <v>16</v>
      </c>
      <c r="B21" s="9" t="str">
        <f>[20]DBD!B25</f>
        <v>NewNote</v>
      </c>
      <c r="C21" s="9" t="str">
        <f>[20]DBD!C25</f>
        <v>最新註記</v>
      </c>
      <c r="D21" s="9" t="str">
        <f>[20]DBD!D25</f>
        <v>VARCHAR2</v>
      </c>
      <c r="E21" s="9">
        <f>[20]DBD!E25</f>
        <v>1</v>
      </c>
      <c r="F21" s="9">
        <f>[20]DBD!F25</f>
        <v>0</v>
      </c>
      <c r="G21" s="9" t="str">
        <f>[20]DBD!G25</f>
        <v>Y:是
N:否</v>
      </c>
      <c r="H21" s="15"/>
      <c r="I21" s="15"/>
      <c r="J21" s="15"/>
      <c r="K21" s="15"/>
      <c r="L21" s="15"/>
      <c r="M21" s="15"/>
      <c r="N21" s="15" t="s">
        <v>623</v>
      </c>
    </row>
  </sheetData>
  <mergeCells count="1">
    <mergeCell ref="A1:B1"/>
  </mergeCells>
  <phoneticPr fontId="1" type="noConversion"/>
  <hyperlinks>
    <hyperlink ref="E1" location="'L2'!A1" display="回首頁" xr:uid="{00000000-0004-0000-14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22"/>
  <dimension ref="A1:N45"/>
  <sheetViews>
    <sheetView topLeftCell="C28" zoomScaleNormal="100" workbookViewId="0">
      <selection activeCell="N34" sqref="N34"/>
    </sheetView>
  </sheetViews>
  <sheetFormatPr defaultColWidth="42.109375" defaultRowHeight="16.2"/>
  <cols>
    <col min="1" max="1" width="5.21875" style="11" bestFit="1" customWidth="1"/>
    <col min="2" max="2" width="20.21875" style="11" bestFit="1" customWidth="1"/>
    <col min="3" max="3" width="45.777343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22.109375" style="1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27.33203125" style="11" customWidth="1"/>
    <col min="15" max="16384" width="42.109375" style="11"/>
  </cols>
  <sheetData>
    <row r="1" spans="1:14">
      <c r="A1" s="46" t="s">
        <v>7</v>
      </c>
      <c r="B1" s="47"/>
      <c r="C1" s="9" t="str">
        <f>[21]DBD!C1</f>
        <v>ClImm</v>
      </c>
      <c r="D1" s="9" t="str">
        <f>[21]DBD!D1</f>
        <v>擔保品不動產檔</v>
      </c>
      <c r="E1" s="16" t="s">
        <v>23</v>
      </c>
      <c r="F1" s="10"/>
      <c r="G1" s="10"/>
    </row>
    <row r="2" spans="1:14" ht="275.39999999999998">
      <c r="A2" s="23"/>
      <c r="B2" s="24" t="s">
        <v>353</v>
      </c>
      <c r="C2" s="9" t="s">
        <v>759</v>
      </c>
      <c r="D2" s="9"/>
      <c r="E2" s="16"/>
      <c r="F2" s="10"/>
      <c r="G2" s="10"/>
    </row>
    <row r="3" spans="1:14" ht="32.4">
      <c r="A3" s="23"/>
      <c r="B3" s="24" t="s">
        <v>354</v>
      </c>
      <c r="C3" s="9" t="s">
        <v>760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[21]DBD!A9</f>
        <v>1</v>
      </c>
      <c r="B5" s="9" t="str">
        <f>[21]DBD!B9</f>
        <v>ClCode1</v>
      </c>
      <c r="C5" s="9" t="str">
        <f>[21]DBD!C9</f>
        <v>擔保品代號1</v>
      </c>
      <c r="D5" s="9" t="str">
        <f>[21]DBD!D9</f>
        <v>DECIMAL</v>
      </c>
      <c r="E5" s="9">
        <f>[21]DBD!E9</f>
        <v>1</v>
      </c>
      <c r="F5" s="9">
        <f>[21]DBD!F9</f>
        <v>0</v>
      </c>
      <c r="G5" s="9" t="str">
        <f>[21]DBD!G9</f>
        <v>擔保品代號碼CdCl</v>
      </c>
      <c r="H5" s="15" t="s">
        <v>588</v>
      </c>
      <c r="I5" s="15" t="s">
        <v>589</v>
      </c>
      <c r="J5" s="15" t="s">
        <v>597</v>
      </c>
      <c r="K5" s="15" t="s">
        <v>598</v>
      </c>
      <c r="L5" s="15">
        <v>1</v>
      </c>
      <c r="M5" s="15"/>
      <c r="N5" s="20"/>
    </row>
    <row r="6" spans="1:14">
      <c r="A6" s="9">
        <f>[21]DBD!A10</f>
        <v>2</v>
      </c>
      <c r="B6" s="9" t="str">
        <f>[21]DBD!B10</f>
        <v>ClCode2</v>
      </c>
      <c r="C6" s="9" t="str">
        <f>[21]DBD!C10</f>
        <v>擔保品代號2</v>
      </c>
      <c r="D6" s="9" t="str">
        <f>[21]DBD!D10</f>
        <v>DECIMAL</v>
      </c>
      <c r="E6" s="9">
        <f>[21]DBD!E10</f>
        <v>2</v>
      </c>
      <c r="F6" s="9">
        <f>[21]DBD!F10</f>
        <v>0</v>
      </c>
      <c r="G6" s="9" t="str">
        <f>[21]DBD!G10</f>
        <v>擔保品代號碼CdCl</v>
      </c>
      <c r="H6" s="15" t="s">
        <v>588</v>
      </c>
      <c r="I6" s="15" t="s">
        <v>590</v>
      </c>
      <c r="J6" s="15" t="s">
        <v>599</v>
      </c>
      <c r="K6" s="15" t="s">
        <v>598</v>
      </c>
      <c r="L6" s="15">
        <v>1</v>
      </c>
      <c r="M6" s="15"/>
      <c r="N6" s="20"/>
    </row>
    <row r="7" spans="1:14">
      <c r="A7" s="9">
        <f>[21]DBD!A11</f>
        <v>3</v>
      </c>
      <c r="B7" s="9" t="str">
        <f>[21]DBD!B11</f>
        <v>ClNo</v>
      </c>
      <c r="C7" s="9" t="str">
        <f>[21]DBD!C11</f>
        <v>擔保品編號</v>
      </c>
      <c r="D7" s="9" t="str">
        <f>[21]DBD!D11</f>
        <v>DECIMAL</v>
      </c>
      <c r="E7" s="9">
        <f>[21]DBD!E11</f>
        <v>7</v>
      </c>
      <c r="F7" s="9">
        <f>[21]DBD!F11</f>
        <v>0</v>
      </c>
      <c r="G7" s="9">
        <f>[21]DBD!G11</f>
        <v>0</v>
      </c>
      <c r="H7" s="15" t="s">
        <v>588</v>
      </c>
      <c r="I7" s="15" t="s">
        <v>591</v>
      </c>
      <c r="J7" s="15" t="s">
        <v>601</v>
      </c>
      <c r="K7" s="15" t="s">
        <v>598</v>
      </c>
      <c r="L7" s="15">
        <v>7</v>
      </c>
      <c r="M7" s="15"/>
      <c r="N7" s="20"/>
    </row>
    <row r="8" spans="1:14" ht="32.4">
      <c r="A8" s="9">
        <f>[21]DBD!A12</f>
        <v>4</v>
      </c>
      <c r="B8" s="9" t="str">
        <f>[21]DBD!B12</f>
        <v>EvaNetWorth</v>
      </c>
      <c r="C8" s="9" t="str">
        <f>[21]DBD!C12</f>
        <v>評估淨值</v>
      </c>
      <c r="D8" s="9" t="str">
        <f>[21]DBD!D12</f>
        <v>DECIMAL</v>
      </c>
      <c r="E8" s="9">
        <f>[21]DBD!E12</f>
        <v>16</v>
      </c>
      <c r="F8" s="9">
        <f>[21]DBD!F12</f>
        <v>2</v>
      </c>
      <c r="G8" s="9">
        <f>[21]DBD!G12</f>
        <v>0</v>
      </c>
      <c r="H8" s="15" t="s">
        <v>634</v>
      </c>
      <c r="I8" s="15" t="s">
        <v>95</v>
      </c>
      <c r="J8" s="15" t="s">
        <v>96</v>
      </c>
      <c r="K8" s="15" t="s">
        <v>32</v>
      </c>
      <c r="L8" s="15">
        <v>11</v>
      </c>
      <c r="M8" s="15">
        <v>0</v>
      </c>
      <c r="N8" s="20" t="s">
        <v>761</v>
      </c>
    </row>
    <row r="9" spans="1:14">
      <c r="A9" s="9">
        <f>[21]DBD!A13</f>
        <v>5</v>
      </c>
      <c r="B9" s="9" t="str">
        <f>[21]DBD!B13</f>
        <v>LVITax</v>
      </c>
      <c r="C9" s="9" t="str">
        <f>[21]DBD!C13</f>
        <v>土地增值稅</v>
      </c>
      <c r="D9" s="9" t="str">
        <f>[21]DBD!D13</f>
        <v>DECIMAL</v>
      </c>
      <c r="E9" s="9">
        <f>[21]DBD!E13</f>
        <v>16</v>
      </c>
      <c r="F9" s="9">
        <f>[21]DBD!F13</f>
        <v>2</v>
      </c>
      <c r="G9" s="9">
        <f>[21]DBD!G13</f>
        <v>0</v>
      </c>
      <c r="H9" s="15" t="s">
        <v>74</v>
      </c>
      <c r="I9" s="15" t="s">
        <v>99</v>
      </c>
      <c r="J9" s="15" t="s">
        <v>100</v>
      </c>
      <c r="K9" s="15" t="s">
        <v>32</v>
      </c>
      <c r="L9" s="15">
        <v>11</v>
      </c>
      <c r="M9" s="15">
        <v>0</v>
      </c>
      <c r="N9" s="15" t="s">
        <v>762</v>
      </c>
    </row>
    <row r="10" spans="1:14">
      <c r="A10" s="9">
        <f>[21]DBD!A14</f>
        <v>6</v>
      </c>
      <c r="B10" s="9" t="str">
        <f>[21]DBD!B14</f>
        <v>RentEvaValue</v>
      </c>
      <c r="C10" s="9" t="str">
        <f>[21]DBD!C14</f>
        <v>出租評估淨值</v>
      </c>
      <c r="D10" s="9" t="str">
        <f>[21]DBD!D14</f>
        <v>DECIMAL</v>
      </c>
      <c r="E10" s="9">
        <f>[21]DBD!E14</f>
        <v>16</v>
      </c>
      <c r="F10" s="9">
        <f>[21]DBD!F14</f>
        <v>2</v>
      </c>
      <c r="G10" s="9">
        <f>[21]DBD!G14</f>
        <v>0</v>
      </c>
      <c r="H10" s="15" t="s">
        <v>74</v>
      </c>
      <c r="I10" s="15" t="s">
        <v>97</v>
      </c>
      <c r="J10" s="15" t="s">
        <v>98</v>
      </c>
      <c r="K10" s="15" t="s">
        <v>32</v>
      </c>
      <c r="L10" s="15">
        <v>11</v>
      </c>
      <c r="M10" s="15">
        <v>0</v>
      </c>
      <c r="N10" s="15" t="s">
        <v>763</v>
      </c>
    </row>
    <row r="11" spans="1:14">
      <c r="A11" s="9">
        <f>[21]DBD!A15</f>
        <v>7</v>
      </c>
      <c r="B11" s="9" t="str">
        <f>[21]DBD!B15</f>
        <v>RentPrice</v>
      </c>
      <c r="C11" s="9" t="str">
        <f>[21]DBD!C15</f>
        <v>押租金</v>
      </c>
      <c r="D11" s="9" t="str">
        <f>[21]DBD!D15</f>
        <v>DECIMAL</v>
      </c>
      <c r="E11" s="9">
        <f>[21]DBD!E15</f>
        <v>16</v>
      </c>
      <c r="F11" s="9">
        <f>[21]DBD!F15</f>
        <v>2</v>
      </c>
      <c r="G11" s="9">
        <f>[21]DBD!G15</f>
        <v>0</v>
      </c>
      <c r="H11" s="15" t="s">
        <v>74</v>
      </c>
      <c r="I11" s="15" t="s">
        <v>101</v>
      </c>
      <c r="J11" s="15" t="s">
        <v>102</v>
      </c>
      <c r="K11" s="15" t="s">
        <v>32</v>
      </c>
      <c r="L11" s="15">
        <v>11</v>
      </c>
      <c r="M11" s="15">
        <v>0</v>
      </c>
      <c r="N11" s="15" t="s">
        <v>764</v>
      </c>
    </row>
    <row r="12" spans="1:14" ht="64.8">
      <c r="A12" s="9">
        <f>[21]DBD!A16</f>
        <v>8</v>
      </c>
      <c r="B12" s="9" t="str">
        <f>[21]DBD!B16</f>
        <v>OwnershipCode</v>
      </c>
      <c r="C12" s="9" t="str">
        <f>[21]DBD!C16</f>
        <v>權利種類</v>
      </c>
      <c r="D12" s="9" t="str">
        <f>[21]DBD!D16</f>
        <v>VARCHAR2</v>
      </c>
      <c r="E12" s="9">
        <f>[21]DBD!E16</f>
        <v>1</v>
      </c>
      <c r="F12" s="9">
        <f>[21]DBD!F16</f>
        <v>0</v>
      </c>
      <c r="G12" s="9" t="str">
        <f>[21]DBD!G16</f>
        <v>共用代碼檔
1.抵押權
2.地上權
3.抵押權+地上權</v>
      </c>
      <c r="H12" s="15"/>
      <c r="I12" s="15"/>
      <c r="J12" s="15"/>
      <c r="K12" s="15"/>
      <c r="L12" s="15"/>
      <c r="M12" s="15"/>
      <c r="N12" s="15" t="s">
        <v>635</v>
      </c>
    </row>
    <row r="13" spans="1:14" ht="48.6">
      <c r="A13" s="9">
        <f>[21]DBD!A17</f>
        <v>9</v>
      </c>
      <c r="B13" s="9" t="str">
        <f>[21]DBD!B17</f>
        <v>MtgCode</v>
      </c>
      <c r="C13" s="9" t="str">
        <f>[21]DBD!C17</f>
        <v>抵押權註記</v>
      </c>
      <c r="D13" s="9" t="str">
        <f>[21]DBD!D17</f>
        <v>VARCHAR2</v>
      </c>
      <c r="E13" s="9">
        <f>[21]DBD!E17</f>
        <v>1</v>
      </c>
      <c r="F13" s="9">
        <f>[21]DBD!F17</f>
        <v>0</v>
      </c>
      <c r="G13" s="9" t="str">
        <f>[21]DBD!G17</f>
        <v>共用代碼檔
0:最高限額抵押權
1:普通抵押權</v>
      </c>
      <c r="H13" s="15" t="s">
        <v>74</v>
      </c>
      <c r="I13" s="15" t="s">
        <v>103</v>
      </c>
      <c r="J13" s="15" t="s">
        <v>104</v>
      </c>
      <c r="K13" s="15" t="s">
        <v>43</v>
      </c>
      <c r="L13" s="15">
        <v>1</v>
      </c>
      <c r="M13" s="15"/>
      <c r="N13" s="15" t="s">
        <v>765</v>
      </c>
    </row>
    <row r="14" spans="1:14" ht="32.4">
      <c r="A14" s="9">
        <f>[21]DBD!A18</f>
        <v>10</v>
      </c>
      <c r="B14" s="9" t="str">
        <f>[21]DBD!B18</f>
        <v>MtgCheck</v>
      </c>
      <c r="C14" s="9" t="str">
        <f>[21]DBD!C18</f>
        <v>最高限額抵押權之擔保債權種類-票據</v>
      </c>
      <c r="D14" s="9" t="str">
        <f>[21]DBD!D18</f>
        <v>VARCHAR2</v>
      </c>
      <c r="E14" s="9">
        <f>[21]DBD!E18</f>
        <v>1</v>
      </c>
      <c r="F14" s="9">
        <f>[21]DBD!F18</f>
        <v>0</v>
      </c>
      <c r="G14" s="9" t="str">
        <f>[21]DBD!G18</f>
        <v>Y:是
N:否</v>
      </c>
      <c r="H14" s="15"/>
      <c r="I14" s="15"/>
      <c r="J14" s="15"/>
      <c r="K14" s="15"/>
      <c r="L14" s="15"/>
      <c r="M14" s="15"/>
      <c r="N14" s="15" t="s">
        <v>636</v>
      </c>
    </row>
    <row r="15" spans="1:14" ht="32.4">
      <c r="A15" s="9">
        <f>[21]DBD!A19</f>
        <v>11</v>
      </c>
      <c r="B15" s="9" t="str">
        <f>[21]DBD!B19</f>
        <v>MtgLoan</v>
      </c>
      <c r="C15" s="9" t="str">
        <f>[21]DBD!C19</f>
        <v>最高限額抵押權之擔保債權種類-借款</v>
      </c>
      <c r="D15" s="9" t="str">
        <f>[21]DBD!D19</f>
        <v>VARCHAR2</v>
      </c>
      <c r="E15" s="9">
        <f>[21]DBD!E19</f>
        <v>1</v>
      </c>
      <c r="F15" s="9">
        <f>[21]DBD!F19</f>
        <v>0</v>
      </c>
      <c r="G15" s="9" t="str">
        <f>[21]DBD!G19</f>
        <v>Y:是
N:否</v>
      </c>
      <c r="H15" s="15"/>
      <c r="I15" s="15"/>
      <c r="J15" s="15"/>
      <c r="K15" s="15"/>
      <c r="L15" s="15"/>
      <c r="M15" s="15"/>
      <c r="N15" s="15" t="s">
        <v>636</v>
      </c>
    </row>
    <row r="16" spans="1:14" ht="32.4">
      <c r="A16" s="9">
        <f>[21]DBD!A20</f>
        <v>12</v>
      </c>
      <c r="B16" s="9" t="str">
        <f>[21]DBD!B20</f>
        <v>MtgPledge</v>
      </c>
      <c r="C16" s="9" t="str">
        <f>[21]DBD!C20</f>
        <v>最高限額抵押權之擔保債權種類-保證債務</v>
      </c>
      <c r="D16" s="9" t="str">
        <f>[21]DBD!D20</f>
        <v>VARCHAR2</v>
      </c>
      <c r="E16" s="9">
        <f>[21]DBD!E20</f>
        <v>1</v>
      </c>
      <c r="F16" s="9">
        <f>[21]DBD!F20</f>
        <v>0</v>
      </c>
      <c r="G16" s="9" t="str">
        <f>[21]DBD!G20</f>
        <v>Y:是
N:否</v>
      </c>
      <c r="H16" s="15"/>
      <c r="I16" s="15"/>
      <c r="J16" s="15"/>
      <c r="K16" s="15"/>
      <c r="L16" s="15"/>
      <c r="M16" s="15"/>
      <c r="N16" s="15" t="s">
        <v>636</v>
      </c>
    </row>
    <row r="17" spans="1:14" ht="32.4">
      <c r="A17" s="9">
        <f>[21]DBD!A21</f>
        <v>13</v>
      </c>
      <c r="B17" s="9" t="str">
        <f>[21]DBD!B21</f>
        <v>Agreement</v>
      </c>
      <c r="C17" s="9" t="str">
        <f>[21]DBD!C21</f>
        <v>檢附同意書</v>
      </c>
      <c r="D17" s="9" t="str">
        <f>[21]DBD!D21</f>
        <v>VARCHAR2</v>
      </c>
      <c r="E17" s="9">
        <f>[21]DBD!E21</f>
        <v>1</v>
      </c>
      <c r="F17" s="9">
        <f>[21]DBD!F21</f>
        <v>0</v>
      </c>
      <c r="G17" s="9" t="str">
        <f>[21]DBD!G21</f>
        <v>Y:是
N:否</v>
      </c>
      <c r="H17" s="15" t="s">
        <v>74</v>
      </c>
      <c r="I17" s="15" t="s">
        <v>105</v>
      </c>
      <c r="J17" s="15" t="s">
        <v>106</v>
      </c>
      <c r="K17" s="15" t="s">
        <v>43</v>
      </c>
      <c r="L17" s="15">
        <v>1</v>
      </c>
      <c r="M17" s="15"/>
      <c r="N17" s="15" t="s">
        <v>766</v>
      </c>
    </row>
    <row r="18" spans="1:14" ht="194.4">
      <c r="A18" s="9">
        <f>[21]DBD!A22</f>
        <v>14</v>
      </c>
      <c r="B18" s="9" t="str">
        <f>[21]DBD!B22</f>
        <v>EvaCompanyCode</v>
      </c>
      <c r="C18" s="9" t="str">
        <f>[21]DBD!C22</f>
        <v>鑑價公司代碼</v>
      </c>
      <c r="D18" s="9" t="str">
        <f>[21]DBD!D22</f>
        <v>VARCHAR2</v>
      </c>
      <c r="E18" s="9">
        <f>[21]DBD!E22</f>
        <v>2</v>
      </c>
      <c r="F18" s="9">
        <f>[21]DBD!F22</f>
        <v>0</v>
      </c>
      <c r="G18" s="9" t="str">
        <f>[21]DBD!G22</f>
        <v>01:新光人壽
02:梁振英
03:中華徵信所
04:泛亞不動產
05:國聯不動產
06:台億不動產
07:宏碁不動產
08:大公不動產
09:其他
10:戴德梁行
11:協和不動產
12:國碁不動產</v>
      </c>
      <c r="H18" s="15"/>
      <c r="I18" s="15"/>
      <c r="J18" s="15"/>
      <c r="K18" s="15"/>
      <c r="L18" s="15"/>
      <c r="M18" s="15"/>
      <c r="N18" s="15"/>
    </row>
    <row r="19" spans="1:14">
      <c r="A19" s="9">
        <f>[21]DBD!A23</f>
        <v>15</v>
      </c>
      <c r="B19" s="9" t="str">
        <f>[21]DBD!B23</f>
        <v>LimitCancelDate</v>
      </c>
      <c r="C19" s="9" t="str">
        <f>[21]DBD!C23</f>
        <v>限制塗銷日期</v>
      </c>
      <c r="D19" s="9" t="str">
        <f>[21]DBD!D23</f>
        <v>decimald</v>
      </c>
      <c r="E19" s="9">
        <f>[21]DBD!E23</f>
        <v>8</v>
      </c>
      <c r="F19" s="9">
        <f>[21]DBD!F23</f>
        <v>0</v>
      </c>
      <c r="G19" s="9">
        <f>[21]DBD!G23</f>
        <v>0</v>
      </c>
      <c r="H19" s="15"/>
      <c r="I19" s="15"/>
      <c r="J19" s="15"/>
      <c r="K19" s="15"/>
      <c r="L19" s="15"/>
      <c r="M19" s="15"/>
      <c r="N19" s="15" t="s">
        <v>637</v>
      </c>
    </row>
    <row r="20" spans="1:14" ht="48.6">
      <c r="A20" s="9">
        <f>[21]DBD!A24</f>
        <v>16</v>
      </c>
      <c r="B20" s="9" t="str">
        <f>[21]DBD!B24</f>
        <v>ClCode</v>
      </c>
      <c r="C20" s="9" t="str">
        <f>[21]DBD!C24</f>
        <v>擔保註記</v>
      </c>
      <c r="D20" s="9" t="str">
        <f>[21]DBD!D24</f>
        <v>VARCHAR2</v>
      </c>
      <c r="E20" s="9">
        <f>[21]DBD!E24</f>
        <v>1</v>
      </c>
      <c r="F20" s="9">
        <f>[21]DBD!F24</f>
        <v>0</v>
      </c>
      <c r="G20" s="9" t="str">
        <f>[21]DBD!G24</f>
        <v>共用代碼檔
1:擔保
2:副擔保</v>
      </c>
      <c r="H20" s="15"/>
      <c r="I20" s="15"/>
      <c r="J20" s="15"/>
      <c r="K20" s="15"/>
      <c r="L20" s="15"/>
      <c r="M20" s="15"/>
      <c r="N20" s="15" t="s">
        <v>638</v>
      </c>
    </row>
    <row r="21" spans="1:14">
      <c r="A21" s="9">
        <f>[21]DBD!A25</f>
        <v>17</v>
      </c>
      <c r="B21" s="9" t="str">
        <f>[21]DBD!B25</f>
        <v>LoanToValue</v>
      </c>
      <c r="C21" s="9" t="str">
        <f>[21]DBD!C25</f>
        <v>貸放成數(%)</v>
      </c>
      <c r="D21" s="9" t="str">
        <f>[21]DBD!D25</f>
        <v>DECIMAL</v>
      </c>
      <c r="E21" s="9">
        <f>[21]DBD!E25</f>
        <v>5</v>
      </c>
      <c r="F21" s="9">
        <f>[21]DBD!F25</f>
        <v>2</v>
      </c>
      <c r="G21" s="9">
        <f>[21]DBD!G25</f>
        <v>0</v>
      </c>
      <c r="H21" s="15"/>
      <c r="I21" s="15"/>
      <c r="J21" s="15"/>
      <c r="K21" s="15"/>
      <c r="L21" s="15"/>
      <c r="M21" s="15"/>
      <c r="N21" s="15" t="s">
        <v>639</v>
      </c>
    </row>
    <row r="22" spans="1:14">
      <c r="A22" s="9">
        <f>[21]DBD!A26</f>
        <v>18</v>
      </c>
      <c r="B22" s="9" t="str">
        <f>[21]DBD!B26</f>
        <v>OtherOwnerTotal</v>
      </c>
      <c r="C22" s="9" t="str">
        <f>[21]DBD!C26</f>
        <v>其他債權人設定總額</v>
      </c>
      <c r="D22" s="9" t="str">
        <f>[21]DBD!D26</f>
        <v>DECIMAL</v>
      </c>
      <c r="E22" s="9">
        <f>[21]DBD!E26</f>
        <v>16</v>
      </c>
      <c r="F22" s="9">
        <f>[21]DBD!F26</f>
        <v>2</v>
      </c>
      <c r="G22" s="9">
        <f>[21]DBD!G26</f>
        <v>0</v>
      </c>
      <c r="H22" s="15"/>
      <c r="I22" s="15"/>
      <c r="J22" s="15"/>
      <c r="K22" s="15"/>
      <c r="L22" s="15"/>
      <c r="M22" s="15"/>
      <c r="N22" s="15" t="s">
        <v>639</v>
      </c>
    </row>
    <row r="23" spans="1:14" ht="32.4">
      <c r="A23" s="9">
        <f>[21]DBD!A27</f>
        <v>19</v>
      </c>
      <c r="B23" s="9" t="str">
        <f>[21]DBD!B27</f>
        <v>CompensationCopy</v>
      </c>
      <c r="C23" s="9" t="str">
        <f>[21]DBD!C27</f>
        <v>代償後謄本</v>
      </c>
      <c r="D23" s="9" t="str">
        <f>[21]DBD!D27</f>
        <v>VARCHAR2</v>
      </c>
      <c r="E23" s="9">
        <f>[21]DBD!E27</f>
        <v>1</v>
      </c>
      <c r="F23" s="9">
        <f>[21]DBD!F27</f>
        <v>0</v>
      </c>
      <c r="G23" s="9" t="str">
        <f>[21]DBD!G27</f>
        <v>0:無
1:有</v>
      </c>
      <c r="H23" s="15"/>
      <c r="I23" s="15"/>
      <c r="J23" s="15"/>
      <c r="K23" s="15"/>
      <c r="L23" s="15"/>
      <c r="M23" s="15"/>
      <c r="N23" s="15" t="s">
        <v>640</v>
      </c>
    </row>
    <row r="24" spans="1:14" ht="97.2">
      <c r="A24" s="9">
        <f>[21]DBD!A28</f>
        <v>20</v>
      </c>
      <c r="B24" s="9" t="str">
        <f>[21]DBD!B28</f>
        <v>BdRmk</v>
      </c>
      <c r="C24" s="9" t="str">
        <f>[21]DBD!C28</f>
        <v>建物標示備註</v>
      </c>
      <c r="D24" s="9" t="str">
        <f>[21]DBD!D28</f>
        <v>NVARCHAR2</v>
      </c>
      <c r="E24" s="9">
        <f>[21]DBD!E28</f>
        <v>60</v>
      </c>
      <c r="F24" s="9">
        <f>[21]DBD!F28</f>
        <v>0</v>
      </c>
      <c r="G24" s="9">
        <f>[21]DBD!G28</f>
        <v>0</v>
      </c>
      <c r="H24" s="15" t="s">
        <v>74</v>
      </c>
      <c r="I24" s="15" t="s">
        <v>89</v>
      </c>
      <c r="J24" s="15" t="s">
        <v>90</v>
      </c>
      <c r="K24" s="15" t="s">
        <v>43</v>
      </c>
      <c r="L24" s="15">
        <v>42</v>
      </c>
      <c r="M24" s="15"/>
      <c r="N24" s="20" t="s">
        <v>767</v>
      </c>
    </row>
    <row r="25" spans="1:14" ht="210.6">
      <c r="A25" s="9">
        <f>[21]DBD!A29</f>
        <v>21</v>
      </c>
      <c r="B25" s="9" t="str">
        <f>[21]DBD!B29</f>
        <v>MtgReasonCode</v>
      </c>
      <c r="C25" s="9" t="str">
        <f>[21]DBD!C29</f>
        <v>最高抵押權確定事由</v>
      </c>
      <c r="D25" s="9" t="str">
        <f>[21]DBD!D29</f>
        <v>VARCHAR2</v>
      </c>
      <c r="E25" s="9">
        <f>[21]DBD!E29</f>
        <v>1</v>
      </c>
      <c r="F25" s="9">
        <f>[21]DBD!F29</f>
        <v>0</v>
      </c>
      <c r="G25" s="9" t="str">
        <f>[21]DBD!G29</f>
        <v>共用代碼檔
1.擔保品遭查封(民事執行處)
2.擔保品遭查封(行政執行處)
3.本公司申請裁定拍賣抵押物
4.擔保品經本公司聲請強制執行
5.擔保品之查封經撤銷(民事執行處)
6.擔保品之查封經撤銷(行政執行處)</v>
      </c>
      <c r="H25" s="15"/>
      <c r="I25" s="15"/>
      <c r="J25" s="15"/>
      <c r="K25" s="15"/>
      <c r="L25" s="15"/>
      <c r="M25" s="15"/>
      <c r="N25" s="15" t="s">
        <v>635</v>
      </c>
    </row>
    <row r="26" spans="1:14">
      <c r="A26" s="9">
        <f>[21]DBD!A30</f>
        <v>22</v>
      </c>
      <c r="B26" s="9" t="str">
        <f>[21]DBD!B30</f>
        <v>ReceivedDate</v>
      </c>
      <c r="C26" s="9" t="str">
        <f>[21]DBD!C30</f>
        <v>收文日期</v>
      </c>
      <c r="D26" s="9" t="str">
        <f>[21]DBD!D30</f>
        <v>decimald</v>
      </c>
      <c r="E26" s="9">
        <f>[21]DBD!E30</f>
        <v>8</v>
      </c>
      <c r="F26" s="9">
        <f>[21]DBD!F30</f>
        <v>0</v>
      </c>
      <c r="G26" s="9">
        <f>[21]DBD!G30</f>
        <v>0</v>
      </c>
      <c r="H26" s="15"/>
      <c r="I26" s="15"/>
      <c r="J26" s="15"/>
      <c r="K26" s="15"/>
      <c r="L26" s="15"/>
      <c r="M26" s="15"/>
      <c r="N26" s="15" t="s">
        <v>641</v>
      </c>
    </row>
    <row r="27" spans="1:14">
      <c r="A27" s="9">
        <f>[21]DBD!A31</f>
        <v>23</v>
      </c>
      <c r="B27" s="9" t="str">
        <f>[21]DBD!B31</f>
        <v>ReceivedNo</v>
      </c>
      <c r="C27" s="9" t="str">
        <f>[21]DBD!C31</f>
        <v>收文案號</v>
      </c>
      <c r="D27" s="9" t="str">
        <f>[21]DBD!D31</f>
        <v>VARCHAR2</v>
      </c>
      <c r="E27" s="9">
        <f>[21]DBD!E31</f>
        <v>20</v>
      </c>
      <c r="F27" s="9">
        <f>[21]DBD!F31</f>
        <v>0</v>
      </c>
      <c r="G27" s="9">
        <f>[21]DBD!G31</f>
        <v>0</v>
      </c>
      <c r="H27" s="15"/>
      <c r="I27" s="15"/>
      <c r="J27" s="15"/>
      <c r="K27" s="15"/>
      <c r="L27" s="15"/>
      <c r="M27" s="15"/>
      <c r="N27" s="15" t="s">
        <v>635</v>
      </c>
    </row>
    <row r="28" spans="1:14">
      <c r="A28" s="9">
        <f>[21]DBD!A32</f>
        <v>24</v>
      </c>
      <c r="B28" s="9" t="str">
        <f>[21]DBD!B32</f>
        <v>CancelDate</v>
      </c>
      <c r="C28" s="9" t="str">
        <f>[21]DBD!C32</f>
        <v>撤銷日期</v>
      </c>
      <c r="D28" s="9" t="str">
        <f>[21]DBD!D32</f>
        <v>decimald</v>
      </c>
      <c r="E28" s="9">
        <f>[21]DBD!E32</f>
        <v>8</v>
      </c>
      <c r="F28" s="9">
        <f>[21]DBD!F32</f>
        <v>0</v>
      </c>
      <c r="G28" s="9">
        <f>[21]DBD!G32</f>
        <v>0</v>
      </c>
      <c r="H28" s="15"/>
      <c r="I28" s="15"/>
      <c r="J28" s="15"/>
      <c r="K28" s="15"/>
      <c r="L28" s="15"/>
      <c r="M28" s="15"/>
      <c r="N28" s="15" t="s">
        <v>637</v>
      </c>
    </row>
    <row r="29" spans="1:14">
      <c r="A29" s="9">
        <f>[21]DBD!A33</f>
        <v>25</v>
      </c>
      <c r="B29" s="9" t="str">
        <f>[21]DBD!B33</f>
        <v>CancelNo</v>
      </c>
      <c r="C29" s="9" t="str">
        <f>[21]DBD!C33</f>
        <v>撤銷案號</v>
      </c>
      <c r="D29" s="9" t="str">
        <f>[21]DBD!D33</f>
        <v>VARCHAR2</v>
      </c>
      <c r="E29" s="9">
        <f>[21]DBD!E33</f>
        <v>20</v>
      </c>
      <c r="F29" s="9">
        <f>[21]DBD!F33</f>
        <v>0</v>
      </c>
      <c r="G29" s="9">
        <f>[21]DBD!G33</f>
        <v>0</v>
      </c>
      <c r="H29" s="15"/>
      <c r="I29" s="15"/>
      <c r="J29" s="15"/>
      <c r="K29" s="15"/>
      <c r="L29" s="15"/>
      <c r="M29" s="15"/>
      <c r="N29" s="15" t="s">
        <v>635</v>
      </c>
    </row>
    <row r="30" spans="1:14" ht="97.2" customHeight="1">
      <c r="A30" s="9">
        <f>[21]DBD!A34</f>
        <v>26</v>
      </c>
      <c r="B30" s="9" t="str">
        <f>[21]DBD!B34</f>
        <v>SettingStat</v>
      </c>
      <c r="C30" s="9" t="str">
        <f>[21]DBD!C34</f>
        <v>設定狀態</v>
      </c>
      <c r="D30" s="9" t="str">
        <f>[21]DBD!D34</f>
        <v>VARCHAR2</v>
      </c>
      <c r="E30" s="9">
        <f>[21]DBD!E34</f>
        <v>1</v>
      </c>
      <c r="F30" s="9">
        <f>[21]DBD!F34</f>
        <v>0</v>
      </c>
      <c r="G30" s="9" t="str">
        <f>[21]DBD!G34</f>
        <v>1:設定
2:解除</v>
      </c>
      <c r="H30" s="15" t="s">
        <v>642</v>
      </c>
      <c r="I30" s="15" t="s">
        <v>643</v>
      </c>
      <c r="J30" t="s">
        <v>644</v>
      </c>
      <c r="K30" t="s">
        <v>43</v>
      </c>
      <c r="L30">
        <v>1</v>
      </c>
      <c r="M30" s="15"/>
      <c r="N30" s="20" t="s">
        <v>768</v>
      </c>
    </row>
    <row r="31" spans="1:14" ht="64.8">
      <c r="A31" s="9">
        <f>[21]DBD!A35</f>
        <v>27</v>
      </c>
      <c r="B31" s="9" t="str">
        <f>[21]DBD!B35</f>
        <v>ClStat</v>
      </c>
      <c r="C31" s="9" t="str">
        <f>[21]DBD!C35</f>
        <v>擔保品狀態</v>
      </c>
      <c r="D31" s="9" t="str">
        <f>[21]DBD!D35</f>
        <v>VARCHAR2</v>
      </c>
      <c r="E31" s="9">
        <f>[21]DBD!E35</f>
        <v>1</v>
      </c>
      <c r="F31" s="9">
        <f>[21]DBD!F35</f>
        <v>0</v>
      </c>
      <c r="G31" s="9" t="str">
        <f>[21]DBD!G35</f>
        <v>0:正常
1:塗銷
2:處分
3:抵押權確定</v>
      </c>
      <c r="H31" s="15"/>
      <c r="I31" s="15"/>
      <c r="J31"/>
      <c r="K31"/>
      <c r="L31"/>
      <c r="M31" s="15"/>
      <c r="N31" s="15" t="s">
        <v>635</v>
      </c>
    </row>
    <row r="32" spans="1:14">
      <c r="A32" s="9">
        <f>[21]DBD!A36</f>
        <v>28</v>
      </c>
      <c r="B32" s="9" t="str">
        <f>[21]DBD!B36</f>
        <v>SettingDate</v>
      </c>
      <c r="C32" s="9" t="str">
        <f>[21]DBD!C36</f>
        <v>設定日期</v>
      </c>
      <c r="D32" s="9" t="str">
        <f>[21]DBD!D36</f>
        <v>decimald</v>
      </c>
      <c r="E32" s="9">
        <f>[21]DBD!E36</f>
        <v>8</v>
      </c>
      <c r="F32" s="9">
        <f>[21]DBD!F36</f>
        <v>0</v>
      </c>
      <c r="G32" s="9">
        <f>[21]DBD!G36</f>
        <v>0</v>
      </c>
      <c r="H32" s="15" t="s">
        <v>74</v>
      </c>
      <c r="I32" s="15" t="s">
        <v>93</v>
      </c>
      <c r="J32" s="15" t="s">
        <v>94</v>
      </c>
      <c r="K32" s="15" t="s">
        <v>27</v>
      </c>
      <c r="L32" s="15">
        <v>8</v>
      </c>
      <c r="M32" s="15"/>
      <c r="N32" s="15" t="s">
        <v>769</v>
      </c>
    </row>
    <row r="33" spans="1:14" ht="32.4">
      <c r="A33" s="9">
        <f>[21]DBD!A37</f>
        <v>29</v>
      </c>
      <c r="B33" s="9" t="str">
        <f>[21]DBD!B37</f>
        <v>SettingAmt</v>
      </c>
      <c r="C33" s="9" t="str">
        <f>[21]DBD!C37</f>
        <v>設定金額</v>
      </c>
      <c r="D33" s="9" t="str">
        <f>[21]DBD!D37</f>
        <v>DECIMAL</v>
      </c>
      <c r="E33" s="9">
        <f>[21]DBD!E37</f>
        <v>16</v>
      </c>
      <c r="F33" s="9">
        <f>[21]DBD!F37</f>
        <v>2</v>
      </c>
      <c r="G33" s="9">
        <f>[21]DBD!G37</f>
        <v>0</v>
      </c>
      <c r="H33" s="20" t="s">
        <v>588</v>
      </c>
      <c r="I33" s="15" t="s">
        <v>796</v>
      </c>
      <c r="J33" s="15"/>
      <c r="K33" s="15"/>
      <c r="L33" s="15"/>
      <c r="M33" s="15"/>
      <c r="N33" s="20" t="s">
        <v>831</v>
      </c>
    </row>
    <row r="34" spans="1:14">
      <c r="A34" s="9">
        <f>[21]DBD!A38</f>
        <v>30</v>
      </c>
      <c r="B34" s="9" t="str">
        <f>[21]DBD!B38</f>
        <v>ClaimDate</v>
      </c>
      <c r="C34" s="9" t="str">
        <f>[21]DBD!C38</f>
        <v>擔保債權確定日期</v>
      </c>
      <c r="D34" s="9" t="str">
        <f>[21]DBD!D38</f>
        <v>decimald</v>
      </c>
      <c r="E34" s="9">
        <f>[21]DBD!E38</f>
        <v>8</v>
      </c>
      <c r="F34" s="9">
        <f>[21]DBD!F38</f>
        <v>0</v>
      </c>
      <c r="G34" s="9">
        <f>[21]DBD!G38</f>
        <v>0</v>
      </c>
      <c r="H34" s="15" t="s">
        <v>645</v>
      </c>
      <c r="I34" s="15" t="s">
        <v>646</v>
      </c>
      <c r="J34" s="15" t="s">
        <v>647</v>
      </c>
      <c r="K34" s="15" t="s">
        <v>648</v>
      </c>
      <c r="L34" s="15">
        <v>8</v>
      </c>
      <c r="M34" s="15">
        <v>0</v>
      </c>
      <c r="N34" s="15" t="s">
        <v>770</v>
      </c>
    </row>
    <row r="35" spans="1:14" ht="48.6">
      <c r="A35" s="9">
        <f>[21]DBD!A39</f>
        <v>31</v>
      </c>
      <c r="B35" s="9" t="str">
        <f>[21]DBD!B39</f>
        <v>SettingSeq</v>
      </c>
      <c r="C35" s="9" t="str">
        <f>[21]DBD!C39</f>
        <v>設定順位(1~4)</v>
      </c>
      <c r="D35" s="9" t="str">
        <f>[21]DBD!D39</f>
        <v>VARCHAR2</v>
      </c>
      <c r="E35" s="9">
        <f>[21]DBD!E39</f>
        <v>1</v>
      </c>
      <c r="F35" s="9">
        <f>[21]DBD!F39</f>
        <v>0</v>
      </c>
      <c r="G35" s="9">
        <f>[21]DBD!G39</f>
        <v>0</v>
      </c>
      <c r="H35" s="15" t="s">
        <v>74</v>
      </c>
      <c r="I35" s="15" t="s">
        <v>75</v>
      </c>
      <c r="J35" s="15" t="s">
        <v>76</v>
      </c>
      <c r="K35" s="15" t="s">
        <v>27</v>
      </c>
      <c r="L35" s="15">
        <v>1</v>
      </c>
      <c r="M35" s="15"/>
      <c r="N35" s="20" t="s">
        <v>771</v>
      </c>
    </row>
    <row r="36" spans="1:14">
      <c r="A36" s="9">
        <f>[21]DBD!A40</f>
        <v>32</v>
      </c>
      <c r="B36" s="9" t="str">
        <f>[21]DBD!B40</f>
        <v>FirstCreditor</v>
      </c>
      <c r="C36" s="9" t="str">
        <f>[21]DBD!C40</f>
        <v>前一順位債權人</v>
      </c>
      <c r="D36" s="9" t="str">
        <f>[21]DBD!D40</f>
        <v>NVARCHAR2</v>
      </c>
      <c r="E36" s="9">
        <f>[21]DBD!E40</f>
        <v>10</v>
      </c>
      <c r="F36" s="9">
        <f>[21]DBD!F40</f>
        <v>0</v>
      </c>
      <c r="G36" s="9">
        <f>[21]DBD!G40</f>
        <v>0</v>
      </c>
      <c r="H36" s="15" t="s">
        <v>74</v>
      </c>
      <c r="I36" s="15" t="s">
        <v>79</v>
      </c>
      <c r="J36" s="15" t="s">
        <v>80</v>
      </c>
      <c r="K36" s="15" t="s">
        <v>43</v>
      </c>
      <c r="L36" s="15">
        <v>12</v>
      </c>
      <c r="M36" s="15"/>
      <c r="N36" s="15" t="s">
        <v>772</v>
      </c>
    </row>
    <row r="37" spans="1:14">
      <c r="A37" s="9">
        <f>[21]DBD!A41</f>
        <v>33</v>
      </c>
      <c r="B37" s="9" t="str">
        <f>[21]DBD!B41</f>
        <v>FirstAmt</v>
      </c>
      <c r="C37" s="9" t="str">
        <f>[21]DBD!C41</f>
        <v>前一順位金額</v>
      </c>
      <c r="D37" s="9" t="str">
        <f>[21]DBD!D41</f>
        <v>DECIMAL</v>
      </c>
      <c r="E37" s="9"/>
      <c r="F37" s="9">
        <f>[21]DBD!F41</f>
        <v>2</v>
      </c>
      <c r="G37" s="9">
        <f>[21]DBD!G41</f>
        <v>0</v>
      </c>
      <c r="H37" s="15" t="s">
        <v>74</v>
      </c>
      <c r="I37" s="15" t="s">
        <v>77</v>
      </c>
      <c r="J37" s="15" t="s">
        <v>78</v>
      </c>
      <c r="K37" s="15" t="s">
        <v>32</v>
      </c>
      <c r="L37" s="15">
        <v>11</v>
      </c>
      <c r="M37" s="15">
        <v>0</v>
      </c>
      <c r="N37" s="15" t="s">
        <v>775</v>
      </c>
    </row>
    <row r="38" spans="1:14">
      <c r="A38" s="9">
        <f>[21]DBD!A42</f>
        <v>34</v>
      </c>
      <c r="B38" s="9" t="str">
        <f>[21]DBD!B42</f>
        <v>SecondCreditor</v>
      </c>
      <c r="C38" s="9" t="str">
        <f>[21]DBD!C42</f>
        <v>前二順位債權人</v>
      </c>
      <c r="D38" s="9" t="str">
        <f>[21]DBD!D42</f>
        <v>NVARCHAR2</v>
      </c>
      <c r="E38" s="9">
        <f>[21]DBD!E42</f>
        <v>10</v>
      </c>
      <c r="F38" s="9">
        <f>[21]DBD!F42</f>
        <v>0</v>
      </c>
      <c r="G38" s="9">
        <f>[21]DBD!G42</f>
        <v>0</v>
      </c>
      <c r="H38" s="15" t="s">
        <v>74</v>
      </c>
      <c r="I38" s="15" t="s">
        <v>83</v>
      </c>
      <c r="J38" s="15" t="s">
        <v>84</v>
      </c>
      <c r="K38" s="15" t="s">
        <v>43</v>
      </c>
      <c r="L38" s="15">
        <v>12</v>
      </c>
      <c r="M38" s="15"/>
      <c r="N38" s="15" t="s">
        <v>773</v>
      </c>
    </row>
    <row r="39" spans="1:14">
      <c r="A39" s="9">
        <f>[21]DBD!A43</f>
        <v>35</v>
      </c>
      <c r="B39" s="9" t="str">
        <f>[21]DBD!B43</f>
        <v>SecondAmt</v>
      </c>
      <c r="C39" s="9" t="str">
        <f>[21]DBD!C43</f>
        <v>前二順位金額</v>
      </c>
      <c r="D39" s="9" t="str">
        <f>[21]DBD!D43</f>
        <v>DECIMAL</v>
      </c>
      <c r="E39" s="9"/>
      <c r="F39" s="9">
        <f>[21]DBD!F43</f>
        <v>2</v>
      </c>
      <c r="G39" s="9">
        <f>[21]DBD!G43</f>
        <v>0</v>
      </c>
      <c r="H39" s="15" t="s">
        <v>74</v>
      </c>
      <c r="I39" s="15" t="s">
        <v>81</v>
      </c>
      <c r="J39" s="15" t="s">
        <v>82</v>
      </c>
      <c r="K39" s="15" t="s">
        <v>32</v>
      </c>
      <c r="L39" s="15">
        <v>11</v>
      </c>
      <c r="M39" s="15">
        <v>0</v>
      </c>
      <c r="N39" s="15" t="s">
        <v>776</v>
      </c>
    </row>
    <row r="40" spans="1:14">
      <c r="A40" s="9">
        <f>[21]DBD!A44</f>
        <v>36</v>
      </c>
      <c r="B40" s="9" t="str">
        <f>[21]DBD!B44</f>
        <v>ThirdCreditor</v>
      </c>
      <c r="C40" s="9" t="str">
        <f>[21]DBD!C44</f>
        <v>前三順位債權人</v>
      </c>
      <c r="D40" s="9" t="str">
        <f>[21]DBD!D44</f>
        <v>NVARCHAR2</v>
      </c>
      <c r="E40" s="9">
        <f>[21]DBD!E44</f>
        <v>10</v>
      </c>
      <c r="F40" s="9">
        <f>[21]DBD!F44</f>
        <v>0</v>
      </c>
      <c r="G40" s="9">
        <f>[21]DBD!G44</f>
        <v>0</v>
      </c>
      <c r="H40" s="15" t="s">
        <v>74</v>
      </c>
      <c r="I40" s="15" t="s">
        <v>87</v>
      </c>
      <c r="J40" s="15" t="s">
        <v>88</v>
      </c>
      <c r="K40" s="15" t="s">
        <v>43</v>
      </c>
      <c r="L40" s="15">
        <v>12</v>
      </c>
      <c r="M40" s="15"/>
      <c r="N40" s="15" t="s">
        <v>774</v>
      </c>
    </row>
    <row r="41" spans="1:14">
      <c r="A41" s="9">
        <f>[21]DBD!A45</f>
        <v>37</v>
      </c>
      <c r="B41" s="9" t="str">
        <f>[21]DBD!B45</f>
        <v>ThirdAmt</v>
      </c>
      <c r="C41" s="9" t="str">
        <f>[21]DBD!C45</f>
        <v>前三順位金額</v>
      </c>
      <c r="D41" s="9" t="str">
        <f>[21]DBD!D45</f>
        <v>DECIMAL</v>
      </c>
      <c r="E41" s="9">
        <f>[21]DBD!E45</f>
        <v>16</v>
      </c>
      <c r="F41" s="9">
        <f>[21]DBD!F45</f>
        <v>2</v>
      </c>
      <c r="G41" s="9">
        <f>[21]DBD!G45</f>
        <v>0</v>
      </c>
      <c r="H41" s="15" t="s">
        <v>74</v>
      </c>
      <c r="I41" s="15" t="s">
        <v>85</v>
      </c>
      <c r="J41" s="15" t="s">
        <v>86</v>
      </c>
      <c r="K41" s="15" t="s">
        <v>32</v>
      </c>
      <c r="L41" s="15">
        <v>11</v>
      </c>
      <c r="M41" s="15">
        <v>0</v>
      </c>
      <c r="N41" s="15" t="s">
        <v>777</v>
      </c>
    </row>
    <row r="42" spans="1:14">
      <c r="A42" s="9">
        <f>[21]DBD!A46</f>
        <v>38</v>
      </c>
      <c r="B42" s="9" t="str">
        <f>[21]DBD!B46</f>
        <v>CreateDate</v>
      </c>
      <c r="C42" s="9" t="str">
        <f>[21]DBD!C46</f>
        <v>建檔日期時間</v>
      </c>
      <c r="D42" s="9" t="str">
        <f>[21]DBD!D46</f>
        <v>DATE</v>
      </c>
      <c r="E42" s="9">
        <f>[21]DBD!E46</f>
        <v>0</v>
      </c>
      <c r="F42" s="9">
        <f>[21]DBD!F46</f>
        <v>0</v>
      </c>
      <c r="G42" s="9">
        <f>[21]DBD!G46</f>
        <v>0</v>
      </c>
      <c r="H42" s="15"/>
      <c r="I42" s="15"/>
      <c r="J42" s="15"/>
      <c r="K42" s="15"/>
      <c r="L42" s="15"/>
      <c r="M42" s="15"/>
      <c r="N42" s="15"/>
    </row>
    <row r="43" spans="1:14">
      <c r="A43" s="9">
        <f>[21]DBD!A47</f>
        <v>39</v>
      </c>
      <c r="B43" s="9" t="str">
        <f>[21]DBD!B47</f>
        <v>CreateEmpNo</v>
      </c>
      <c r="C43" s="9" t="str">
        <f>[21]DBD!C47</f>
        <v>建檔人員</v>
      </c>
      <c r="D43" s="9" t="str">
        <f>[21]DBD!D47</f>
        <v>VARCHAR2</v>
      </c>
      <c r="E43" s="9">
        <f>[21]DBD!E47</f>
        <v>6</v>
      </c>
      <c r="F43" s="9">
        <f>[21]DBD!F47</f>
        <v>0</v>
      </c>
      <c r="G43" s="9">
        <f>[21]DBD!G47</f>
        <v>0</v>
      </c>
      <c r="H43" s="15"/>
      <c r="I43" s="15"/>
      <c r="J43" s="15"/>
      <c r="K43" s="15"/>
      <c r="L43" s="15"/>
      <c r="M43" s="15"/>
      <c r="N43" s="15"/>
    </row>
    <row r="44" spans="1:14">
      <c r="A44" s="9">
        <f>[21]DBD!A48</f>
        <v>40</v>
      </c>
      <c r="B44" s="9" t="str">
        <f>[21]DBD!B48</f>
        <v>LastUpdate</v>
      </c>
      <c r="C44" s="9" t="str">
        <f>[21]DBD!C48</f>
        <v>最後更新日期時間</v>
      </c>
      <c r="D44" s="9" t="str">
        <f>[21]DBD!D48</f>
        <v>DATE</v>
      </c>
      <c r="E44" s="9">
        <f>[21]DBD!E48</f>
        <v>0</v>
      </c>
      <c r="F44" s="9">
        <f>[21]DBD!F48</f>
        <v>0</v>
      </c>
      <c r="G44" s="9">
        <f>[21]DBD!G48</f>
        <v>0</v>
      </c>
      <c r="H44" s="15"/>
      <c r="I44" s="15"/>
      <c r="J44" s="15"/>
      <c r="K44" s="15"/>
      <c r="L44" s="15"/>
      <c r="M44" s="15"/>
      <c r="N44" s="15"/>
    </row>
    <row r="45" spans="1:14">
      <c r="A45" s="9">
        <f>[21]DBD!A49</f>
        <v>41</v>
      </c>
      <c r="B45" s="9" t="str">
        <f>[21]DBD!B49</f>
        <v>LastUpdateEmpNo</v>
      </c>
      <c r="C45" s="9" t="str">
        <f>[21]DBD!C49</f>
        <v>最後更新人員</v>
      </c>
      <c r="D45" s="9" t="str">
        <f>[21]DBD!D49</f>
        <v>VARCHAR2</v>
      </c>
      <c r="E45" s="9">
        <f>[21]DBD!E49</f>
        <v>6</v>
      </c>
      <c r="F45" s="9">
        <f>[21]DBD!F49</f>
        <v>0</v>
      </c>
      <c r="G45" s="9">
        <f>[21]DBD!G49</f>
        <v>0</v>
      </c>
      <c r="H45" s="15"/>
      <c r="I45" s="15"/>
      <c r="J45" s="15"/>
      <c r="K45" s="15"/>
      <c r="L45" s="15"/>
      <c r="M45" s="15"/>
      <c r="N45" s="15"/>
    </row>
  </sheetData>
  <mergeCells count="1">
    <mergeCell ref="A1:B1"/>
  </mergeCells>
  <phoneticPr fontId="1" type="noConversion"/>
  <hyperlinks>
    <hyperlink ref="E1" location="'L2'!A1" display="回首頁" xr:uid="{00000000-0004-0000-15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23"/>
  <dimension ref="A1:N45"/>
  <sheetViews>
    <sheetView zoomScaleNormal="100" workbookViewId="0">
      <selection activeCell="H3" sqref="H3"/>
    </sheetView>
  </sheetViews>
  <sheetFormatPr defaultColWidth="42.109375" defaultRowHeight="16.2"/>
  <cols>
    <col min="1" max="1" width="5.21875" style="11" bestFit="1" customWidth="1"/>
    <col min="2" max="2" width="23" style="11" bestFit="1" customWidth="1"/>
    <col min="3" max="4" width="24.33203125" style="11" bestFit="1" customWidth="1"/>
    <col min="5" max="5" width="8.21875" style="11" bestFit="1" customWidth="1"/>
    <col min="6" max="6" width="6.77734375" style="11" bestFit="1" customWidth="1"/>
    <col min="7" max="7" width="24.5546875" style="11" customWidth="1"/>
    <col min="8" max="8" width="13.5546875" style="11" bestFit="1" customWidth="1"/>
    <col min="9" max="9" width="11.88671875" style="11" bestFit="1" customWidth="1"/>
    <col min="10" max="10" width="21.6640625" style="11" bestFit="1" customWidth="1"/>
    <col min="11" max="13" width="6.77734375" style="11" bestFit="1" customWidth="1"/>
    <col min="14" max="14" width="19.109375" style="11" bestFit="1" customWidth="1"/>
    <col min="15" max="16384" width="42.109375" style="11"/>
  </cols>
  <sheetData>
    <row r="1" spans="1:14">
      <c r="A1" s="46" t="s">
        <v>7</v>
      </c>
      <c r="B1" s="47"/>
      <c r="C1" s="9" t="str">
        <f>[22]DBD!C1</f>
        <v>ClBuilding</v>
      </c>
      <c r="D1" s="9" t="str">
        <f>[22]DBD!D1</f>
        <v>擔保品不動產建物檔</v>
      </c>
      <c r="E1" s="16" t="s">
        <v>23</v>
      </c>
      <c r="F1" s="10"/>
      <c r="G1" s="10"/>
    </row>
    <row r="2" spans="1:14" ht="409.6">
      <c r="A2" s="32"/>
      <c r="B2" s="33" t="s">
        <v>353</v>
      </c>
      <c r="C2" s="9" t="s">
        <v>795</v>
      </c>
      <c r="D2" s="9"/>
      <c r="E2" s="16"/>
      <c r="F2" s="10"/>
      <c r="G2" s="10"/>
    </row>
    <row r="3" spans="1:14" ht="32.4">
      <c r="A3" s="32"/>
      <c r="B3" s="33" t="s">
        <v>354</v>
      </c>
      <c r="C3" s="9" t="s">
        <v>778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[22]DBD!A9</f>
        <v>1</v>
      </c>
      <c r="B5" s="9" t="str">
        <f>[22]DBD!B9</f>
        <v>ClCode1</v>
      </c>
      <c r="C5" s="9" t="str">
        <f>[22]DBD!C9</f>
        <v>擔保品代號1</v>
      </c>
      <c r="D5" s="9" t="str">
        <f>[22]DBD!D9</f>
        <v>DECIMAL</v>
      </c>
      <c r="E5" s="9">
        <f>[22]DBD!E9</f>
        <v>1</v>
      </c>
      <c r="F5" s="9">
        <f>[22]DBD!F9</f>
        <v>0</v>
      </c>
      <c r="G5" s="9" t="str">
        <f>[22]DBD!G9</f>
        <v>擔保品代號檔CdCl</v>
      </c>
      <c r="H5" s="15" t="s">
        <v>588</v>
      </c>
      <c r="I5" s="15" t="s">
        <v>589</v>
      </c>
      <c r="J5" s="15" t="s">
        <v>597</v>
      </c>
      <c r="K5" s="15" t="s">
        <v>598</v>
      </c>
      <c r="L5" s="15">
        <v>1</v>
      </c>
      <c r="M5" s="15"/>
      <c r="N5" s="20"/>
    </row>
    <row r="6" spans="1:14">
      <c r="A6" s="9">
        <f>[22]DBD!A10</f>
        <v>2</v>
      </c>
      <c r="B6" s="9" t="str">
        <f>[22]DBD!B10</f>
        <v>ClCode2</v>
      </c>
      <c r="C6" s="9" t="str">
        <f>[22]DBD!C10</f>
        <v>擔保品代號2</v>
      </c>
      <c r="D6" s="9" t="str">
        <f>[22]DBD!D10</f>
        <v>DECIMAL</v>
      </c>
      <c r="E6" s="9">
        <f>[22]DBD!E10</f>
        <v>2</v>
      </c>
      <c r="F6" s="9">
        <f>[22]DBD!F10</f>
        <v>0</v>
      </c>
      <c r="G6" s="9" t="str">
        <f>[22]DBD!G10</f>
        <v>擔保品代號檔CdCl</v>
      </c>
      <c r="H6" s="15" t="s">
        <v>588</v>
      </c>
      <c r="I6" s="15" t="s">
        <v>590</v>
      </c>
      <c r="J6" s="15" t="s">
        <v>599</v>
      </c>
      <c r="K6" s="15" t="s">
        <v>598</v>
      </c>
      <c r="L6" s="15">
        <v>2</v>
      </c>
      <c r="M6" s="15"/>
      <c r="N6" s="20"/>
    </row>
    <row r="7" spans="1:14">
      <c r="A7" s="9">
        <f>[22]DBD!A11</f>
        <v>3</v>
      </c>
      <c r="B7" s="9" t="str">
        <f>[22]DBD!B11</f>
        <v>ClNo</v>
      </c>
      <c r="C7" s="9" t="str">
        <f>[22]DBD!C11</f>
        <v>擔保品編號</v>
      </c>
      <c r="D7" s="9" t="str">
        <f>[22]DBD!D11</f>
        <v>DECIMAL</v>
      </c>
      <c r="E7" s="9">
        <f>[22]DBD!E11</f>
        <v>7</v>
      </c>
      <c r="F7" s="9">
        <f>[22]DBD!F11</f>
        <v>0</v>
      </c>
      <c r="G7" s="9">
        <f>[22]DBD!G11</f>
        <v>0</v>
      </c>
      <c r="H7" s="15" t="s">
        <v>588</v>
      </c>
      <c r="I7" s="15" t="s">
        <v>591</v>
      </c>
      <c r="J7" s="15" t="s">
        <v>601</v>
      </c>
      <c r="K7" s="15" t="s">
        <v>598</v>
      </c>
      <c r="L7" s="15">
        <v>7</v>
      </c>
      <c r="M7" s="15"/>
      <c r="N7" s="20"/>
    </row>
    <row r="8" spans="1:14" ht="32.4">
      <c r="A8" s="9">
        <f>[22]DBD!A12</f>
        <v>4</v>
      </c>
      <c r="B8" s="9" t="str">
        <f>[22]DBD!B12</f>
        <v>CityCode</v>
      </c>
      <c r="C8" s="9" t="str">
        <f>[22]DBD!C12</f>
        <v>縣市</v>
      </c>
      <c r="D8" s="9" t="str">
        <f>[22]DBD!D12</f>
        <v>VARCHAR2</v>
      </c>
      <c r="E8" s="9">
        <f>[22]DBD!E12</f>
        <v>2</v>
      </c>
      <c r="F8" s="9">
        <f>[22]DBD!F12</f>
        <v>0</v>
      </c>
      <c r="G8" s="9" t="str">
        <f>[22]DBD!G12</f>
        <v>地區別與鄉鎮區對照檔CdArea</v>
      </c>
      <c r="H8" s="20" t="s">
        <v>612</v>
      </c>
      <c r="I8" s="15" t="s">
        <v>613</v>
      </c>
      <c r="J8" s="36" t="s">
        <v>624</v>
      </c>
      <c r="K8" s="36" t="s">
        <v>380</v>
      </c>
      <c r="L8" s="36">
        <v>2</v>
      </c>
      <c r="M8" s="15"/>
      <c r="N8" s="20" t="s">
        <v>649</v>
      </c>
    </row>
    <row r="9" spans="1:14" ht="32.4">
      <c r="A9" s="9">
        <f>[22]DBD!A13</f>
        <v>5</v>
      </c>
      <c r="B9" s="9" t="str">
        <f>[22]DBD!B13</f>
        <v>AreaCode</v>
      </c>
      <c r="C9" s="9" t="str">
        <f>[22]DBD!C13</f>
        <v>鄉鎮市區</v>
      </c>
      <c r="D9" s="9" t="str">
        <f>[22]DBD!D13</f>
        <v>VARCHAR2</v>
      </c>
      <c r="E9" s="9">
        <f>[22]DBD!E13</f>
        <v>3</v>
      </c>
      <c r="F9" s="9">
        <f>[22]DBD!F13</f>
        <v>0</v>
      </c>
      <c r="G9" s="9" t="str">
        <f>[22]DBD!G13</f>
        <v>地區別與鄉鎮區對照檔CdArea</v>
      </c>
      <c r="H9" s="15" t="s">
        <v>614</v>
      </c>
      <c r="I9" s="36" t="s">
        <v>611</v>
      </c>
      <c r="J9" s="36" t="s">
        <v>625</v>
      </c>
      <c r="K9" s="36" t="s">
        <v>380</v>
      </c>
      <c r="L9" s="36">
        <v>2</v>
      </c>
      <c r="M9" s="15"/>
      <c r="N9" s="20" t="s">
        <v>649</v>
      </c>
    </row>
    <row r="10" spans="1:14" ht="32.4">
      <c r="A10" s="9">
        <f>[22]DBD!A14</f>
        <v>6</v>
      </c>
      <c r="B10" s="9" t="str">
        <f>[22]DBD!B14</f>
        <v>IrCode</v>
      </c>
      <c r="C10" s="9" t="str">
        <f>[22]DBD!C14</f>
        <v>段小段代碼</v>
      </c>
      <c r="D10" s="9" t="str">
        <f>[22]DBD!D14</f>
        <v>VARCHAR2</v>
      </c>
      <c r="E10" s="9">
        <f>[22]DBD!E14</f>
        <v>5</v>
      </c>
      <c r="F10" s="9">
        <f>[22]DBD!F14</f>
        <v>0</v>
      </c>
      <c r="G10" s="9" t="str">
        <f>[22]DBD!G14</f>
        <v>地段代碼檔CdLandSection</v>
      </c>
      <c r="H10" s="15"/>
      <c r="I10" s="15"/>
      <c r="J10" s="15"/>
      <c r="K10" s="15"/>
      <c r="L10" s="15"/>
      <c r="M10" s="15"/>
      <c r="N10" s="15" t="s">
        <v>650</v>
      </c>
    </row>
    <row r="11" spans="1:14">
      <c r="A11" s="9">
        <f>[22]DBD!A15</f>
        <v>7</v>
      </c>
      <c r="B11" s="9" t="str">
        <f>[22]DBD!B15</f>
        <v>Road</v>
      </c>
      <c r="C11" s="9" t="str">
        <f>[22]DBD!C15</f>
        <v>路名</v>
      </c>
      <c r="D11" s="9" t="str">
        <f>[22]DBD!D15</f>
        <v>NVARCHAR2</v>
      </c>
      <c r="E11" s="9">
        <f>[22]DBD!E15</f>
        <v>40</v>
      </c>
      <c r="F11" s="9">
        <f>[22]DBD!F15</f>
        <v>0</v>
      </c>
      <c r="G11" s="9"/>
      <c r="H11" s="15" t="s">
        <v>109</v>
      </c>
      <c r="I11" s="15" t="s">
        <v>139</v>
      </c>
      <c r="J11" s="15" t="s">
        <v>140</v>
      </c>
      <c r="K11" s="15" t="s">
        <v>43</v>
      </c>
      <c r="L11" s="15">
        <v>58</v>
      </c>
      <c r="M11" s="15"/>
      <c r="N11" s="15" t="s">
        <v>651</v>
      </c>
    </row>
    <row r="12" spans="1:14">
      <c r="A12" s="9">
        <f>[22]DBD!A16</f>
        <v>8</v>
      </c>
      <c r="B12" s="9" t="str">
        <f>[22]DBD!B16</f>
        <v>Section</v>
      </c>
      <c r="C12" s="9" t="str">
        <f>[22]DBD!C16</f>
        <v>段</v>
      </c>
      <c r="D12" s="9" t="str">
        <f>[22]DBD!D16</f>
        <v>VARCHAR2</v>
      </c>
      <c r="E12" s="9">
        <f>[22]DBD!E16</f>
        <v>5</v>
      </c>
      <c r="F12" s="9">
        <f>[22]DBD!F16</f>
        <v>0</v>
      </c>
      <c r="G12" s="9">
        <f>[22]DBD!G16</f>
        <v>0</v>
      </c>
      <c r="H12" s="15"/>
      <c r="I12" s="15"/>
      <c r="J12" s="15"/>
      <c r="K12" s="15"/>
      <c r="L12" s="15"/>
      <c r="M12" s="15"/>
      <c r="N12" s="15" t="s">
        <v>622</v>
      </c>
    </row>
    <row r="13" spans="1:14">
      <c r="A13" s="9">
        <f>[22]DBD!A17</f>
        <v>9</v>
      </c>
      <c r="B13" s="9" t="str">
        <f>[22]DBD!B17</f>
        <v>Alley</v>
      </c>
      <c r="C13" s="9" t="str">
        <f>[22]DBD!C17</f>
        <v>巷</v>
      </c>
      <c r="D13" s="9" t="str">
        <f>[22]DBD!D17</f>
        <v>VARCHAR2</v>
      </c>
      <c r="E13" s="9">
        <f>[22]DBD!E17</f>
        <v>5</v>
      </c>
      <c r="F13" s="9">
        <f>[22]DBD!F17</f>
        <v>0</v>
      </c>
      <c r="G13" s="9">
        <f>[22]DBD!G17</f>
        <v>0</v>
      </c>
      <c r="H13" s="15"/>
      <c r="I13" s="15"/>
      <c r="J13" s="15"/>
      <c r="K13" s="15"/>
      <c r="L13" s="15"/>
      <c r="M13" s="15"/>
      <c r="N13" s="15" t="s">
        <v>622</v>
      </c>
    </row>
    <row r="14" spans="1:14">
      <c r="A14" s="9">
        <f>[22]DBD!A18</f>
        <v>10</v>
      </c>
      <c r="B14" s="9" t="str">
        <f>[22]DBD!B18</f>
        <v>Lane</v>
      </c>
      <c r="C14" s="9" t="str">
        <f>[22]DBD!C18</f>
        <v>弄</v>
      </c>
      <c r="D14" s="9" t="str">
        <f>[22]DBD!D18</f>
        <v>VARCHAR2</v>
      </c>
      <c r="E14" s="9">
        <f>[22]DBD!E18</f>
        <v>5</v>
      </c>
      <c r="F14" s="9">
        <f>[22]DBD!F18</f>
        <v>0</v>
      </c>
      <c r="G14" s="9">
        <f>[22]DBD!G18</f>
        <v>0</v>
      </c>
      <c r="H14" s="15"/>
      <c r="I14" s="15"/>
      <c r="J14" s="15"/>
      <c r="K14" s="15"/>
      <c r="L14" s="15"/>
      <c r="M14" s="15"/>
      <c r="N14" s="15" t="s">
        <v>622</v>
      </c>
    </row>
    <row r="15" spans="1:14">
      <c r="A15" s="9">
        <f>[22]DBD!A19</f>
        <v>11</v>
      </c>
      <c r="B15" s="9" t="str">
        <f>[22]DBD!B19</f>
        <v>Num</v>
      </c>
      <c r="C15" s="9" t="str">
        <f>[22]DBD!C19</f>
        <v>號</v>
      </c>
      <c r="D15" s="9" t="str">
        <f>[22]DBD!D19</f>
        <v>VARCHAR2</v>
      </c>
      <c r="E15" s="9">
        <f>[22]DBD!E19</f>
        <v>5</v>
      </c>
      <c r="F15" s="9">
        <f>[22]DBD!F19</f>
        <v>0</v>
      </c>
      <c r="G15" s="9">
        <f>[22]DBD!G19</f>
        <v>0</v>
      </c>
      <c r="H15" s="15"/>
      <c r="I15" s="15"/>
      <c r="J15" s="15"/>
      <c r="K15" s="15"/>
      <c r="L15" s="15"/>
      <c r="M15" s="15"/>
      <c r="N15" s="15" t="s">
        <v>622</v>
      </c>
    </row>
    <row r="16" spans="1:14">
      <c r="A16" s="9">
        <f>[22]DBD!A20</f>
        <v>12</v>
      </c>
      <c r="B16" s="9" t="str">
        <f>[22]DBD!B20</f>
        <v>NumDash</v>
      </c>
      <c r="C16" s="9" t="str">
        <f>[22]DBD!C20</f>
        <v>號之</v>
      </c>
      <c r="D16" s="9" t="str">
        <f>[22]DBD!D20</f>
        <v>VARCHAR2</v>
      </c>
      <c r="E16" s="9">
        <f>[22]DBD!E20</f>
        <v>5</v>
      </c>
      <c r="F16" s="9">
        <f>[22]DBD!F20</f>
        <v>0</v>
      </c>
      <c r="G16" s="9">
        <f>[22]DBD!G20</f>
        <v>0</v>
      </c>
      <c r="H16" s="15"/>
      <c r="I16" s="15"/>
      <c r="J16" s="15"/>
      <c r="K16" s="15"/>
      <c r="L16" s="15"/>
      <c r="M16" s="15"/>
      <c r="N16" s="15" t="s">
        <v>622</v>
      </c>
    </row>
    <row r="17" spans="1:14">
      <c r="A17" s="9">
        <f>[22]DBD!A21</f>
        <v>13</v>
      </c>
      <c r="B17" s="9" t="str">
        <f>[22]DBD!B21</f>
        <v>Floor</v>
      </c>
      <c r="C17" s="9" t="str">
        <f>[22]DBD!C21</f>
        <v>樓</v>
      </c>
      <c r="D17" s="9" t="str">
        <f>[22]DBD!D21</f>
        <v>VARCHAR2</v>
      </c>
      <c r="E17" s="9">
        <f>[22]DBD!E21</f>
        <v>5</v>
      </c>
      <c r="F17" s="9">
        <f>[22]DBD!F21</f>
        <v>0</v>
      </c>
      <c r="G17" s="9">
        <f>[22]DBD!G21</f>
        <v>0</v>
      </c>
      <c r="H17" s="15"/>
      <c r="I17" s="15"/>
      <c r="J17" s="15"/>
      <c r="K17" s="15"/>
      <c r="L17" s="15"/>
      <c r="M17" s="15"/>
      <c r="N17" s="15" t="s">
        <v>622</v>
      </c>
    </row>
    <row r="18" spans="1:14">
      <c r="A18" s="9">
        <f>[22]DBD!A22</f>
        <v>14</v>
      </c>
      <c r="B18" s="9" t="str">
        <f>[22]DBD!B22</f>
        <v>FloorDash</v>
      </c>
      <c r="C18" s="9" t="str">
        <f>[22]DBD!C22</f>
        <v>樓之</v>
      </c>
      <c r="D18" s="9" t="str">
        <f>[22]DBD!D22</f>
        <v>VARCHAR2</v>
      </c>
      <c r="E18" s="9">
        <f>[22]DBD!E22</f>
        <v>5</v>
      </c>
      <c r="F18" s="9">
        <f>[22]DBD!F22</f>
        <v>0</v>
      </c>
      <c r="G18" s="9">
        <f>[22]DBD!G22</f>
        <v>0</v>
      </c>
      <c r="H18" s="15"/>
      <c r="I18" s="15"/>
      <c r="J18" s="15"/>
      <c r="K18" s="15"/>
      <c r="L18" s="15"/>
      <c r="M18" s="15"/>
      <c r="N18" s="15" t="s">
        <v>622</v>
      </c>
    </row>
    <row r="19" spans="1:14" ht="32.4">
      <c r="A19" s="9">
        <f>[22]DBD!A23</f>
        <v>15</v>
      </c>
      <c r="B19" s="9" t="str">
        <f>[22]DBD!B23</f>
        <v>BdNo1</v>
      </c>
      <c r="C19" s="9" t="str">
        <f>[22]DBD!C23</f>
        <v>建號</v>
      </c>
      <c r="D19" s="9" t="str">
        <f>[22]DBD!D23</f>
        <v>VARCHAR2</v>
      </c>
      <c r="E19" s="9">
        <f>[22]DBD!E23</f>
        <v>5</v>
      </c>
      <c r="F19" s="9">
        <f>[22]DBD!F23</f>
        <v>0</v>
      </c>
      <c r="G19" s="9" t="str">
        <f>[22]DBD!G23</f>
        <v>建號格式為5-3,共8碼,BdNo1為前5碼,</v>
      </c>
      <c r="H19" s="15" t="s">
        <v>109</v>
      </c>
      <c r="I19" s="15" t="s">
        <v>113</v>
      </c>
      <c r="J19" s="15" t="s">
        <v>114</v>
      </c>
      <c r="K19" s="15" t="s">
        <v>27</v>
      </c>
      <c r="L19" s="15">
        <v>5</v>
      </c>
      <c r="M19" s="15"/>
      <c r="N19" s="15"/>
    </row>
    <row r="20" spans="1:14" ht="32.4">
      <c r="A20" s="9">
        <f>[22]DBD!A24</f>
        <v>16</v>
      </c>
      <c r="B20" s="9" t="str">
        <f>[22]DBD!B24</f>
        <v>BdNo2</v>
      </c>
      <c r="C20" s="9" t="str">
        <f>[22]DBD!C24</f>
        <v>建號(子號)</v>
      </c>
      <c r="D20" s="9" t="str">
        <f>[22]DBD!D24</f>
        <v>VARCHAR2</v>
      </c>
      <c r="E20" s="9">
        <f>[22]DBD!E24</f>
        <v>3</v>
      </c>
      <c r="F20" s="9">
        <f>[22]DBD!F24</f>
        <v>0</v>
      </c>
      <c r="G20" s="9" t="str">
        <f>[22]DBD!G24</f>
        <v>建號格式為5-3,共8碼,BdNo2為後3碼</v>
      </c>
      <c r="H20" s="15" t="s">
        <v>109</v>
      </c>
      <c r="I20" s="15" t="s">
        <v>147</v>
      </c>
      <c r="J20" s="15" t="s">
        <v>148</v>
      </c>
      <c r="K20" s="15" t="s">
        <v>27</v>
      </c>
      <c r="L20" s="15">
        <v>3</v>
      </c>
      <c r="M20" s="15"/>
      <c r="N20" s="15"/>
    </row>
    <row r="21" spans="1:14">
      <c r="A21" s="9">
        <f>[22]DBD!A25</f>
        <v>17</v>
      </c>
      <c r="B21" s="9" t="str">
        <f>[22]DBD!B25</f>
        <v>BdLocation</v>
      </c>
      <c r="C21" s="9" t="str">
        <f>[22]DBD!C25</f>
        <v>建物門牌</v>
      </c>
      <c r="D21" s="9" t="str">
        <f>[22]DBD!D25</f>
        <v>NVARCHAR2</v>
      </c>
      <c r="E21" s="9">
        <f>[22]DBD!E25</f>
        <v>150</v>
      </c>
      <c r="F21" s="9">
        <f>[22]DBD!F25</f>
        <v>0</v>
      </c>
      <c r="G21" s="9">
        <f>[22]DBD!G25</f>
        <v>0</v>
      </c>
      <c r="H21" s="15" t="s">
        <v>109</v>
      </c>
      <c r="I21" s="15" t="s">
        <v>111</v>
      </c>
      <c r="J21" s="15" t="s">
        <v>112</v>
      </c>
      <c r="K21" s="15" t="s">
        <v>43</v>
      </c>
      <c r="L21" s="15">
        <v>58</v>
      </c>
      <c r="M21" s="15"/>
      <c r="N21" s="15" t="s">
        <v>651</v>
      </c>
    </row>
    <row r="22" spans="1:14" ht="307.8">
      <c r="A22" s="9">
        <f>[22]DBD!A26</f>
        <v>18</v>
      </c>
      <c r="B22" s="9" t="str">
        <f>[22]DBD!B26</f>
        <v>BdMainUseCode</v>
      </c>
      <c r="C22" s="9" t="str">
        <f>[22]DBD!C26</f>
        <v>建物主要用途</v>
      </c>
      <c r="D22" s="9" t="str">
        <f>[22]DBD!D26</f>
        <v>VARCHAR2</v>
      </c>
      <c r="E22" s="9">
        <f>[22]DBD!E26</f>
        <v>2</v>
      </c>
      <c r="F22" s="9">
        <f>[22]DBD!F26</f>
        <v>0</v>
      </c>
      <c r="G22" s="9" t="str">
        <f>[22]DBD!G26</f>
        <v>共用代碼檔
01:住家用
02:商業用
03:工業用
04:農業用
05:農舍
06:住商用
07:住工用
08:工商用
09:共用部分
10:列管標準廠房
11:國民住宅
12:市場攤位
13:停車空間
14:見使用執照
15:見其它登記事項</v>
      </c>
      <c r="H22" s="15" t="s">
        <v>109</v>
      </c>
      <c r="I22" s="15" t="s">
        <v>129</v>
      </c>
      <c r="J22" s="15" t="s">
        <v>130</v>
      </c>
      <c r="K22" s="15" t="s">
        <v>43</v>
      </c>
      <c r="L22" s="15">
        <v>1</v>
      </c>
      <c r="M22" s="15"/>
      <c r="N22" s="20" t="s">
        <v>652</v>
      </c>
    </row>
    <row r="23" spans="1:14" ht="113.4">
      <c r="A23" s="9">
        <f>[22]DBD!A27</f>
        <v>19</v>
      </c>
      <c r="B23" s="9" t="str">
        <f>[22]DBD!B27</f>
        <v>BdUsageCode</v>
      </c>
      <c r="C23" s="9" t="str">
        <f>[22]DBD!C27</f>
        <v>建物使用別</v>
      </c>
      <c r="D23" s="9" t="str">
        <f>[22]DBD!D27</f>
        <v>VARCHAR2</v>
      </c>
      <c r="E23" s="9">
        <f>[22]DBD!E27</f>
        <v>1</v>
      </c>
      <c r="F23" s="9">
        <f>[22]DBD!F27</f>
        <v>0</v>
      </c>
      <c r="G23" s="9" t="str">
        <f>[22]DBD!G27</f>
        <v>共用代碼檔
1:自用
2:閒置
3:投資
4:出租
5:無償供他人使用
6:其他</v>
      </c>
      <c r="H23" s="15"/>
      <c r="I23" s="15"/>
      <c r="J23" s="15"/>
      <c r="K23" s="15"/>
      <c r="L23" s="15"/>
      <c r="M23" s="15"/>
      <c r="N23" s="15"/>
    </row>
    <row r="24" spans="1:14" ht="113.4">
      <c r="A24" s="9">
        <f>[22]DBD!A28</f>
        <v>20</v>
      </c>
      <c r="B24" s="9" t="str">
        <f>[22]DBD!B28</f>
        <v>BdMtrlCode</v>
      </c>
      <c r="C24" s="9" t="str">
        <f>[22]DBD!C28</f>
        <v>建物主要建材</v>
      </c>
      <c r="D24" s="9" t="str">
        <f>[22]DBD!D28</f>
        <v>VARCHAR2</v>
      </c>
      <c r="E24" s="9">
        <f>[22]DBD!E28</f>
        <v>2</v>
      </c>
      <c r="F24" s="9">
        <f>[22]DBD!F28</f>
        <v>0</v>
      </c>
      <c r="G24" s="9" t="str">
        <f>[22]DBD!G28</f>
        <v>共用代碼檔
01:木造
02:鋼造
03:混凝土造
04:鋼筋混凝土造
05:石造
06:磚造</v>
      </c>
      <c r="H24" s="15" t="s">
        <v>109</v>
      </c>
      <c r="I24" s="15" t="s">
        <v>119</v>
      </c>
      <c r="J24" s="15" t="s">
        <v>120</v>
      </c>
      <c r="K24" s="15" t="s">
        <v>43</v>
      </c>
      <c r="L24" s="15">
        <v>2</v>
      </c>
      <c r="M24" s="15"/>
      <c r="N24" s="15" t="s">
        <v>653</v>
      </c>
    </row>
    <row r="25" spans="1:14" ht="194.4">
      <c r="A25" s="9">
        <f>[22]DBD!A29</f>
        <v>21</v>
      </c>
      <c r="B25" s="9" t="str">
        <f>[22]DBD!B29</f>
        <v>BdTypeCode</v>
      </c>
      <c r="C25" s="9" t="str">
        <f>[22]DBD!C29</f>
        <v>建物類別</v>
      </c>
      <c r="D25" s="9" t="str">
        <f>[22]DBD!D29</f>
        <v>VARCHAR2</v>
      </c>
      <c r="E25" s="9">
        <f>[22]DBD!E29</f>
        <v>2</v>
      </c>
      <c r="F25" s="9">
        <f>[22]DBD!F29</f>
        <v>0</v>
      </c>
      <c r="G25" s="9" t="str">
        <f>[22]DBD!G29</f>
        <v>共用代碼檔
01:公寓
02:電梯大廈
03:套房
04:別墅
05:透天厝
06:樓中樓
07:辦公
08:店面
09:廠房
10:車位
11:其它</v>
      </c>
      <c r="H25" s="15"/>
      <c r="I25" s="15"/>
      <c r="J25" s="15"/>
      <c r="K25" s="15"/>
      <c r="L25" s="15"/>
      <c r="M25" s="15"/>
      <c r="N25" s="15"/>
    </row>
    <row r="26" spans="1:14">
      <c r="A26" s="9">
        <f>[22]DBD!A30</f>
        <v>22</v>
      </c>
      <c r="B26" s="9" t="str">
        <f>[22]DBD!B30</f>
        <v>TotalFloor</v>
      </c>
      <c r="C26" s="9" t="str">
        <f>[22]DBD!C30</f>
        <v>總樓層</v>
      </c>
      <c r="D26" s="9" t="str">
        <f>[22]DBD!D30</f>
        <v>DECIMAL</v>
      </c>
      <c r="E26" s="9">
        <f>[22]DBD!E30</f>
        <v>3</v>
      </c>
      <c r="F26" s="9">
        <f>[22]DBD!F30</f>
        <v>0</v>
      </c>
      <c r="G26" s="9">
        <f>[22]DBD!G30</f>
        <v>0</v>
      </c>
      <c r="H26" s="15" t="s">
        <v>109</v>
      </c>
      <c r="I26" s="15" t="s">
        <v>121</v>
      </c>
      <c r="J26" s="15" t="s">
        <v>122</v>
      </c>
      <c r="K26" s="15" t="s">
        <v>27</v>
      </c>
      <c r="L26" s="15">
        <v>2</v>
      </c>
      <c r="M26" s="15"/>
      <c r="N26" s="15" t="s">
        <v>633</v>
      </c>
    </row>
    <row r="27" spans="1:14">
      <c r="A27" s="9">
        <f>[22]DBD!A31</f>
        <v>23</v>
      </c>
      <c r="B27" s="9" t="str">
        <f>[22]DBD!B31</f>
        <v>FloorNo</v>
      </c>
      <c r="C27" s="9" t="str">
        <f>[22]DBD!C31</f>
        <v>擔保品所在樓層</v>
      </c>
      <c r="D27" s="9" t="str">
        <f>[22]DBD!D31</f>
        <v>VARCHAR2</v>
      </c>
      <c r="E27" s="9">
        <f>[22]DBD!E31</f>
        <v>7</v>
      </c>
      <c r="F27" s="9">
        <f>[22]DBD!F31</f>
        <v>0</v>
      </c>
      <c r="G27" s="9">
        <f>[22]DBD!G31</f>
        <v>0</v>
      </c>
      <c r="H27" s="15" t="s">
        <v>109</v>
      </c>
      <c r="I27" s="15" t="s">
        <v>133</v>
      </c>
      <c r="J27" s="15" t="s">
        <v>134</v>
      </c>
      <c r="K27" s="15" t="s">
        <v>43</v>
      </c>
      <c r="L27" s="15">
        <v>7</v>
      </c>
      <c r="M27" s="15"/>
      <c r="N27" s="15" t="s">
        <v>654</v>
      </c>
    </row>
    <row r="28" spans="1:14">
      <c r="A28" s="9">
        <f>[22]DBD!A32</f>
        <v>24</v>
      </c>
      <c r="B28" s="9" t="str">
        <f>[22]DBD!B32</f>
        <v>FloorArea</v>
      </c>
      <c r="C28" s="9" t="str">
        <f>[22]DBD!C32</f>
        <v>擔保品所在樓層面積</v>
      </c>
      <c r="D28" s="9" t="str">
        <f>[22]DBD!D32</f>
        <v>DECIMAL</v>
      </c>
      <c r="E28" s="9">
        <f>[22]DBD!E32</f>
        <v>16</v>
      </c>
      <c r="F28" s="9">
        <f>[22]DBD!F32</f>
        <v>2</v>
      </c>
      <c r="G28" s="9">
        <f>[22]DBD!G32</f>
        <v>0</v>
      </c>
      <c r="H28" s="15" t="s">
        <v>109</v>
      </c>
      <c r="I28" s="15" t="s">
        <v>115</v>
      </c>
      <c r="J28" s="15" t="s">
        <v>116</v>
      </c>
      <c r="K28" s="15" t="s">
        <v>27</v>
      </c>
      <c r="L28" s="15">
        <v>9</v>
      </c>
      <c r="M28" s="15"/>
      <c r="N28" s="15" t="s">
        <v>633</v>
      </c>
    </row>
    <row r="29" spans="1:14">
      <c r="A29" s="9">
        <f>[22]DBD!A33</f>
        <v>25</v>
      </c>
      <c r="B29" s="9" t="str">
        <f>[22]DBD!B33</f>
        <v>EvaUnitPrice</v>
      </c>
      <c r="C29" s="9" t="str">
        <f>[22]DBD!C33</f>
        <v>鑑價單價/坪</v>
      </c>
      <c r="D29" s="9" t="str">
        <f>[22]DBD!D33</f>
        <v>DECIMAL</v>
      </c>
      <c r="E29" s="9">
        <f>[22]DBD!E33</f>
        <v>16</v>
      </c>
      <c r="F29" s="9">
        <f>[22]DBD!F33</f>
        <v>2</v>
      </c>
      <c r="G29" s="9">
        <f>[22]DBD!G33</f>
        <v>0</v>
      </c>
      <c r="H29" s="15" t="s">
        <v>109</v>
      </c>
      <c r="I29" s="15" t="s">
        <v>117</v>
      </c>
      <c r="J29" s="15" t="s">
        <v>152</v>
      </c>
      <c r="K29" s="15" t="s">
        <v>32</v>
      </c>
      <c r="L29" s="15">
        <v>11</v>
      </c>
      <c r="M29" s="15">
        <v>0</v>
      </c>
      <c r="N29" s="15" t="s">
        <v>633</v>
      </c>
    </row>
    <row r="30" spans="1:14" ht="129.6">
      <c r="A30" s="9">
        <f>[22]DBD!A34</f>
        <v>26</v>
      </c>
      <c r="B30" s="9" t="str">
        <f>[22]DBD!B34</f>
        <v>RoofStructureCode</v>
      </c>
      <c r="C30" s="9" t="str">
        <f>[22]DBD!C34</f>
        <v>屋頂結構</v>
      </c>
      <c r="D30" s="9" t="str">
        <f>[22]DBD!D34</f>
        <v>VARCHAR2</v>
      </c>
      <c r="E30" s="9">
        <f>[22]DBD!E34</f>
        <v>2</v>
      </c>
      <c r="F30" s="9">
        <f>[22]DBD!F34</f>
        <v>0</v>
      </c>
      <c r="G30" s="9" t="str">
        <f>[22]DBD!G34</f>
        <v>共用代碼檔
01:平屋頂
02:瓦屋頂
03:石棉板屋頂
04:鐵皮屋頂
05:木板屋頂
06:石棉瓦屋頂
07:其他</v>
      </c>
      <c r="H30" s="15" t="s">
        <v>109</v>
      </c>
      <c r="I30" s="15" t="s">
        <v>123</v>
      </c>
      <c r="J30" s="15" t="s">
        <v>124</v>
      </c>
      <c r="K30" s="15" t="s">
        <v>43</v>
      </c>
      <c r="L30" s="15">
        <v>2</v>
      </c>
      <c r="M30" s="15"/>
      <c r="N30" s="15" t="s">
        <v>655</v>
      </c>
    </row>
    <row r="31" spans="1:14">
      <c r="A31" s="9">
        <f>[22]DBD!A35</f>
        <v>27</v>
      </c>
      <c r="B31" s="9" t="str">
        <f>[22]DBD!B35</f>
        <v>BdDate</v>
      </c>
      <c r="C31" s="9" t="str">
        <f>[22]DBD!C35</f>
        <v>建築完成日期</v>
      </c>
      <c r="D31" s="9" t="str">
        <f>[22]DBD!D35</f>
        <v>decimald</v>
      </c>
      <c r="E31" s="9">
        <f>[22]DBD!E35</f>
        <v>8</v>
      </c>
      <c r="F31" s="9">
        <f>[22]DBD!F35</f>
        <v>0</v>
      </c>
      <c r="G31" s="9">
        <f>[22]DBD!G35</f>
        <v>0</v>
      </c>
      <c r="H31" s="15" t="s">
        <v>109</v>
      </c>
      <c r="I31" s="15" t="s">
        <v>135</v>
      </c>
      <c r="J31" s="15" t="s">
        <v>136</v>
      </c>
      <c r="K31" s="15" t="s">
        <v>27</v>
      </c>
      <c r="L31" s="15">
        <v>8</v>
      </c>
      <c r="M31" s="15"/>
      <c r="N31" s="15" t="s">
        <v>633</v>
      </c>
    </row>
    <row r="32" spans="1:14" ht="81">
      <c r="A32" s="9">
        <f>[22]DBD!A36</f>
        <v>28</v>
      </c>
      <c r="B32" s="9" t="str">
        <f>[22]DBD!B36</f>
        <v>BdSubUsageCode</v>
      </c>
      <c r="C32" s="9" t="str">
        <f>[22]DBD!C36</f>
        <v>附屬建物用途</v>
      </c>
      <c r="D32" s="9" t="str">
        <f>[22]DBD!D36</f>
        <v>VARCHAR2</v>
      </c>
      <c r="E32" s="9">
        <f>[22]DBD!E36</f>
        <v>2</v>
      </c>
      <c r="F32" s="9">
        <f>[22]DBD!F36</f>
        <v>0</v>
      </c>
      <c r="G32" s="9" t="str">
        <f>[22]DBD!G36</f>
        <v>共用代碼檔
01:花台
02:露台
03:陽台
04:其他</v>
      </c>
      <c r="H32" s="15" t="s">
        <v>109</v>
      </c>
      <c r="I32" s="15" t="s">
        <v>131</v>
      </c>
      <c r="J32" s="15" t="s">
        <v>132</v>
      </c>
      <c r="K32" s="15" t="s">
        <v>43</v>
      </c>
      <c r="L32" s="15">
        <v>1</v>
      </c>
      <c r="M32" s="15"/>
      <c r="N32" s="15" t="s">
        <v>653</v>
      </c>
    </row>
    <row r="33" spans="1:14">
      <c r="A33" s="9">
        <f>[22]DBD!A37</f>
        <v>29</v>
      </c>
      <c r="B33" s="9" t="str">
        <f>[22]DBD!B37</f>
        <v>BdSubArea</v>
      </c>
      <c r="C33" s="9" t="str">
        <f>[22]DBD!C37</f>
        <v>附屬建物面積</v>
      </c>
      <c r="D33" s="9" t="str">
        <f>[22]DBD!D37</f>
        <v>DECIMAL</v>
      </c>
      <c r="E33" s="9">
        <f>[22]DBD!E37</f>
        <v>16</v>
      </c>
      <c r="F33" s="9">
        <f>[22]DBD!F37</f>
        <v>2</v>
      </c>
      <c r="G33" s="9">
        <f>[22]DBD!G37</f>
        <v>0</v>
      </c>
      <c r="H33" s="15" t="s">
        <v>109</v>
      </c>
      <c r="I33" s="15" t="s">
        <v>137</v>
      </c>
      <c r="J33" s="15" t="s">
        <v>138</v>
      </c>
      <c r="K33" s="15" t="s">
        <v>27</v>
      </c>
      <c r="L33" s="15">
        <v>9</v>
      </c>
      <c r="M33" s="15"/>
      <c r="N33" s="15" t="s">
        <v>633</v>
      </c>
    </row>
    <row r="34" spans="1:14">
      <c r="A34" s="9">
        <f>[22]DBD!A38</f>
        <v>30</v>
      </c>
      <c r="B34" s="9" t="str">
        <f>[22]DBD!B38</f>
        <v>SellerId</v>
      </c>
      <c r="C34" s="9" t="str">
        <f>[22]DBD!C38</f>
        <v>賣方統編</v>
      </c>
      <c r="D34" s="9" t="str">
        <f>[22]DBD!D38</f>
        <v>VARCHAR2</v>
      </c>
      <c r="E34" s="9">
        <f>[22]DBD!E38</f>
        <v>10</v>
      </c>
      <c r="F34" s="9">
        <f>[22]DBD!F38</f>
        <v>0</v>
      </c>
      <c r="G34" s="9">
        <f>[22]DBD!G38</f>
        <v>0</v>
      </c>
      <c r="H34" s="15" t="s">
        <v>109</v>
      </c>
      <c r="I34" s="15" t="s">
        <v>125</v>
      </c>
      <c r="J34" s="15" t="s">
        <v>126</v>
      </c>
      <c r="K34" s="15" t="s">
        <v>43</v>
      </c>
      <c r="L34" s="15">
        <v>10</v>
      </c>
      <c r="M34" s="15"/>
      <c r="N34" s="15"/>
    </row>
    <row r="35" spans="1:14">
      <c r="A35" s="9">
        <f>[22]DBD!A39</f>
        <v>31</v>
      </c>
      <c r="B35" s="9" t="str">
        <f>[22]DBD!B39</f>
        <v>SellerName</v>
      </c>
      <c r="C35" s="9" t="str">
        <f>[22]DBD!C39</f>
        <v>賣方姓名</v>
      </c>
      <c r="D35" s="9" t="str">
        <f>[22]DBD!D39</f>
        <v>NVARCHAR2</v>
      </c>
      <c r="E35" s="9">
        <f>[22]DBD!E39</f>
        <v>100</v>
      </c>
      <c r="F35" s="9">
        <f>[22]DBD!F39</f>
        <v>0</v>
      </c>
      <c r="G35" s="9">
        <f>[22]DBD!G39</f>
        <v>0</v>
      </c>
      <c r="H35" s="15"/>
      <c r="I35" s="15"/>
      <c r="J35" s="15"/>
      <c r="K35" s="15"/>
      <c r="L35" s="15"/>
      <c r="M35" s="15"/>
      <c r="N35" s="15"/>
    </row>
    <row r="36" spans="1:14">
      <c r="A36" s="9">
        <f>[22]DBD!A40</f>
        <v>32</v>
      </c>
      <c r="B36" s="9" t="str">
        <f>[22]DBD!B40</f>
        <v>ContractPrice</v>
      </c>
      <c r="C36" s="9" t="str">
        <f>[22]DBD!C40</f>
        <v>買賣契約價格</v>
      </c>
      <c r="D36" s="9" t="str">
        <f>[22]DBD!D40</f>
        <v>DECIMAL</v>
      </c>
      <c r="E36" s="9">
        <f>[22]DBD!E40</f>
        <v>16</v>
      </c>
      <c r="F36" s="9">
        <f>[22]DBD!F40</f>
        <v>2</v>
      </c>
      <c r="G36" s="9">
        <f>[22]DBD!G40</f>
        <v>0</v>
      </c>
      <c r="H36" s="15" t="s">
        <v>109</v>
      </c>
      <c r="I36" s="15" t="s">
        <v>143</v>
      </c>
      <c r="J36" s="15" t="s">
        <v>144</v>
      </c>
      <c r="K36" s="15" t="s">
        <v>32</v>
      </c>
      <c r="L36" s="15">
        <v>11</v>
      </c>
      <c r="M36" s="15">
        <v>0</v>
      </c>
      <c r="N36" s="15" t="s">
        <v>633</v>
      </c>
    </row>
    <row r="37" spans="1:14">
      <c r="A37" s="9">
        <f>[22]DBD!A41</f>
        <v>33</v>
      </c>
      <c r="B37" s="9" t="str">
        <f>[22]DBD!B41</f>
        <v>ContractDate</v>
      </c>
      <c r="C37" s="9" t="str">
        <f>[22]DBD!C41</f>
        <v>買賣契約日期</v>
      </c>
      <c r="D37" s="9" t="str">
        <f>[22]DBD!D41</f>
        <v>decimald</v>
      </c>
      <c r="E37" s="9">
        <f>[22]DBD!E41</f>
        <v>8</v>
      </c>
      <c r="F37" s="9">
        <f>[22]DBD!F41</f>
        <v>0</v>
      </c>
      <c r="G37" s="9">
        <f>[22]DBD!G41</f>
        <v>0</v>
      </c>
      <c r="H37" s="15" t="s">
        <v>109</v>
      </c>
      <c r="I37" s="15" t="s">
        <v>145</v>
      </c>
      <c r="J37" s="15" t="s">
        <v>146</v>
      </c>
      <c r="K37" s="15" t="s">
        <v>27</v>
      </c>
      <c r="L37" s="15">
        <v>8</v>
      </c>
      <c r="M37" s="15"/>
      <c r="N37" s="15" t="s">
        <v>633</v>
      </c>
    </row>
    <row r="38" spans="1:14" ht="113.4">
      <c r="A38" s="9">
        <f>[22]DBD!A42</f>
        <v>34</v>
      </c>
      <c r="B38" s="9" t="str">
        <f>[22]DBD!B42</f>
        <v>ParkingTypeCode</v>
      </c>
      <c r="C38" s="9" t="str">
        <f>[22]DBD!C42</f>
        <v>停車位形式</v>
      </c>
      <c r="D38" s="9" t="str">
        <f>[22]DBD!D42</f>
        <v>VARCHAR2</v>
      </c>
      <c r="E38" s="9">
        <f>[22]DBD!E42</f>
        <v>1</v>
      </c>
      <c r="F38" s="9">
        <f>[22]DBD!F42</f>
        <v>0</v>
      </c>
      <c r="G38" s="9" t="str">
        <f>[22]DBD!G42</f>
        <v>共用代碼檔
1:無車位
2:坡道平面車位
3:機械平面車位
4:坡道機械車位
5:機械機械車位
6:庭院車位</v>
      </c>
      <c r="H38" s="15" t="s">
        <v>109</v>
      </c>
      <c r="I38" s="15" t="s">
        <v>127</v>
      </c>
      <c r="J38" s="15" t="s">
        <v>128</v>
      </c>
      <c r="K38" s="15" t="s">
        <v>43</v>
      </c>
      <c r="L38" s="15">
        <v>1</v>
      </c>
      <c r="M38" s="15"/>
      <c r="N38" s="15"/>
    </row>
    <row r="39" spans="1:14" ht="32.4">
      <c r="A39" s="9">
        <f>[22]DBD!A43</f>
        <v>35</v>
      </c>
      <c r="B39" s="9" t="str">
        <f>[22]DBD!B43</f>
        <v>ParkingProperty</v>
      </c>
      <c r="C39" s="9" t="str">
        <f>[22]DBD!C43</f>
        <v>獨立產權車位註記</v>
      </c>
      <c r="D39" s="9" t="str">
        <f>[22]DBD!D43</f>
        <v>VARCHAR2</v>
      </c>
      <c r="E39" s="9">
        <f>[22]DBD!E43</f>
        <v>1</v>
      </c>
      <c r="F39" s="9">
        <f>[22]DBD!F43</f>
        <v>0</v>
      </c>
      <c r="G39" s="9" t="str">
        <f>[22]DBD!G43</f>
        <v>Y:是
N:否</v>
      </c>
      <c r="H39" s="15" t="s">
        <v>109</v>
      </c>
      <c r="I39" s="15" t="s">
        <v>149</v>
      </c>
      <c r="J39" s="15" t="s">
        <v>150</v>
      </c>
      <c r="K39" s="15" t="s">
        <v>43</v>
      </c>
      <c r="L39" s="15">
        <v>1</v>
      </c>
      <c r="M39" s="15"/>
      <c r="N39" s="15"/>
    </row>
    <row r="40" spans="1:14">
      <c r="A40" s="9">
        <f>[22]DBD!A44</f>
        <v>36</v>
      </c>
      <c r="B40" s="9" t="str">
        <f>[22]DBD!B44</f>
        <v>HouseTaxNo</v>
      </c>
      <c r="C40" s="9" t="str">
        <f>[22]DBD!C44</f>
        <v>房屋稅籍號碼</v>
      </c>
      <c r="D40" s="9" t="str">
        <f>[22]DBD!D44</f>
        <v>VARCHAR2</v>
      </c>
      <c r="E40" s="9">
        <f>[22]DBD!E44</f>
        <v>12</v>
      </c>
      <c r="F40" s="9">
        <f>[22]DBD!F44</f>
        <v>0</v>
      </c>
      <c r="G40" s="9">
        <f>[22]DBD!G44</f>
        <v>0</v>
      </c>
      <c r="H40" s="15"/>
      <c r="I40" s="15"/>
      <c r="J40" s="15"/>
      <c r="K40" s="15"/>
      <c r="L40" s="15"/>
      <c r="M40" s="15"/>
      <c r="N40" s="15" t="s">
        <v>622</v>
      </c>
    </row>
    <row r="41" spans="1:14">
      <c r="A41" s="9">
        <f>[22]DBD!A45</f>
        <v>37</v>
      </c>
      <c r="B41" s="9" t="str">
        <f>[22]DBD!B45</f>
        <v>HouseBuyDate</v>
      </c>
      <c r="C41" s="9" t="str">
        <f>[22]DBD!C45</f>
        <v>房屋取得日期</v>
      </c>
      <c r="D41" s="9" t="str">
        <f>[22]DBD!D45</f>
        <v>decimald</v>
      </c>
      <c r="E41" s="9"/>
      <c r="F41" s="9">
        <f>[22]DBD!F45</f>
        <v>0</v>
      </c>
      <c r="G41" s="9">
        <f>[22]DBD!G45</f>
        <v>0</v>
      </c>
      <c r="H41" s="15" t="s">
        <v>109</v>
      </c>
      <c r="I41" s="15" t="s">
        <v>141</v>
      </c>
      <c r="J41" s="15" t="s">
        <v>142</v>
      </c>
      <c r="K41" s="15" t="s">
        <v>27</v>
      </c>
      <c r="L41" s="15">
        <v>8</v>
      </c>
      <c r="M41" s="15"/>
      <c r="N41" s="15" t="s">
        <v>633</v>
      </c>
    </row>
    <row r="42" spans="1:14">
      <c r="A42" s="9">
        <f>[22]DBD!A46</f>
        <v>38</v>
      </c>
      <c r="B42" s="9" t="str">
        <f>[22]DBD!B46</f>
        <v>CreateDate</v>
      </c>
      <c r="C42" s="9" t="str">
        <f>[22]DBD!C46</f>
        <v>建檔日期時間</v>
      </c>
      <c r="D42" s="9" t="str">
        <f>[22]DBD!D46</f>
        <v>DATE</v>
      </c>
      <c r="E42" s="9">
        <f>[22]DBD!E46</f>
        <v>0</v>
      </c>
      <c r="F42" s="9">
        <f>[22]DBD!F46</f>
        <v>0</v>
      </c>
      <c r="G42" s="9">
        <f>[22]DBD!G46</f>
        <v>0</v>
      </c>
      <c r="H42" s="15"/>
      <c r="I42" s="15"/>
      <c r="J42" s="15"/>
      <c r="K42" s="15"/>
      <c r="L42" s="15"/>
      <c r="M42" s="15"/>
      <c r="N42" s="15"/>
    </row>
    <row r="43" spans="1:14">
      <c r="A43" s="9">
        <f>[22]DBD!A47</f>
        <v>39</v>
      </c>
      <c r="B43" s="9" t="str">
        <f>[22]DBD!B47</f>
        <v>CreateEmpNo</v>
      </c>
      <c r="C43" s="9" t="str">
        <f>[22]DBD!C47</f>
        <v>建檔人員</v>
      </c>
      <c r="D43" s="9" t="str">
        <f>[22]DBD!D47</f>
        <v>VARCHAR2</v>
      </c>
      <c r="E43" s="9"/>
      <c r="F43" s="9">
        <f>[22]DBD!F47</f>
        <v>0</v>
      </c>
      <c r="G43" s="9">
        <f>[22]DBD!G47</f>
        <v>0</v>
      </c>
      <c r="H43" s="15"/>
      <c r="I43" s="15"/>
      <c r="J43" s="15"/>
      <c r="K43" s="15"/>
      <c r="L43" s="15"/>
      <c r="M43" s="15"/>
      <c r="N43" s="15"/>
    </row>
    <row r="44" spans="1:14">
      <c r="A44" s="9">
        <f>[22]DBD!A48</f>
        <v>40</v>
      </c>
      <c r="B44" s="9" t="str">
        <f>[22]DBD!B48</f>
        <v>LastUpdate</v>
      </c>
      <c r="C44" s="9" t="str">
        <f>[22]DBD!C48</f>
        <v>最後更新日期時間</v>
      </c>
      <c r="D44" s="9" t="str">
        <f>[22]DBD!D48</f>
        <v>DATE</v>
      </c>
      <c r="E44" s="9">
        <f>[22]DBD!E48</f>
        <v>0</v>
      </c>
      <c r="F44" s="9">
        <f>[22]DBD!F48</f>
        <v>0</v>
      </c>
      <c r="G44" s="9">
        <f>[22]DBD!G48</f>
        <v>0</v>
      </c>
      <c r="H44" s="15"/>
      <c r="I44" s="15"/>
      <c r="J44" s="15"/>
      <c r="K44" s="15"/>
      <c r="L44" s="15"/>
      <c r="M44" s="15"/>
      <c r="N44" s="15"/>
    </row>
    <row r="45" spans="1:14">
      <c r="H45" s="15"/>
      <c r="I45" s="15"/>
      <c r="J45" s="15"/>
      <c r="K45" s="15"/>
      <c r="L45" s="15"/>
      <c r="M45" s="15"/>
    </row>
  </sheetData>
  <mergeCells count="1">
    <mergeCell ref="A1:B1"/>
  </mergeCells>
  <phoneticPr fontId="1" type="noConversion"/>
  <hyperlinks>
    <hyperlink ref="E1" location="'L2'!A1" display="回首頁" xr:uid="{00000000-0004-0000-16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24"/>
  <dimension ref="A1:N33"/>
  <sheetViews>
    <sheetView topLeftCell="A19" zoomScaleNormal="100" workbookViewId="0">
      <selection activeCell="C28" sqref="C28"/>
    </sheetView>
  </sheetViews>
  <sheetFormatPr defaultColWidth="5.5546875" defaultRowHeight="16.2"/>
  <cols>
    <col min="1" max="1" width="5.21875" style="11" bestFit="1" customWidth="1"/>
    <col min="2" max="2" width="30" style="11" bestFit="1" customWidth="1"/>
    <col min="3" max="3" width="20.21875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16.88671875" style="11" customWidth="1"/>
    <col min="8" max="8" width="12.5546875" style="11" bestFit="1" customWidth="1"/>
    <col min="9" max="9" width="42" style="11" customWidth="1"/>
    <col min="10" max="10" width="26.5546875" style="11" customWidth="1"/>
    <col min="11" max="13" width="6.21875" style="11" bestFit="1" customWidth="1"/>
    <col min="14" max="14" width="17.77734375" style="11" bestFit="1" customWidth="1"/>
    <col min="15" max="16384" width="5.5546875" style="11"/>
  </cols>
  <sheetData>
    <row r="1" spans="1:14">
      <c r="A1" s="46" t="s">
        <v>7</v>
      </c>
      <c r="B1" s="47"/>
      <c r="C1" s="9" t="str">
        <f>[23]DBD!C1</f>
        <v>ClLand</v>
      </c>
      <c r="D1" s="9" t="str">
        <f>[23]DBD!D1</f>
        <v>擔保品不動產土地檔</v>
      </c>
      <c r="E1" s="16" t="s">
        <v>23</v>
      </c>
      <c r="F1" s="10"/>
      <c r="G1" s="10"/>
    </row>
    <row r="2" spans="1:14" ht="409.6">
      <c r="A2" s="32"/>
      <c r="B2" s="33" t="s">
        <v>353</v>
      </c>
      <c r="C2" s="9" t="s">
        <v>813</v>
      </c>
      <c r="D2" s="9"/>
      <c r="E2" s="16"/>
      <c r="F2" s="10"/>
      <c r="G2" s="10"/>
    </row>
    <row r="3" spans="1:14" ht="113.4">
      <c r="A3" s="32"/>
      <c r="B3" s="33" t="s">
        <v>354</v>
      </c>
      <c r="C3" s="9" t="s">
        <v>814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 ht="32.4">
      <c r="A5" s="9">
        <f>[23]DBD!A9</f>
        <v>1</v>
      </c>
      <c r="B5" s="9" t="str">
        <f>[23]DBD!B9</f>
        <v>ClCode1</v>
      </c>
      <c r="C5" s="9" t="str">
        <f>[23]DBD!C9</f>
        <v>擔保品代號1</v>
      </c>
      <c r="D5" s="9" t="str">
        <f>[23]DBD!D9</f>
        <v>DECIMAL</v>
      </c>
      <c r="E5" s="9">
        <f>[23]DBD!E9</f>
        <v>1</v>
      </c>
      <c r="F5" s="9">
        <f>[23]DBD!F9</f>
        <v>0</v>
      </c>
      <c r="G5" s="9" t="str">
        <f>[23]DBD!G9</f>
        <v>擔保品代號檔CdCl</v>
      </c>
      <c r="H5" s="15" t="s">
        <v>815</v>
      </c>
      <c r="I5" s="15" t="s">
        <v>589</v>
      </c>
      <c r="J5" s="15" t="s">
        <v>597</v>
      </c>
      <c r="K5" s="15" t="s">
        <v>598</v>
      </c>
      <c r="L5" s="15">
        <v>1</v>
      </c>
      <c r="M5" s="15"/>
      <c r="N5" s="20"/>
    </row>
    <row r="6" spans="1:14" ht="32.4">
      <c r="A6" s="9">
        <f>[23]DBD!A10</f>
        <v>2</v>
      </c>
      <c r="B6" s="9" t="str">
        <f>[23]DBD!B10</f>
        <v>ClCode2</v>
      </c>
      <c r="C6" s="9" t="str">
        <f>[23]DBD!C10</f>
        <v>擔保品代號2</v>
      </c>
      <c r="D6" s="9" t="str">
        <f>[23]DBD!D10</f>
        <v>DECIMAL</v>
      </c>
      <c r="E6" s="9">
        <f>[23]DBD!E10</f>
        <v>2</v>
      </c>
      <c r="F6" s="9">
        <f>[23]DBD!F10</f>
        <v>0</v>
      </c>
      <c r="G6" s="9" t="str">
        <f>[23]DBD!G10</f>
        <v>擔保品代號檔CdCl</v>
      </c>
      <c r="H6" s="15" t="s">
        <v>815</v>
      </c>
      <c r="I6" s="15" t="s">
        <v>590</v>
      </c>
      <c r="J6" s="15" t="s">
        <v>599</v>
      </c>
      <c r="K6" s="15" t="s">
        <v>598</v>
      </c>
      <c r="L6" s="15">
        <v>2</v>
      </c>
      <c r="M6" s="15"/>
      <c r="N6" s="20"/>
    </row>
    <row r="7" spans="1:14">
      <c r="A7" s="9">
        <f>[23]DBD!A11</f>
        <v>3</v>
      </c>
      <c r="B7" s="9" t="str">
        <f>[23]DBD!B11</f>
        <v>ClNo</v>
      </c>
      <c r="C7" s="9" t="str">
        <f>[23]DBD!C11</f>
        <v>擔保品編號</v>
      </c>
      <c r="D7" s="9" t="str">
        <f>[23]DBD!D11</f>
        <v>DECIMAL</v>
      </c>
      <c r="E7" s="9">
        <f>[23]DBD!E11</f>
        <v>7</v>
      </c>
      <c r="F7" s="9">
        <f>[23]DBD!F11</f>
        <v>0</v>
      </c>
      <c r="G7" s="9">
        <f>[23]DBD!G11</f>
        <v>0</v>
      </c>
      <c r="H7" s="15" t="s">
        <v>815</v>
      </c>
      <c r="I7" s="15" t="s">
        <v>591</v>
      </c>
      <c r="J7" s="15" t="s">
        <v>601</v>
      </c>
      <c r="K7" s="15" t="s">
        <v>598</v>
      </c>
      <c r="L7" s="15">
        <v>7</v>
      </c>
      <c r="M7" s="15"/>
      <c r="N7" s="20"/>
    </row>
    <row r="8" spans="1:14" ht="275.39999999999998">
      <c r="A8" s="9">
        <f>[23]DBD!A12</f>
        <v>4</v>
      </c>
      <c r="B8" s="9" t="str">
        <f>[23]DBD!B12</f>
        <v>LandSeq</v>
      </c>
      <c r="C8" s="9" t="str">
        <f>[23]DBD!C12</f>
        <v>土地序號</v>
      </c>
      <c r="D8" s="9" t="str">
        <f>[23]DBD!D12</f>
        <v>DECIMAL</v>
      </c>
      <c r="E8" s="9">
        <f>[23]DBD!E12</f>
        <v>3</v>
      </c>
      <c r="F8" s="9">
        <f>[23]DBD!F12</f>
        <v>0</v>
      </c>
      <c r="G8" s="9" t="str">
        <f>[23]DBD!G12</f>
        <v>房地:從1起編
土地:固定000</v>
      </c>
      <c r="H8" s="15"/>
      <c r="I8" s="15"/>
      <c r="J8" s="15"/>
      <c r="K8" s="15"/>
      <c r="L8" s="15"/>
      <c r="M8" s="15"/>
      <c r="N8" s="20" t="s">
        <v>816</v>
      </c>
    </row>
    <row r="9" spans="1:14" ht="32.4">
      <c r="A9" s="9">
        <f>[23]DBD!A13</f>
        <v>5</v>
      </c>
      <c r="B9" s="9" t="str">
        <f>[23]DBD!B13</f>
        <v>CityCode</v>
      </c>
      <c r="C9" s="9" t="str">
        <f>[23]DBD!C13</f>
        <v>縣市</v>
      </c>
      <c r="D9" s="9" t="str">
        <f>[23]DBD!D13</f>
        <v>VARCHAR2</v>
      </c>
      <c r="E9" s="9">
        <f>[23]DBD!E13</f>
        <v>2</v>
      </c>
      <c r="F9" s="9">
        <f>[23]DBD!F13</f>
        <v>0</v>
      </c>
      <c r="G9" s="9" t="str">
        <f>[23]DBD!G13</f>
        <v>地區別與鄉鎮區對照檔CdArea</v>
      </c>
      <c r="H9" s="20" t="s">
        <v>612</v>
      </c>
      <c r="I9" s="15" t="s">
        <v>613</v>
      </c>
      <c r="J9" s="36" t="s">
        <v>624</v>
      </c>
      <c r="K9" s="36" t="s">
        <v>380</v>
      </c>
      <c r="L9" s="36">
        <v>2</v>
      </c>
      <c r="M9" s="15"/>
      <c r="N9" s="20" t="s">
        <v>649</v>
      </c>
    </row>
    <row r="10" spans="1:14" ht="32.4">
      <c r="A10" s="9">
        <f>[23]DBD!A14</f>
        <v>6</v>
      </c>
      <c r="B10" s="9" t="str">
        <f>[23]DBD!B14</f>
        <v>AreaCode</v>
      </c>
      <c r="C10" s="9" t="str">
        <f>[23]DBD!C14</f>
        <v>鄉鎮市區</v>
      </c>
      <c r="D10" s="9" t="str">
        <f>[23]DBD!D14</f>
        <v>VARCHAR2</v>
      </c>
      <c r="E10" s="9">
        <f>[23]DBD!E14</f>
        <v>3</v>
      </c>
      <c r="F10" s="9">
        <f>[23]DBD!F14</f>
        <v>0</v>
      </c>
      <c r="G10" s="9" t="str">
        <f>[23]DBD!G14</f>
        <v>地區別與鄉鎮區對照檔CdArea</v>
      </c>
      <c r="H10" s="15" t="s">
        <v>614</v>
      </c>
      <c r="I10" s="36" t="s">
        <v>611</v>
      </c>
      <c r="J10" s="36" t="s">
        <v>625</v>
      </c>
      <c r="K10" s="36" t="s">
        <v>380</v>
      </c>
      <c r="L10" s="36">
        <v>2</v>
      </c>
      <c r="M10" s="15"/>
      <c r="N10" s="20" t="s">
        <v>649</v>
      </c>
    </row>
    <row r="11" spans="1:14" ht="32.4">
      <c r="A11" s="9">
        <f>[23]DBD!A15</f>
        <v>7</v>
      </c>
      <c r="B11" s="9" t="str">
        <f>[23]DBD!B15</f>
        <v>IrCode</v>
      </c>
      <c r="C11" s="9" t="str">
        <f>[23]DBD!C15</f>
        <v>段小段代碼</v>
      </c>
      <c r="D11" s="9" t="str">
        <f>[23]DBD!D15</f>
        <v>VARCHAR2</v>
      </c>
      <c r="E11" s="9">
        <f>[23]DBD!E15</f>
        <v>5</v>
      </c>
      <c r="F11" s="9">
        <f>[23]DBD!F15</f>
        <v>0</v>
      </c>
      <c r="G11" s="9" t="str">
        <f>[23]DBD!G15</f>
        <v>地段代碼檔CdLandSection</v>
      </c>
      <c r="H11" s="15" t="s">
        <v>656</v>
      </c>
      <c r="I11" s="15" t="s">
        <v>657</v>
      </c>
      <c r="J11" s="15" t="s">
        <v>658</v>
      </c>
      <c r="K11" s="15" t="s">
        <v>380</v>
      </c>
      <c r="L11" s="15">
        <v>5</v>
      </c>
      <c r="M11" s="15"/>
      <c r="N11" s="15" t="s">
        <v>659</v>
      </c>
    </row>
    <row r="12" spans="1:14">
      <c r="A12" s="9">
        <f>[23]DBD!A16</f>
        <v>8</v>
      </c>
      <c r="B12" s="9" t="str">
        <f>[23]DBD!B16</f>
        <v>LandNo1</v>
      </c>
      <c r="C12" s="9" t="str">
        <f>[23]DBD!C16</f>
        <v>地號</v>
      </c>
      <c r="D12" s="9" t="str">
        <f>[23]DBD!D16</f>
        <v>VARCHAR2</v>
      </c>
      <c r="E12" s="9">
        <f>[23]DBD!E16</f>
        <v>4</v>
      </c>
      <c r="F12" s="9">
        <f>[23]DBD!F16</f>
        <v>0</v>
      </c>
      <c r="G12" s="9" t="str">
        <f>[23]DBD!G16</f>
        <v>地號格式為4-4</v>
      </c>
      <c r="H12" s="15" t="s">
        <v>172</v>
      </c>
      <c r="I12" s="15" t="s">
        <v>660</v>
      </c>
      <c r="J12" s="15" t="s">
        <v>663</v>
      </c>
      <c r="K12" s="15" t="s">
        <v>664</v>
      </c>
      <c r="L12" s="15">
        <v>4</v>
      </c>
      <c r="M12" s="15"/>
      <c r="N12" s="15" t="s">
        <v>665</v>
      </c>
    </row>
    <row r="13" spans="1:14">
      <c r="A13" s="9">
        <f>[23]DBD!A17</f>
        <v>9</v>
      </c>
      <c r="B13" s="9" t="str">
        <f>[23]DBD!B17</f>
        <v>LandNo2</v>
      </c>
      <c r="C13" s="9" t="str">
        <f>[23]DBD!C17</f>
        <v>地號(子號)</v>
      </c>
      <c r="D13" s="9" t="str">
        <f>[23]DBD!D17</f>
        <v>VARCHAR2</v>
      </c>
      <c r="E13" s="9">
        <f>[23]DBD!E17</f>
        <v>4</v>
      </c>
      <c r="F13" s="9">
        <f>[23]DBD!F17</f>
        <v>0</v>
      </c>
      <c r="G13" s="9" t="str">
        <f>[23]DBD!G17</f>
        <v>地號格式為4-4</v>
      </c>
      <c r="H13" s="15" t="s">
        <v>661</v>
      </c>
      <c r="I13" s="15" t="s">
        <v>662</v>
      </c>
      <c r="J13" s="15" t="s">
        <v>170</v>
      </c>
      <c r="K13" s="15" t="s">
        <v>27</v>
      </c>
      <c r="L13" s="15">
        <v>4</v>
      </c>
      <c r="M13" s="15"/>
      <c r="N13" s="15" t="s">
        <v>666</v>
      </c>
    </row>
    <row r="14" spans="1:14" ht="388.8">
      <c r="A14" s="9">
        <f>[23]DBD!A18</f>
        <v>10</v>
      </c>
      <c r="B14" s="9" t="str">
        <f>[23]DBD!B18</f>
        <v>LandLocation</v>
      </c>
      <c r="C14" s="9" t="str">
        <f>[23]DBD!C18</f>
        <v>土地座落</v>
      </c>
      <c r="D14" s="9" t="str">
        <f>[23]DBD!D18</f>
        <v>NVARCHAR2</v>
      </c>
      <c r="E14" s="9">
        <f>[23]DBD!E18</f>
        <v>150</v>
      </c>
      <c r="F14" s="9">
        <f>[23]DBD!F18</f>
        <v>0</v>
      </c>
      <c r="G14" s="9">
        <f>[23]DBD!G18</f>
        <v>0</v>
      </c>
      <c r="H14" s="15" t="s">
        <v>172</v>
      </c>
      <c r="I14" s="15" t="s">
        <v>667</v>
      </c>
      <c r="J14" s="15" t="s">
        <v>668</v>
      </c>
      <c r="K14" s="15" t="s">
        <v>669</v>
      </c>
      <c r="L14" s="15" t="s">
        <v>670</v>
      </c>
      <c r="M14" s="15"/>
      <c r="N14" s="20" t="s">
        <v>779</v>
      </c>
    </row>
    <row r="15" spans="1:14" ht="324">
      <c r="A15" s="9">
        <f>[23]DBD!A19</f>
        <v>11</v>
      </c>
      <c r="B15" s="9" t="str">
        <f>[23]DBD!B19</f>
        <v>LandCode</v>
      </c>
      <c r="C15" s="9" t="str">
        <f>[23]DBD!C19</f>
        <v>地目</v>
      </c>
      <c r="D15" s="9" t="str">
        <f>[23]DBD!D19</f>
        <v>VARCHAR2</v>
      </c>
      <c r="E15" s="9">
        <f>[23]DBD!E19</f>
        <v>2</v>
      </c>
      <c r="F15" s="9">
        <f>[23]DBD!F19</f>
        <v>0</v>
      </c>
      <c r="G15" s="9" t="str">
        <f>[23]DBD!G19</f>
        <v>共用代碼檔
01:建
02:田
03:旱
04:雜
05:水
06:道
07:溜
08:原
09:林
10:養
11:墓
12:祠
13:鐵
14:暫未編定
15:公
16:堤
17:池
18:溝
19:礦</v>
      </c>
      <c r="H15" s="15" t="s">
        <v>671</v>
      </c>
      <c r="I15" s="15" t="s">
        <v>672</v>
      </c>
      <c r="J15" s="15" t="s">
        <v>673</v>
      </c>
      <c r="K15" s="15" t="s">
        <v>674</v>
      </c>
      <c r="L15" s="15">
        <v>2</v>
      </c>
      <c r="M15" s="15"/>
      <c r="N15" s="20"/>
    </row>
    <row r="16" spans="1:14">
      <c r="A16" s="9">
        <f>[23]DBD!A20</f>
        <v>12</v>
      </c>
      <c r="B16" s="9" t="str">
        <f>[23]DBD!B20</f>
        <v>Area</v>
      </c>
      <c r="C16" s="9" t="str">
        <f>[23]DBD!C20</f>
        <v>面積</v>
      </c>
      <c r="D16" s="9" t="str">
        <f>[23]DBD!D20</f>
        <v>DECIMAL</v>
      </c>
      <c r="E16" s="9">
        <f>[23]DBD!E20</f>
        <v>9</v>
      </c>
      <c r="F16" s="9">
        <f>[23]DBD!F20</f>
        <v>2</v>
      </c>
      <c r="G16" s="9">
        <f>[23]DBD!G20</f>
        <v>0</v>
      </c>
      <c r="H16" s="15" t="s">
        <v>172</v>
      </c>
      <c r="I16" s="15" t="s">
        <v>153</v>
      </c>
      <c r="J16" s="15" t="s">
        <v>154</v>
      </c>
      <c r="K16" s="15" t="s">
        <v>32</v>
      </c>
      <c r="L16" s="15">
        <v>9</v>
      </c>
      <c r="M16" s="15"/>
      <c r="N16" s="15" t="s">
        <v>633</v>
      </c>
    </row>
    <row r="17" spans="1:14" ht="409.6">
      <c r="A17" s="9">
        <f>[23]DBD!A21</f>
        <v>13</v>
      </c>
      <c r="B17" s="9" t="str">
        <f>[23]DBD!B21</f>
        <v>LandZoningCode</v>
      </c>
      <c r="C17" s="9" t="str">
        <f>[23]DBD!C21</f>
        <v>土地使用區分</v>
      </c>
      <c r="D17" s="9" t="str">
        <f>[23]DBD!D21</f>
        <v>VARCHAR2</v>
      </c>
      <c r="E17" s="9">
        <f>[23]DBD!E21</f>
        <v>2</v>
      </c>
      <c r="F17" s="9">
        <f>[23]DBD!F21</f>
        <v>0</v>
      </c>
      <c r="G17" s="9" t="str">
        <f>[23]DBD!G21</f>
        <v xml:space="preserve">共用代碼檔
01:特定農業區
02:一般農業區
03:鄉村區
04:工業區
05:森林區
06:山坡地保育區
07:風景區
08:特定專用區
09:國家公園區
10:住宅區
11:商業區
12:行政區
13:工業區
14:文教區
15:農業區
16:風景區
17:保護區
18:水岸發展區
19:漁業區
20:倉儲區
21:保存區
22:葬儀業區
23:特定專用區
24:其他分區
25:道路
26:公園
27:綠地
28:廣場
29:兒童遊樂場
30:民用航空站
31:停車場
32:河道
33:港埠
34:學校
35:社教機構
36:體育場
37:市場
38:醫療衛生機構
39:機關
40:公用事業
41:綠帶
42:加油站
43:其他公共設施
44:道路保留地
45:公園保留地
46:綠地保留地
47:廣場保留地
48:兒童樂園場保留地
49:民用航空站保留地
50:停車場保留地
51:河道保留地
52:港埠保留地
53:學校保留地
54:社教機構保留地
55:體育場保留地
56:市場保留地
57:醫療衛生機構保留地
58:機關保留地
59:公用事業保留地
60:加油站保留地
61:其他保留地
</v>
      </c>
      <c r="H17" s="15" t="s">
        <v>172</v>
      </c>
      <c r="I17" s="15" t="s">
        <v>162</v>
      </c>
      <c r="J17" s="15" t="s">
        <v>163</v>
      </c>
      <c r="K17" s="15" t="s">
        <v>43</v>
      </c>
      <c r="L17" s="15">
        <v>1</v>
      </c>
      <c r="M17" s="15"/>
      <c r="N17" s="15"/>
    </row>
    <row r="18" spans="1:14" ht="409.6">
      <c r="A18" s="9">
        <f>[23]DBD!A22</f>
        <v>14</v>
      </c>
      <c r="B18" s="9" t="str">
        <f>[23]DBD!B22</f>
        <v>LandUsageType</v>
      </c>
      <c r="C18" s="9" t="str">
        <f>[23]DBD!C22</f>
        <v>使用地類別</v>
      </c>
      <c r="D18" s="9" t="str">
        <f>[23]DBD!D22</f>
        <v>VARCHAR2</v>
      </c>
      <c r="E18" s="9">
        <f>[23]DBD!E22</f>
        <v>2</v>
      </c>
      <c r="F18" s="9">
        <f>[23]DBD!F22</f>
        <v>0</v>
      </c>
      <c r="G18" s="9" t="str">
        <f>[23]DBD!G22</f>
        <v>01:甲種建築用地
02:乙種建築用地
03:丙種建築用地
04:丁種建築用地
05:農牧用地
06:礦業用地
07:交通用地
08:水利用地
09:遊憩用地
10:古蹟保存用地
11:生態保護用地
12:國土保安
13:墳墓用地
14:特定目的事業用地
15:鹽業用地
16:窯業用地
17:林業用地
18:養殖用地
19:都市用地
20:暫未編定</v>
      </c>
      <c r="H18" s="15" t="s">
        <v>172</v>
      </c>
      <c r="I18" s="15" t="s">
        <v>164</v>
      </c>
      <c r="J18" s="15" t="s">
        <v>165</v>
      </c>
      <c r="K18" s="15" t="s">
        <v>43</v>
      </c>
      <c r="L18" s="15">
        <v>2</v>
      </c>
      <c r="M18" s="15"/>
      <c r="N18" s="15"/>
    </row>
    <row r="19" spans="1:14" ht="129.6">
      <c r="A19" s="9">
        <f>[23]DBD!A23</f>
        <v>15</v>
      </c>
      <c r="B19" s="9" t="str">
        <f>[23]DBD!B23</f>
        <v>LandUsageCode</v>
      </c>
      <c r="C19" s="9" t="str">
        <f>[23]DBD!C23</f>
        <v>土地使用別</v>
      </c>
      <c r="D19" s="9" t="str">
        <f>[23]DBD!D23</f>
        <v>VARCHAR2</v>
      </c>
      <c r="E19" s="9">
        <f>[23]DBD!E23</f>
        <v>1</v>
      </c>
      <c r="F19" s="9">
        <f>[23]DBD!F23</f>
        <v>0</v>
      </c>
      <c r="G19" s="9" t="str">
        <f>[23]DBD!G23</f>
        <v>共用代碼檔
1:自用
2:閒置
3:投資
4:出租
5:無償供他人使用
6:其他</v>
      </c>
      <c r="H19" s="15"/>
      <c r="I19" s="15"/>
      <c r="J19" s="15"/>
      <c r="K19" s="15"/>
      <c r="L19" s="15"/>
      <c r="M19" s="15"/>
      <c r="N19" s="15" t="s">
        <v>622</v>
      </c>
    </row>
    <row r="20" spans="1:14">
      <c r="A20" s="9">
        <f>[23]DBD!A24</f>
        <v>16</v>
      </c>
      <c r="B20" s="9" t="str">
        <f>[23]DBD!B24</f>
        <v>PostedLandValue</v>
      </c>
      <c r="C20" s="9" t="str">
        <f>[23]DBD!C24</f>
        <v>公告土地現值</v>
      </c>
      <c r="D20" s="9" t="str">
        <f>[23]DBD!D24</f>
        <v>DECIMAL</v>
      </c>
      <c r="E20" s="9">
        <f>[23]DBD!E24</f>
        <v>16</v>
      </c>
      <c r="F20" s="9">
        <f>[23]DBD!F24</f>
        <v>2</v>
      </c>
      <c r="G20" s="9">
        <f>[23]DBD!G24</f>
        <v>0</v>
      </c>
      <c r="H20" s="15" t="s">
        <v>172</v>
      </c>
      <c r="I20" s="15" t="s">
        <v>166</v>
      </c>
      <c r="J20" s="15" t="s">
        <v>167</v>
      </c>
      <c r="K20" s="15" t="s">
        <v>32</v>
      </c>
      <c r="L20" s="15">
        <v>11</v>
      </c>
      <c r="M20" s="15">
        <v>0</v>
      </c>
      <c r="N20" s="15" t="s">
        <v>633</v>
      </c>
    </row>
    <row r="21" spans="1:14">
      <c r="A21" s="9">
        <f>[23]DBD!A25</f>
        <v>17</v>
      </c>
      <c r="B21" s="9" t="str">
        <f>[23]DBD!B25</f>
        <v>PostedLandValueYearMonth</v>
      </c>
      <c r="C21" s="9" t="str">
        <f>[23]DBD!C25</f>
        <v>公告土地現值年月</v>
      </c>
      <c r="D21" s="9" t="str">
        <f>[23]DBD!D25</f>
        <v>DECIMAL</v>
      </c>
      <c r="E21" s="9">
        <f>[23]DBD!E25</f>
        <v>6</v>
      </c>
      <c r="F21" s="9">
        <f>[23]DBD!F25</f>
        <v>0</v>
      </c>
      <c r="G21" s="9">
        <f>[23]DBD!G25</f>
        <v>0</v>
      </c>
      <c r="H21" s="15" t="s">
        <v>172</v>
      </c>
      <c r="I21" s="15" t="s">
        <v>168</v>
      </c>
      <c r="J21" s="15" t="s">
        <v>169</v>
      </c>
      <c r="K21" s="15" t="s">
        <v>27</v>
      </c>
      <c r="L21" s="15">
        <v>6</v>
      </c>
      <c r="M21" s="15"/>
      <c r="N21" s="15" t="s">
        <v>633</v>
      </c>
    </row>
    <row r="22" spans="1:14">
      <c r="A22" s="9">
        <f>[23]DBD!A26</f>
        <v>18</v>
      </c>
      <c r="B22" s="9" t="str">
        <f>[23]DBD!B26</f>
        <v>TransferedYear</v>
      </c>
      <c r="C22" s="9" t="str">
        <f>[23]DBD!C26</f>
        <v>移轉年度</v>
      </c>
      <c r="D22" s="9" t="str">
        <f>[23]DBD!D26</f>
        <v>DECIMAL</v>
      </c>
      <c r="E22" s="9">
        <f>[23]DBD!E26</f>
        <v>4</v>
      </c>
      <c r="F22" s="9">
        <f>[23]DBD!F26</f>
        <v>0</v>
      </c>
      <c r="G22" s="9">
        <f>[23]DBD!G26</f>
        <v>0</v>
      </c>
      <c r="H22" s="15" t="s">
        <v>172</v>
      </c>
      <c r="I22" s="15" t="s">
        <v>155</v>
      </c>
      <c r="J22" s="15" t="s">
        <v>156</v>
      </c>
      <c r="K22" s="15" t="s">
        <v>27</v>
      </c>
      <c r="L22" s="15">
        <v>4</v>
      </c>
      <c r="M22" s="15"/>
      <c r="N22" s="15" t="s">
        <v>633</v>
      </c>
    </row>
    <row r="23" spans="1:14">
      <c r="A23" s="9">
        <f>[23]DBD!A27</f>
        <v>19</v>
      </c>
      <c r="B23" s="9" t="str">
        <f>[23]DBD!B27</f>
        <v>LastTransferedAmt</v>
      </c>
      <c r="C23" s="9" t="str">
        <f>[23]DBD!C27</f>
        <v>前次移轉金額</v>
      </c>
      <c r="D23" s="9" t="str">
        <f>[23]DBD!D27</f>
        <v>DECIMAL</v>
      </c>
      <c r="E23" s="9">
        <f>[23]DBD!E27</f>
        <v>16</v>
      </c>
      <c r="F23" s="9">
        <f>[23]DBD!F27</f>
        <v>2</v>
      </c>
      <c r="G23" s="9">
        <f>[23]DBD!G27</f>
        <v>0</v>
      </c>
      <c r="H23" s="15" t="s">
        <v>172</v>
      </c>
      <c r="I23" s="15" t="s">
        <v>311</v>
      </c>
      <c r="J23" s="15" t="s">
        <v>157</v>
      </c>
      <c r="K23" s="15" t="s">
        <v>32</v>
      </c>
      <c r="L23" s="15">
        <v>11</v>
      </c>
      <c r="M23" s="15">
        <v>0</v>
      </c>
      <c r="N23" s="15" t="s">
        <v>633</v>
      </c>
    </row>
    <row r="24" spans="1:14" ht="32.4">
      <c r="A24" s="9">
        <f>[23]DBD!A28</f>
        <v>20</v>
      </c>
      <c r="B24" s="9" t="str">
        <f>[23]DBD!B28</f>
        <v>LVITax</v>
      </c>
      <c r="C24" s="9" t="str">
        <f>[23]DBD!C28</f>
        <v>土地增值稅</v>
      </c>
      <c r="D24" s="9" t="str">
        <f>[23]DBD!D28</f>
        <v>DECIMAL</v>
      </c>
      <c r="E24" s="9">
        <f>[23]DBD!E28</f>
        <v>16</v>
      </c>
      <c r="F24" s="9">
        <f>[23]DBD!F28</f>
        <v>2</v>
      </c>
      <c r="G24" s="9" t="str">
        <f>[23]DBD!G28</f>
        <v>LandValueIncrementTax</v>
      </c>
      <c r="H24" s="15" t="s">
        <v>172</v>
      </c>
      <c r="I24" s="15" t="s">
        <v>158</v>
      </c>
      <c r="J24" s="15" t="s">
        <v>159</v>
      </c>
      <c r="K24" s="15" t="s">
        <v>32</v>
      </c>
      <c r="L24" s="15">
        <v>11</v>
      </c>
      <c r="M24" s="15">
        <v>0</v>
      </c>
      <c r="N24" s="15" t="s">
        <v>633</v>
      </c>
    </row>
    <row r="25" spans="1:14">
      <c r="A25" s="9">
        <f>[23]DBD!A29</f>
        <v>21</v>
      </c>
      <c r="B25" s="9" t="str">
        <f>[23]DBD!B29</f>
        <v>LVITaxYearMonth</v>
      </c>
      <c r="C25" s="9" t="str">
        <f>[23]DBD!C29</f>
        <v>土地增值稅年月</v>
      </c>
      <c r="D25" s="9" t="str">
        <f>[23]DBD!D29</f>
        <v>DECIMAL</v>
      </c>
      <c r="E25" s="9">
        <f>[23]DBD!E29</f>
        <v>6</v>
      </c>
      <c r="F25" s="9">
        <f>[23]DBD!F29</f>
        <v>0</v>
      </c>
      <c r="G25" s="9">
        <f>[23]DBD!G29</f>
        <v>0</v>
      </c>
      <c r="H25" s="15" t="s">
        <v>172</v>
      </c>
      <c r="I25" s="15" t="s">
        <v>160</v>
      </c>
      <c r="J25" s="15" t="s">
        <v>161</v>
      </c>
      <c r="K25" s="15" t="s">
        <v>27</v>
      </c>
      <c r="L25" s="15">
        <v>6</v>
      </c>
      <c r="M25" s="15"/>
      <c r="N25" s="15" t="s">
        <v>633</v>
      </c>
    </row>
    <row r="26" spans="1:14">
      <c r="A26" s="9">
        <f>[23]DBD!A30</f>
        <v>22</v>
      </c>
      <c r="B26" s="9" t="str">
        <f>[23]DBD!B30</f>
        <v>EvaUnitPrice</v>
      </c>
      <c r="C26" s="9" t="str">
        <f>[23]DBD!C30</f>
        <v>鑑價單價/坪</v>
      </c>
      <c r="D26" s="9" t="str">
        <f>[23]DBD!D30</f>
        <v>DECIMAL</v>
      </c>
      <c r="E26" s="9">
        <f>[23]DBD!E30</f>
        <v>16</v>
      </c>
      <c r="F26" s="9">
        <f>[23]DBD!F30</f>
        <v>2</v>
      </c>
      <c r="G26" s="9">
        <f>[23]DBD!G30</f>
        <v>0</v>
      </c>
      <c r="H26" s="15" t="s">
        <v>172</v>
      </c>
      <c r="I26" s="15" t="s">
        <v>117</v>
      </c>
      <c r="J26" s="15" t="s">
        <v>151</v>
      </c>
      <c r="K26" s="15" t="s">
        <v>32</v>
      </c>
      <c r="L26" s="15">
        <v>11</v>
      </c>
      <c r="M26" s="15">
        <v>0</v>
      </c>
      <c r="N26" s="15" t="s">
        <v>633</v>
      </c>
    </row>
    <row r="27" spans="1:14">
      <c r="A27" s="9">
        <f>[23]DBD!A31</f>
        <v>23</v>
      </c>
      <c r="B27" s="9" t="str">
        <f>[23]DBD!B31</f>
        <v>LandRentStartDate</v>
      </c>
      <c r="C27" s="9" t="str">
        <f>[23]DBD!C31</f>
        <v>土地租約起日</v>
      </c>
      <c r="D27" s="9" t="str">
        <f>[23]DBD!D31</f>
        <v>decimald</v>
      </c>
      <c r="E27" s="9">
        <f>[23]DBD!E31</f>
        <v>8</v>
      </c>
      <c r="F27" s="9">
        <f>[23]DBD!F31</f>
        <v>0</v>
      </c>
      <c r="G27" s="9">
        <f>[23]DBD!G31</f>
        <v>0</v>
      </c>
      <c r="H27" s="15"/>
      <c r="I27" s="15"/>
      <c r="J27" s="15"/>
      <c r="K27" s="15"/>
      <c r="L27" s="15"/>
      <c r="M27" s="15"/>
      <c r="N27" s="15" t="s">
        <v>368</v>
      </c>
    </row>
    <row r="28" spans="1:14">
      <c r="A28" s="9">
        <f>[23]DBD!A32</f>
        <v>24</v>
      </c>
      <c r="B28" s="9" t="str">
        <f>[23]DBD!B32</f>
        <v>LandRentEndDate</v>
      </c>
      <c r="C28" s="9" t="str">
        <f>[23]DBD!C32</f>
        <v>土地租約到期日</v>
      </c>
      <c r="D28" s="9" t="str">
        <f>[23]DBD!D32</f>
        <v>decimald</v>
      </c>
      <c r="E28" s="9">
        <f>[23]DBD!E32</f>
        <v>8</v>
      </c>
      <c r="F28" s="9">
        <f>[23]DBD!F32</f>
        <v>0</v>
      </c>
      <c r="G28" s="9">
        <f>[23]DBD!G32</f>
        <v>0</v>
      </c>
      <c r="H28" s="15"/>
      <c r="I28" s="15"/>
      <c r="J28" s="15"/>
      <c r="K28" s="15"/>
      <c r="L28" s="15"/>
      <c r="M28" s="15"/>
      <c r="N28" s="15" t="s">
        <v>368</v>
      </c>
    </row>
    <row r="29" spans="1:14">
      <c r="A29" s="9">
        <f>[23]DBD!A33</f>
        <v>25</v>
      </c>
      <c r="B29" s="9" t="str">
        <f>[23]DBD!B33</f>
        <v>CreateDate</v>
      </c>
      <c r="C29" s="9" t="str">
        <f>[23]DBD!C33</f>
        <v>建檔日期時間</v>
      </c>
      <c r="D29" s="9" t="str">
        <f>[23]DBD!D33</f>
        <v>DATE</v>
      </c>
      <c r="E29" s="9"/>
      <c r="F29" s="9">
        <f>[23]DBD!F33</f>
        <v>0</v>
      </c>
      <c r="G29" s="9">
        <f>[23]DBD!G33</f>
        <v>0</v>
      </c>
      <c r="H29" s="15"/>
      <c r="I29" s="15"/>
      <c r="J29" s="15"/>
      <c r="K29" s="15"/>
      <c r="L29" s="15"/>
      <c r="M29" s="15"/>
      <c r="N29" s="15"/>
    </row>
    <row r="30" spans="1:14">
      <c r="A30" s="9">
        <f>[23]DBD!A34</f>
        <v>26</v>
      </c>
      <c r="B30" s="9" t="str">
        <f>[23]DBD!B34</f>
        <v>CreateEmpNo</v>
      </c>
      <c r="C30" s="9" t="str">
        <f>[23]DBD!C34</f>
        <v>建檔人員</v>
      </c>
      <c r="D30" s="9" t="str">
        <f>[23]DBD!D34</f>
        <v>VARCHAR2</v>
      </c>
      <c r="E30" s="9">
        <f>[23]DBD!E34</f>
        <v>6</v>
      </c>
      <c r="F30" s="9">
        <f>[23]DBD!F34</f>
        <v>0</v>
      </c>
      <c r="G30" s="9">
        <f>[23]DBD!G34</f>
        <v>0</v>
      </c>
      <c r="H30" s="15"/>
      <c r="I30" s="15"/>
      <c r="J30" s="15"/>
      <c r="K30" s="15"/>
      <c r="L30" s="15"/>
      <c r="M30" s="15"/>
      <c r="N30" s="15"/>
    </row>
    <row r="31" spans="1:14">
      <c r="A31" s="9">
        <f>[23]DBD!A35</f>
        <v>27</v>
      </c>
      <c r="B31" s="9" t="str">
        <f>[23]DBD!B35</f>
        <v>LastUpdate</v>
      </c>
      <c r="C31" s="9" t="str">
        <f>[23]DBD!C35</f>
        <v>最後更新日期時間</v>
      </c>
      <c r="D31" s="9" t="str">
        <f>[23]DBD!D35</f>
        <v>DATE</v>
      </c>
      <c r="E31" s="9"/>
      <c r="F31" s="9">
        <f>[23]DBD!F35</f>
        <v>0</v>
      </c>
      <c r="G31" s="9">
        <f>[23]DBD!G35</f>
        <v>0</v>
      </c>
      <c r="H31" s="15"/>
      <c r="I31" s="15"/>
      <c r="J31" s="15"/>
      <c r="K31" s="15"/>
      <c r="L31" s="15"/>
      <c r="M31" s="15"/>
      <c r="N31" s="15"/>
    </row>
    <row r="32" spans="1:14">
      <c r="A32" s="9">
        <f>[23]DBD!A36</f>
        <v>28</v>
      </c>
      <c r="B32" s="9" t="str">
        <f>[23]DBD!B36</f>
        <v>LastUpdateEmpNo</v>
      </c>
      <c r="C32" s="9" t="str">
        <f>[23]DBD!C36</f>
        <v>最後更新人員</v>
      </c>
      <c r="D32" s="9" t="str">
        <f>[23]DBD!D36</f>
        <v>VARCHAR2</v>
      </c>
      <c r="E32" s="9">
        <f>[23]DBD!E36</f>
        <v>6</v>
      </c>
      <c r="F32" s="9">
        <f>[23]DBD!F36</f>
        <v>0</v>
      </c>
      <c r="G32" s="9">
        <f>[23]DBD!G36</f>
        <v>0</v>
      </c>
      <c r="H32" s="15"/>
      <c r="I32" s="15"/>
      <c r="J32" s="15"/>
      <c r="K32" s="15"/>
      <c r="L32" s="15"/>
      <c r="M32" s="15"/>
      <c r="N32" s="15"/>
    </row>
    <row r="33" spans="8:14">
      <c r="H33" s="15"/>
      <c r="I33" s="15"/>
      <c r="J33" s="15"/>
      <c r="K33" s="15"/>
      <c r="L33" s="15"/>
      <c r="M33" s="15"/>
      <c r="N33" s="15"/>
    </row>
  </sheetData>
  <mergeCells count="1">
    <mergeCell ref="A1:B1"/>
  </mergeCells>
  <phoneticPr fontId="1" type="noConversion"/>
  <hyperlinks>
    <hyperlink ref="E1" location="'L2'!A1" display="回首頁" xr:uid="{00000000-0004-0000-17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工作表25"/>
  <dimension ref="A1:N39"/>
  <sheetViews>
    <sheetView topLeftCell="A18" zoomScaleNormal="100" workbookViewId="0">
      <selection activeCell="J38" sqref="J38"/>
    </sheetView>
  </sheetViews>
  <sheetFormatPr defaultColWidth="5.5546875" defaultRowHeight="16.2"/>
  <cols>
    <col min="1" max="1" width="5.21875" style="11" bestFit="1" customWidth="1"/>
    <col min="2" max="2" width="19" style="11" bestFit="1" customWidth="1"/>
    <col min="3" max="3" width="22.6640625" style="11" bestFit="1" customWidth="1"/>
    <col min="4" max="4" width="15.33203125" style="11" bestFit="1" customWidth="1"/>
    <col min="5" max="5" width="8.21875" style="11" bestFit="1" customWidth="1"/>
    <col min="6" max="6" width="6.21875" style="11" bestFit="1" customWidth="1"/>
    <col min="7" max="7" width="28.77734375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11" style="11" bestFit="1" customWidth="1"/>
    <col min="15" max="16384" width="5.5546875" style="11"/>
  </cols>
  <sheetData>
    <row r="1" spans="1:14">
      <c r="A1" s="46" t="s">
        <v>7</v>
      </c>
      <c r="B1" s="47"/>
      <c r="C1" s="9" t="str">
        <f>[24]DBD!C1</f>
        <v>ClStock</v>
      </c>
      <c r="D1" s="9" t="str">
        <f>[24]DBD!D1</f>
        <v>擔保品股票檔</v>
      </c>
      <c r="E1" s="16" t="s">
        <v>23</v>
      </c>
      <c r="F1" s="10"/>
      <c r="G1" s="10"/>
    </row>
    <row r="2" spans="1:14" ht="409.6">
      <c r="A2" s="37"/>
      <c r="B2" s="38" t="s">
        <v>353</v>
      </c>
      <c r="C2" s="9" t="s">
        <v>799</v>
      </c>
      <c r="D2" s="9"/>
      <c r="E2" s="16"/>
      <c r="F2" s="10"/>
      <c r="G2" s="10"/>
    </row>
    <row r="3" spans="1:14">
      <c r="A3" s="37"/>
      <c r="B3" s="38" t="s">
        <v>354</v>
      </c>
      <c r="C3" s="9"/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[24]DBD!A9</f>
        <v>1</v>
      </c>
      <c r="B5" s="9" t="str">
        <f>[24]DBD!B9</f>
        <v>ClCode1</v>
      </c>
      <c r="C5" s="9" t="str">
        <f>[24]DBD!C9</f>
        <v>擔保品代號1</v>
      </c>
      <c r="D5" s="9" t="str">
        <f>[24]DBD!D9</f>
        <v>DECIMAL</v>
      </c>
      <c r="E5" s="9">
        <f>[24]DBD!E9</f>
        <v>1</v>
      </c>
      <c r="F5" s="9">
        <f>[24]DBD!F9</f>
        <v>0</v>
      </c>
      <c r="G5" s="9" t="str">
        <f>[24]DBD!G9</f>
        <v>擔保品代號檔CdCl</v>
      </c>
      <c r="H5" s="15" t="s">
        <v>588</v>
      </c>
      <c r="I5" s="15" t="s">
        <v>589</v>
      </c>
      <c r="J5" s="15" t="s">
        <v>597</v>
      </c>
      <c r="K5" s="15" t="s">
        <v>598</v>
      </c>
      <c r="L5" s="15">
        <v>1</v>
      </c>
      <c r="M5" s="15"/>
      <c r="N5" s="20"/>
    </row>
    <row r="6" spans="1:14">
      <c r="A6" s="9">
        <f>[24]DBD!A10</f>
        <v>2</v>
      </c>
      <c r="B6" s="9" t="str">
        <f>[24]DBD!B10</f>
        <v>ClCode2</v>
      </c>
      <c r="C6" s="9" t="str">
        <f>[24]DBD!C10</f>
        <v>擔保品代號2</v>
      </c>
      <c r="D6" s="9" t="str">
        <f>[24]DBD!D10</f>
        <v>DECIMAL</v>
      </c>
      <c r="E6" s="9">
        <f>[24]DBD!E10</f>
        <v>2</v>
      </c>
      <c r="F6" s="9">
        <f>[24]DBD!F10</f>
        <v>0</v>
      </c>
      <c r="G6" s="9" t="str">
        <f>[24]DBD!G10</f>
        <v>擔保品代號檔CdCl</v>
      </c>
      <c r="H6" s="15" t="s">
        <v>588</v>
      </c>
      <c r="I6" s="15" t="s">
        <v>590</v>
      </c>
      <c r="J6" s="15" t="s">
        <v>599</v>
      </c>
      <c r="K6" s="15" t="s">
        <v>598</v>
      </c>
      <c r="L6" s="15">
        <v>2</v>
      </c>
      <c r="M6" s="15"/>
      <c r="N6" s="20"/>
    </row>
    <row r="7" spans="1:14">
      <c r="A7" s="9">
        <f>[24]DBD!A11</f>
        <v>3</v>
      </c>
      <c r="B7" s="9" t="str">
        <f>[24]DBD!B11</f>
        <v>ClNo</v>
      </c>
      <c r="C7" s="9" t="str">
        <f>[24]DBD!C11</f>
        <v>擔保品號碼</v>
      </c>
      <c r="D7" s="9" t="str">
        <f>[24]DBD!D11</f>
        <v>DECIMAL</v>
      </c>
      <c r="E7" s="9">
        <f>[24]DBD!E11</f>
        <v>7</v>
      </c>
      <c r="F7" s="9">
        <f>[24]DBD!F11</f>
        <v>0</v>
      </c>
      <c r="G7" s="9">
        <f>[24]DBD!G11</f>
        <v>0</v>
      </c>
      <c r="H7" s="15" t="s">
        <v>588</v>
      </c>
      <c r="I7" s="15" t="s">
        <v>591</v>
      </c>
      <c r="J7" s="15" t="s">
        <v>601</v>
      </c>
      <c r="K7" s="15" t="s">
        <v>598</v>
      </c>
      <c r="L7" s="15">
        <v>7</v>
      </c>
      <c r="M7" s="15"/>
      <c r="N7" s="20"/>
    </row>
    <row r="8" spans="1:14" ht="97.2">
      <c r="A8" s="9">
        <f>[24]DBD!A12</f>
        <v>4</v>
      </c>
      <c r="B8" s="9" t="str">
        <f>[24]DBD!B12</f>
        <v>StockCode</v>
      </c>
      <c r="C8" s="9" t="str">
        <f>[24]DBD!C12</f>
        <v>股票代號</v>
      </c>
      <c r="D8" s="9" t="str">
        <f>[24]DBD!D12</f>
        <v>VARCHAR2</v>
      </c>
      <c r="E8" s="9">
        <f>[24]DBD!E12</f>
        <v>4</v>
      </c>
      <c r="F8" s="9">
        <f>[24]DBD!F12</f>
        <v>0</v>
      </c>
      <c r="G8" s="9">
        <f>[24]DBD!G12</f>
        <v>0</v>
      </c>
      <c r="H8" s="15" t="s">
        <v>173</v>
      </c>
      <c r="I8" s="20" t="s">
        <v>187</v>
      </c>
      <c r="J8" s="20" t="s">
        <v>188</v>
      </c>
      <c r="K8" s="20" t="s">
        <v>171</v>
      </c>
      <c r="L8" s="20" t="s">
        <v>189</v>
      </c>
      <c r="M8" s="15"/>
      <c r="N8" s="20" t="s">
        <v>800</v>
      </c>
    </row>
    <row r="9" spans="1:14" ht="81">
      <c r="A9" s="9">
        <f>[24]DBD!A13</f>
        <v>5</v>
      </c>
      <c r="B9" s="9" t="str">
        <f>[24]DBD!B13</f>
        <v>ListingType</v>
      </c>
      <c r="C9" s="9" t="str">
        <f>[24]DBD!C13</f>
        <v>掛牌別</v>
      </c>
      <c r="D9" s="9" t="str">
        <f>[24]DBD!D13</f>
        <v>VARCHAR2</v>
      </c>
      <c r="E9" s="9">
        <f>[24]DBD!E13</f>
        <v>2</v>
      </c>
      <c r="F9" s="9">
        <f>[24]DBD!F13</f>
        <v>0</v>
      </c>
      <c r="G9" s="9" t="str">
        <f>[24]DBD!G13</f>
        <v>01:上市
02:上櫃
03:興櫃
04:公開
05:非公開</v>
      </c>
      <c r="H9" s="15"/>
      <c r="I9" s="15"/>
      <c r="J9" s="15"/>
      <c r="K9" s="15"/>
      <c r="L9" s="15"/>
      <c r="M9" s="15"/>
      <c r="N9" s="20" t="s">
        <v>622</v>
      </c>
    </row>
    <row r="10" spans="1:14" ht="48.6">
      <c r="A10" s="9">
        <f>[24]DBD!A14</f>
        <v>6</v>
      </c>
      <c r="B10" s="9" t="str">
        <f>[24]DBD!B14</f>
        <v>StockType</v>
      </c>
      <c r="C10" s="9" t="str">
        <f>[24]DBD!C14</f>
        <v>股票種類</v>
      </c>
      <c r="D10" s="9" t="str">
        <f>[24]DBD!D14</f>
        <v>VARCHAR2</v>
      </c>
      <c r="E10" s="9">
        <f>[24]DBD!E14</f>
        <v>1</v>
      </c>
      <c r="F10" s="9">
        <f>[24]DBD!F14</f>
        <v>0</v>
      </c>
      <c r="G10" s="9" t="str">
        <f>[24]DBD!G14</f>
        <v>1:無
2:普通股
3:特別股</v>
      </c>
      <c r="H10" s="15"/>
      <c r="I10" s="20"/>
      <c r="J10" s="20"/>
      <c r="K10" s="20"/>
      <c r="L10" s="20"/>
      <c r="M10" s="15"/>
      <c r="N10" s="20" t="s">
        <v>622</v>
      </c>
    </row>
    <row r="11" spans="1:14" ht="32.4">
      <c r="A11" s="9">
        <f>[24]DBD!A15</f>
        <v>7</v>
      </c>
      <c r="B11" s="9" t="str">
        <f>[24]DBD!B15</f>
        <v>CompanyId</v>
      </c>
      <c r="C11" s="9" t="str">
        <f>[24]DBD!C15</f>
        <v>發行公司統一編號</v>
      </c>
      <c r="D11" s="9" t="str">
        <f>[24]DBD!D15</f>
        <v>VARCHAR2</v>
      </c>
      <c r="E11" s="9">
        <f>[24]DBD!E15</f>
        <v>10</v>
      </c>
      <c r="F11" s="9">
        <f>[24]DBD!F15</f>
        <v>0</v>
      </c>
      <c r="G11" s="9">
        <f>[24]DBD!G15</f>
        <v>0</v>
      </c>
      <c r="H11" s="15"/>
      <c r="I11" s="15"/>
      <c r="J11" s="15"/>
      <c r="K11" s="15"/>
      <c r="L11" s="15"/>
      <c r="M11" s="15"/>
      <c r="N11" s="20" t="s">
        <v>622</v>
      </c>
    </row>
    <row r="12" spans="1:14">
      <c r="A12" s="9">
        <f>[24]DBD!A16</f>
        <v>8</v>
      </c>
      <c r="B12" s="9" t="str">
        <f>[24]DBD!B16</f>
        <v>DataYear</v>
      </c>
      <c r="C12" s="9" t="str">
        <f>[24]DBD!C16</f>
        <v>資料年度</v>
      </c>
      <c r="D12" s="9" t="str">
        <f>[24]DBD!D16</f>
        <v>DECIMAL</v>
      </c>
      <c r="E12" s="9">
        <f>[24]DBD!E16</f>
        <v>4</v>
      </c>
      <c r="F12" s="9">
        <f>[24]DBD!F16</f>
        <v>0</v>
      </c>
      <c r="G12" s="9">
        <f>[24]DBD!G16</f>
        <v>0</v>
      </c>
      <c r="H12" s="15"/>
      <c r="I12" s="15"/>
      <c r="J12" s="15"/>
      <c r="K12" s="15"/>
      <c r="L12" s="15"/>
      <c r="M12" s="15"/>
      <c r="N12" s="15" t="s">
        <v>784</v>
      </c>
    </row>
    <row r="13" spans="1:14">
      <c r="A13" s="9">
        <f>[24]DBD!A17</f>
        <v>9</v>
      </c>
      <c r="B13" s="9" t="str">
        <f>[24]DBD!B17</f>
        <v>IssuedShares</v>
      </c>
      <c r="C13" s="9" t="str">
        <f>[24]DBD!C17</f>
        <v>發行股數</v>
      </c>
      <c r="D13" s="9" t="str">
        <f>[24]DBD!D17</f>
        <v>DECIMAL</v>
      </c>
      <c r="E13" s="9">
        <f>[24]DBD!E17</f>
        <v>16</v>
      </c>
      <c r="F13" s="9">
        <f>[24]DBD!F17</f>
        <v>2</v>
      </c>
      <c r="G13" s="9">
        <f>[24]DBD!G17</f>
        <v>0</v>
      </c>
      <c r="H13" s="15"/>
      <c r="I13" s="15"/>
      <c r="J13" s="15"/>
      <c r="K13" s="15"/>
      <c r="L13" s="15"/>
      <c r="M13" s="15"/>
      <c r="N13" s="15" t="s">
        <v>784</v>
      </c>
    </row>
    <row r="14" spans="1:14">
      <c r="A14" s="9">
        <f>[24]DBD!A18</f>
        <v>10</v>
      </c>
      <c r="B14" s="9" t="str">
        <f>[24]DBD!B18</f>
        <v>NetWorth</v>
      </c>
      <c r="C14" s="9" t="str">
        <f>[24]DBD!C18</f>
        <v>非上市(櫃)每股淨值</v>
      </c>
      <c r="D14" s="9" t="str">
        <f>[24]DBD!D18</f>
        <v>DECIMAL</v>
      </c>
      <c r="E14" s="9">
        <f>[24]DBD!E18</f>
        <v>16</v>
      </c>
      <c r="F14" s="9">
        <f>[24]DBD!F18</f>
        <v>2</v>
      </c>
      <c r="G14" s="9">
        <f>[24]DBD!G18</f>
        <v>0</v>
      </c>
      <c r="H14" s="15"/>
      <c r="I14" s="15"/>
      <c r="J14" s="15"/>
      <c r="K14" s="15"/>
      <c r="L14" s="15"/>
      <c r="M14" s="15"/>
      <c r="N14" s="15" t="s">
        <v>784</v>
      </c>
    </row>
    <row r="15" spans="1:14" ht="97.2">
      <c r="A15" s="9">
        <f>[24]DBD!A19</f>
        <v>11</v>
      </c>
      <c r="B15" s="9" t="str">
        <f>[24]DBD!B19</f>
        <v>EvaStandard</v>
      </c>
      <c r="C15" s="9" t="str">
        <f>[24]DBD!C19</f>
        <v>每股單價鑑估標準</v>
      </c>
      <c r="D15" s="9" t="str">
        <f>[24]DBD!D19</f>
        <v>VARCHAR2</v>
      </c>
      <c r="E15" s="9">
        <f>[24]DBD!E19</f>
        <v>2</v>
      </c>
      <c r="F15" s="9">
        <f>[24]DBD!F19</f>
        <v>0</v>
      </c>
      <c r="G15" s="9" t="str">
        <f>[24]DBD!G19</f>
        <v xml:space="preserve">01: 非上市(櫃)每股淨值
02: 每股面額
03: 前日收盤價
04: 一個月平均價
05: 三個月平均價
</v>
      </c>
      <c r="H15" s="15"/>
      <c r="I15" s="15"/>
      <c r="J15" s="15"/>
      <c r="K15" s="15"/>
      <c r="L15" s="15"/>
      <c r="M15" s="15"/>
      <c r="N15" s="15" t="s">
        <v>622</v>
      </c>
    </row>
    <row r="16" spans="1:14">
      <c r="A16" s="9">
        <f>[24]DBD!A20</f>
        <v>12</v>
      </c>
      <c r="B16" s="9" t="str">
        <f>[24]DBD!B20</f>
        <v>ParValue</v>
      </c>
      <c r="C16" s="9" t="str">
        <f>[24]DBD!C20</f>
        <v>每股面額</v>
      </c>
      <c r="D16" s="9" t="str">
        <f>[24]DBD!D20</f>
        <v>DECIMAL</v>
      </c>
      <c r="E16" s="9">
        <f>[24]DBD!E20</f>
        <v>16</v>
      </c>
      <c r="F16" s="9">
        <f>[24]DBD!F20</f>
        <v>2</v>
      </c>
      <c r="G16" s="9">
        <f>[24]DBD!G20</f>
        <v>0</v>
      </c>
      <c r="H16" s="15" t="s">
        <v>173</v>
      </c>
      <c r="I16" s="15" t="s">
        <v>312</v>
      </c>
      <c r="J16" s="15" t="s">
        <v>178</v>
      </c>
      <c r="K16" s="15" t="s">
        <v>32</v>
      </c>
      <c r="L16" s="15">
        <v>9</v>
      </c>
      <c r="M16" s="15">
        <v>2</v>
      </c>
      <c r="N16" s="15" t="s">
        <v>801</v>
      </c>
    </row>
    <row r="17" spans="1:14">
      <c r="A17" s="9">
        <f>[24]DBD!A21</f>
        <v>13</v>
      </c>
      <c r="B17" s="9" t="str">
        <f>[24]DBD!B21</f>
        <v>MonthlyAvg</v>
      </c>
      <c r="C17" s="9" t="str">
        <f>[24]DBD!C21</f>
        <v>一個月平均價</v>
      </c>
      <c r="D17" s="9" t="str">
        <f>[24]DBD!D21</f>
        <v>DECIMAL</v>
      </c>
      <c r="E17" s="9">
        <f>[24]DBD!E21</f>
        <v>16</v>
      </c>
      <c r="F17" s="9">
        <f>[24]DBD!F21</f>
        <v>2</v>
      </c>
      <c r="G17" s="9">
        <f>[24]DBD!G21</f>
        <v>0</v>
      </c>
      <c r="H17" s="15"/>
      <c r="I17" s="15"/>
      <c r="J17" s="15"/>
      <c r="K17" s="15"/>
      <c r="L17" s="15"/>
      <c r="M17" s="15"/>
      <c r="N17" s="15" t="s">
        <v>368</v>
      </c>
    </row>
    <row r="18" spans="1:14">
      <c r="A18" s="9">
        <f>[24]DBD!A22</f>
        <v>14</v>
      </c>
      <c r="B18" s="9" t="str">
        <f>[24]DBD!B22</f>
        <v>YdClosingPrice</v>
      </c>
      <c r="C18" s="9" t="str">
        <f>[24]DBD!C22</f>
        <v>前日收盤價</v>
      </c>
      <c r="D18" s="9" t="str">
        <f>[24]DBD!D22</f>
        <v>DECIMAL</v>
      </c>
      <c r="E18" s="9">
        <f>[24]DBD!E22</f>
        <v>16</v>
      </c>
      <c r="F18" s="9">
        <f>[24]DBD!F22</f>
        <v>2</v>
      </c>
      <c r="G18" s="9">
        <f>[24]DBD!G22</f>
        <v>0</v>
      </c>
      <c r="H18" s="15" t="s">
        <v>173</v>
      </c>
      <c r="I18" s="15" t="s">
        <v>179</v>
      </c>
      <c r="J18" s="15" t="s">
        <v>180</v>
      </c>
      <c r="K18" s="15" t="s">
        <v>32</v>
      </c>
      <c r="L18" s="15">
        <v>9</v>
      </c>
      <c r="M18" s="15">
        <v>2</v>
      </c>
      <c r="N18" s="15" t="s">
        <v>802</v>
      </c>
    </row>
    <row r="19" spans="1:14">
      <c r="A19" s="9">
        <f>[24]DBD!A23</f>
        <v>15</v>
      </c>
      <c r="B19" s="9" t="str">
        <f>[24]DBD!B23</f>
        <v>ThreeMonthAvg</v>
      </c>
      <c r="C19" s="9" t="str">
        <f>[24]DBD!C23</f>
        <v>三個月平均價</v>
      </c>
      <c r="D19" s="9" t="str">
        <f>[24]DBD!D23</f>
        <v>DECIMAL</v>
      </c>
      <c r="E19" s="9">
        <f>[24]DBD!E23</f>
        <v>16</v>
      </c>
      <c r="F19" s="9">
        <f>[24]DBD!F23</f>
        <v>2</v>
      </c>
      <c r="G19" s="9">
        <f>[24]DBD!G23</f>
        <v>0</v>
      </c>
      <c r="H19" s="15" t="s">
        <v>173</v>
      </c>
      <c r="I19" s="15" t="s">
        <v>176</v>
      </c>
      <c r="J19" s="15" t="s">
        <v>177</v>
      </c>
      <c r="K19" s="15" t="s">
        <v>32</v>
      </c>
      <c r="L19" s="15">
        <v>9</v>
      </c>
      <c r="M19" s="15">
        <v>2</v>
      </c>
      <c r="N19" s="15" t="s">
        <v>803</v>
      </c>
    </row>
    <row r="20" spans="1:14">
      <c r="A20" s="9">
        <f>[24]DBD!A24</f>
        <v>16</v>
      </c>
      <c r="B20" s="9" t="str">
        <f>[24]DBD!B24</f>
        <v>EvaUnitPrice</v>
      </c>
      <c r="C20" s="9" t="str">
        <f>[24]DBD!C24</f>
        <v>鑑定單價</v>
      </c>
      <c r="D20" s="9" t="str">
        <f>[24]DBD!D24</f>
        <v>DECIMAL</v>
      </c>
      <c r="E20" s="9">
        <f>[24]DBD!E24</f>
        <v>16</v>
      </c>
      <c r="F20" s="9">
        <f>[24]DBD!F24</f>
        <v>2</v>
      </c>
      <c r="G20" s="9">
        <f>[24]DBD!G24</f>
        <v>0</v>
      </c>
      <c r="H20" s="15" t="s">
        <v>173</v>
      </c>
      <c r="I20" s="15" t="s">
        <v>181</v>
      </c>
      <c r="J20" s="15" t="s">
        <v>182</v>
      </c>
      <c r="K20" s="15" t="s">
        <v>32</v>
      </c>
      <c r="L20" s="15">
        <v>9</v>
      </c>
      <c r="M20" s="15">
        <v>2</v>
      </c>
      <c r="N20" s="15" t="s">
        <v>804</v>
      </c>
    </row>
    <row r="21" spans="1:14">
      <c r="A21" s="9">
        <f>[24]DBD!A25</f>
        <v>17</v>
      </c>
      <c r="B21" s="9" t="str">
        <f>[24]DBD!B25</f>
        <v>OwnerId</v>
      </c>
      <c r="C21" s="9" t="str">
        <f>[24]DBD!C25</f>
        <v>股票持有人統編</v>
      </c>
      <c r="D21" s="9" t="str">
        <f>[24]DBD!D25</f>
        <v>VARCHAR2</v>
      </c>
      <c r="E21" s="9">
        <f>[24]DBD!E25</f>
        <v>10</v>
      </c>
      <c r="F21" s="9">
        <f>[24]DBD!F25</f>
        <v>0</v>
      </c>
      <c r="G21" s="9">
        <f>[24]DBD!G25</f>
        <v>0</v>
      </c>
      <c r="H21" s="15" t="s">
        <v>675</v>
      </c>
      <c r="I21" s="15" t="s">
        <v>676</v>
      </c>
      <c r="J21" s="15" t="s">
        <v>677</v>
      </c>
      <c r="K21" s="15" t="s">
        <v>678</v>
      </c>
      <c r="L21" s="15">
        <v>10</v>
      </c>
      <c r="M21" s="15">
        <v>0</v>
      </c>
      <c r="N21" s="15" t="s">
        <v>805</v>
      </c>
    </row>
    <row r="22" spans="1:14">
      <c r="A22" s="9">
        <f>[24]DBD!A26</f>
        <v>18</v>
      </c>
      <c r="B22" s="9" t="str">
        <f>[24]DBD!B26</f>
        <v>OwnerName</v>
      </c>
      <c r="C22" s="9" t="str">
        <f>[24]DBD!C26</f>
        <v>股票持有人姓名</v>
      </c>
      <c r="D22" s="9" t="str">
        <f>[24]DBD!D26</f>
        <v>NVARCHAR2</v>
      </c>
      <c r="E22" s="9">
        <f>[24]DBD!E26</f>
        <v>100</v>
      </c>
      <c r="F22" s="9">
        <f>[24]DBD!F26</f>
        <v>0</v>
      </c>
      <c r="G22" s="9">
        <f>[24]DBD!G26</f>
        <v>0</v>
      </c>
      <c r="H22" s="15"/>
      <c r="I22" s="15"/>
      <c r="J22" s="15"/>
      <c r="K22" s="15"/>
      <c r="L22" s="15"/>
      <c r="M22" s="15"/>
      <c r="N22" s="15" t="s">
        <v>622</v>
      </c>
    </row>
    <row r="23" spans="1:14" ht="178.2">
      <c r="A23" s="9">
        <f>[24]DBD!A27</f>
        <v>19</v>
      </c>
      <c r="B23" s="9" t="str">
        <f>[24]DBD!B27</f>
        <v>InsiderJobTitle</v>
      </c>
      <c r="C23" s="9" t="str">
        <f>[24]DBD!C27</f>
        <v>公司內部人職稱</v>
      </c>
      <c r="D23" s="9" t="str">
        <f>[24]DBD!D27</f>
        <v>VARCHAR2</v>
      </c>
      <c r="E23" s="9">
        <f>[24]DBD!E27</f>
        <v>2</v>
      </c>
      <c r="F23" s="9">
        <f>[24]DBD!F27</f>
        <v>0</v>
      </c>
      <c r="G23" s="9" t="str">
        <f>[24]DBD!G27</f>
        <v>01:董事長
02:副董事長
03:常務董事
04:董事
05:監察人
06:總經理
07:副總經理
08:經理人
09:協理
10:大股東(持股10%以上)
11:其他</v>
      </c>
      <c r="H23" s="15"/>
      <c r="I23" s="15"/>
      <c r="J23" s="15"/>
      <c r="K23" s="15"/>
      <c r="L23" s="15"/>
      <c r="M23" s="15"/>
      <c r="N23" s="15" t="s">
        <v>622</v>
      </c>
    </row>
    <row r="24" spans="1:14" ht="145.80000000000001">
      <c r="A24" s="9">
        <f>[24]DBD!A28</f>
        <v>20</v>
      </c>
      <c r="B24" s="9" t="str">
        <f>[24]DBD!B28</f>
        <v>InsiderPosition</v>
      </c>
      <c r="C24" s="9" t="str">
        <f>[24]DBD!C28</f>
        <v>公司內部人身分註記</v>
      </c>
      <c r="D24" s="9" t="str">
        <f>[24]DBD!D28</f>
        <v>VARCHAR2</v>
      </c>
      <c r="E24" s="9">
        <f>[24]DBD!E28</f>
        <v>2</v>
      </c>
      <c r="F24" s="9">
        <f>[24]DBD!F28</f>
        <v>0</v>
      </c>
      <c r="G24" s="9" t="str">
        <f>[24]DBD!G28</f>
        <v>01:本人
02:法人代表
03:本人配偶
04:本人子女
05:利用他人名義持有
06:法人代表之配偶
07:法人代表之子女
08:經理人
09:本人為金融機構協理</v>
      </c>
      <c r="H24" s="15"/>
      <c r="I24" s="15"/>
      <c r="J24" s="15"/>
      <c r="K24" s="15"/>
      <c r="L24" s="15"/>
      <c r="M24" s="15"/>
      <c r="N24" s="15" t="s">
        <v>622</v>
      </c>
    </row>
    <row r="25" spans="1:14">
      <c r="A25" s="9">
        <f>[24]DBD!A29</f>
        <v>21</v>
      </c>
      <c r="B25" s="9" t="str">
        <f>[24]DBD!B29</f>
        <v>LegalPersonId</v>
      </c>
      <c r="C25" s="9" t="str">
        <f>[24]DBD!C29</f>
        <v>法定關係人統編</v>
      </c>
      <c r="D25" s="9" t="str">
        <f>[24]DBD!D29</f>
        <v>VARCHAR2</v>
      </c>
      <c r="E25" s="9">
        <f>[24]DBD!E29</f>
        <v>10</v>
      </c>
      <c r="F25" s="9">
        <f>[24]DBD!F29</f>
        <v>0</v>
      </c>
      <c r="G25" s="9">
        <f>[24]DBD!G29</f>
        <v>0</v>
      </c>
      <c r="H25" s="15" t="s">
        <v>173</v>
      </c>
      <c r="I25" s="15" t="s">
        <v>107</v>
      </c>
      <c r="J25" s="15" t="s">
        <v>108</v>
      </c>
      <c r="K25" s="15" t="s">
        <v>43</v>
      </c>
      <c r="L25" s="15">
        <v>1</v>
      </c>
      <c r="M25" s="15"/>
      <c r="N25" s="15" t="s">
        <v>806</v>
      </c>
    </row>
    <row r="26" spans="1:14">
      <c r="A26" s="9">
        <f>[24]DBD!A30</f>
        <v>22</v>
      </c>
      <c r="B26" s="9" t="str">
        <f>[24]DBD!B30</f>
        <v>LoanToValue</v>
      </c>
      <c r="C26" s="9" t="str">
        <f>[24]DBD!C30</f>
        <v>貸放成數(%)</v>
      </c>
      <c r="D26" s="9" t="str">
        <f>[24]DBD!D30</f>
        <v>DECIMAL</v>
      </c>
      <c r="E26" s="9">
        <f>[24]DBD!E30</f>
        <v>5</v>
      </c>
      <c r="F26" s="9">
        <f>[24]DBD!F30</f>
        <v>2</v>
      </c>
      <c r="G26" s="9">
        <f>[24]DBD!G30</f>
        <v>0</v>
      </c>
      <c r="H26" s="15" t="s">
        <v>173</v>
      </c>
      <c r="I26" s="15" t="s">
        <v>183</v>
      </c>
      <c r="J26" s="15" t="s">
        <v>184</v>
      </c>
      <c r="K26" s="15" t="s">
        <v>32</v>
      </c>
      <c r="L26" s="15">
        <v>5</v>
      </c>
      <c r="M26" s="15">
        <v>2</v>
      </c>
      <c r="N26" s="15" t="s">
        <v>807</v>
      </c>
    </row>
    <row r="27" spans="1:14">
      <c r="A27" s="9">
        <f>[24]DBD!A31</f>
        <v>23</v>
      </c>
      <c r="B27" s="9" t="str">
        <f>[24]DBD!B31</f>
        <v>ClMtr</v>
      </c>
      <c r="C27" s="9" t="str">
        <f>[24]DBD!C31</f>
        <v>擔保維持率(%)</v>
      </c>
      <c r="D27" s="9" t="str">
        <f>[24]DBD!D31</f>
        <v>DECIMAL</v>
      </c>
      <c r="E27" s="9">
        <f>[24]DBD!E31</f>
        <v>5</v>
      </c>
      <c r="F27" s="9">
        <f>[24]DBD!F31</f>
        <v>2</v>
      </c>
      <c r="G27" s="9">
        <f>[24]DBD!G31</f>
        <v>0</v>
      </c>
      <c r="H27" s="15"/>
      <c r="I27" s="15"/>
      <c r="J27" s="15"/>
      <c r="K27" s="15"/>
      <c r="L27" s="15"/>
      <c r="M27" s="15"/>
      <c r="N27" s="15" t="s">
        <v>368</v>
      </c>
    </row>
    <row r="28" spans="1:14">
      <c r="A28" s="9">
        <f>[24]DBD!A32</f>
        <v>24</v>
      </c>
      <c r="B28" s="9" t="str">
        <f>[24]DBD!B32</f>
        <v>NoticeMtr</v>
      </c>
      <c r="C28" s="9" t="str">
        <f>[24]DBD!C32</f>
        <v>通知追繳維持率(%)</v>
      </c>
      <c r="D28" s="9" t="str">
        <f>[24]DBD!D32</f>
        <v>DECIMAL</v>
      </c>
      <c r="E28" s="9">
        <f>[24]DBD!E32</f>
        <v>5</v>
      </c>
      <c r="F28" s="9">
        <f>[24]DBD!F32</f>
        <v>2</v>
      </c>
      <c r="G28" s="9">
        <f>[24]DBD!G32</f>
        <v>0</v>
      </c>
      <c r="H28" s="15"/>
      <c r="I28" s="15"/>
      <c r="J28" s="15"/>
      <c r="K28" s="15"/>
      <c r="L28" s="15"/>
      <c r="M28" s="15"/>
      <c r="N28" s="15" t="s">
        <v>368</v>
      </c>
    </row>
    <row r="29" spans="1:14">
      <c r="A29" s="9">
        <f>[24]DBD!A33</f>
        <v>25</v>
      </c>
      <c r="B29" s="9" t="str">
        <f>[24]DBD!B33</f>
        <v>ImplementMtr</v>
      </c>
      <c r="C29" s="9" t="str">
        <f>[24]DBD!C33</f>
        <v>實行職權維持率(%)</v>
      </c>
      <c r="D29" s="9" t="str">
        <f>[24]DBD!D33</f>
        <v>DECIMAL</v>
      </c>
      <c r="E29" s="9">
        <f>[24]DBD!E33</f>
        <v>5</v>
      </c>
      <c r="F29" s="9">
        <f>[24]DBD!F33</f>
        <v>2</v>
      </c>
      <c r="G29" s="9">
        <f>[24]DBD!G33</f>
        <v>0</v>
      </c>
      <c r="H29" s="15"/>
      <c r="I29" s="15"/>
      <c r="J29" s="15"/>
      <c r="K29" s="15"/>
      <c r="L29" s="15"/>
      <c r="M29" s="15"/>
      <c r="N29" s="15" t="s">
        <v>368</v>
      </c>
    </row>
    <row r="30" spans="1:14">
      <c r="A30" s="9">
        <f>[24]DBD!A34</f>
        <v>26</v>
      </c>
      <c r="B30" s="9" t="str">
        <f>[24]DBD!B34</f>
        <v>PledgeNo</v>
      </c>
      <c r="C30" s="9" t="str">
        <f>[24]DBD!C34</f>
        <v>質權設定書號</v>
      </c>
      <c r="D30" s="9" t="str">
        <f>[24]DBD!D34</f>
        <v>VARCHAR2</v>
      </c>
      <c r="E30" s="9">
        <f>[24]DBD!E34</f>
        <v>14</v>
      </c>
      <c r="F30" s="9">
        <f>[24]DBD!F34</f>
        <v>0</v>
      </c>
      <c r="G30" s="9">
        <f>[24]DBD!G34</f>
        <v>0</v>
      </c>
      <c r="H30" s="15" t="s">
        <v>173</v>
      </c>
      <c r="I30" s="15" t="s">
        <v>174</v>
      </c>
      <c r="J30" s="15" t="s">
        <v>175</v>
      </c>
      <c r="K30" s="15" t="s">
        <v>43</v>
      </c>
      <c r="L30" s="15">
        <v>14</v>
      </c>
      <c r="M30" s="15"/>
      <c r="N30" s="15" t="s">
        <v>808</v>
      </c>
    </row>
    <row r="31" spans="1:14" ht="32.4">
      <c r="A31" s="9">
        <f>[24]DBD!A35</f>
        <v>27</v>
      </c>
      <c r="B31" s="9" t="str">
        <f>[24]DBD!B35</f>
        <v>ComputeMTR</v>
      </c>
      <c r="C31" s="9" t="str">
        <f>[24]DBD!C35</f>
        <v>計算維持率</v>
      </c>
      <c r="D31" s="9" t="str">
        <f>[24]DBD!D35</f>
        <v>VARCHAR2</v>
      </c>
      <c r="E31" s="9">
        <f>[24]DBD!E35</f>
        <v>1</v>
      </c>
      <c r="F31" s="9">
        <f>[24]DBD!F35</f>
        <v>0</v>
      </c>
      <c r="G31" s="9" t="str">
        <f>[24]DBD!G35</f>
        <v>Y:是
N:否</v>
      </c>
      <c r="H31" s="15"/>
      <c r="I31" s="15"/>
      <c r="J31" s="15"/>
      <c r="K31" s="15"/>
      <c r="L31" s="15"/>
      <c r="M31" s="15"/>
      <c r="N31" s="15" t="s">
        <v>622</v>
      </c>
    </row>
    <row r="32" spans="1:14" ht="32.4">
      <c r="A32" s="9">
        <f>[24]DBD!A36</f>
        <v>28</v>
      </c>
      <c r="B32" s="9" t="str">
        <f>[24]DBD!B36</f>
        <v>SettingStat</v>
      </c>
      <c r="C32" s="9" t="str">
        <f>[24]DBD!C36</f>
        <v>設定狀態</v>
      </c>
      <c r="D32" s="9" t="str">
        <f>[24]DBD!D36</f>
        <v>VARCHAR2</v>
      </c>
      <c r="E32" s="9">
        <f>[24]DBD!E36</f>
        <v>1</v>
      </c>
      <c r="F32" s="9">
        <f>[24]DBD!F36</f>
        <v>0</v>
      </c>
      <c r="G32" s="9" t="str">
        <f>[24]DBD!G36</f>
        <v>1:設定
2:解除</v>
      </c>
      <c r="H32" s="15"/>
      <c r="I32" s="15"/>
      <c r="J32" s="15"/>
      <c r="K32" s="15"/>
      <c r="L32" s="15"/>
      <c r="M32" s="15"/>
      <c r="N32" s="15" t="s">
        <v>622</v>
      </c>
    </row>
    <row r="33" spans="1:14" ht="64.8">
      <c r="A33" s="9">
        <f>[24]DBD!A37</f>
        <v>29</v>
      </c>
      <c r="B33" s="9" t="str">
        <f>[24]DBD!B37</f>
        <v>ClStat</v>
      </c>
      <c r="C33" s="9" t="str">
        <f>[24]DBD!C37</f>
        <v>擔保品狀態</v>
      </c>
      <c r="D33" s="9" t="str">
        <f>[24]DBD!D37</f>
        <v>VARCHAR2</v>
      </c>
      <c r="E33" s="9">
        <f>[24]DBD!E37</f>
        <v>1</v>
      </c>
      <c r="F33" s="9">
        <f>[24]DBD!F37</f>
        <v>0</v>
      </c>
      <c r="G33" s="9" t="str">
        <f>[24]DBD!G37</f>
        <v>0:正常
1:塗銷
2:處分
3:抵押權確定</v>
      </c>
      <c r="H33" s="15"/>
      <c r="I33" s="15"/>
      <c r="J33" s="15"/>
      <c r="K33" s="15"/>
      <c r="L33" s="15"/>
      <c r="M33" s="15"/>
      <c r="N33" s="15" t="s">
        <v>622</v>
      </c>
    </row>
    <row r="34" spans="1:14">
      <c r="A34" s="9">
        <f>[24]DBD!A38</f>
        <v>30</v>
      </c>
      <c r="B34" s="9" t="str">
        <f>[24]DBD!B38</f>
        <v>SettingDate</v>
      </c>
      <c r="C34" s="9" t="str">
        <f>[24]DBD!C38</f>
        <v>股票設解(質)日期</v>
      </c>
      <c r="D34" s="9" t="str">
        <f>[24]DBD!D38</f>
        <v>decimald</v>
      </c>
      <c r="E34" s="9">
        <f>[24]DBD!E38</f>
        <v>8</v>
      </c>
      <c r="F34" s="9">
        <f>[24]DBD!F38</f>
        <v>0</v>
      </c>
      <c r="G34" s="9">
        <f>[24]DBD!G38</f>
        <v>0</v>
      </c>
      <c r="H34" s="15"/>
      <c r="I34" s="15"/>
      <c r="J34" s="15"/>
      <c r="K34" s="15"/>
      <c r="L34" s="15"/>
      <c r="M34" s="15"/>
      <c r="N34" s="15" t="s">
        <v>368</v>
      </c>
    </row>
    <row r="35" spans="1:14">
      <c r="A35" s="9">
        <f>[24]DBD!A39</f>
        <v>31</v>
      </c>
      <c r="B35" s="9" t="str">
        <f>[24]DBD!B39</f>
        <v>SettingBalance</v>
      </c>
      <c r="C35" s="9" t="str">
        <f>[24]DBD!C39</f>
        <v>設質股數餘額</v>
      </c>
      <c r="D35" s="9" t="str">
        <f>[24]DBD!D39</f>
        <v>DECIMAL</v>
      </c>
      <c r="E35" s="9"/>
      <c r="F35" s="9">
        <f>[24]DBD!F39</f>
        <v>2</v>
      </c>
      <c r="G35" s="9">
        <f>[24]DBD!G39</f>
        <v>0</v>
      </c>
      <c r="H35" s="15" t="s">
        <v>680</v>
      </c>
      <c r="I35" s="15" t="s">
        <v>679</v>
      </c>
      <c r="J35" s="15" t="s">
        <v>681</v>
      </c>
      <c r="K35" s="15" t="s">
        <v>682</v>
      </c>
      <c r="L35" s="15">
        <v>11</v>
      </c>
      <c r="M35" s="15">
        <v>0</v>
      </c>
      <c r="N35" s="15" t="s">
        <v>809</v>
      </c>
    </row>
    <row r="36" spans="1:14">
      <c r="A36" s="9">
        <f>[24]DBD!A40</f>
        <v>32</v>
      </c>
      <c r="B36" s="9" t="str">
        <f>[24]DBD!B40</f>
        <v>MtgDate</v>
      </c>
      <c r="C36" s="9" t="str">
        <f>[24]DBD!C40</f>
        <v>擔保債權確定日期</v>
      </c>
      <c r="D36" s="9" t="str">
        <f>[24]DBD!D40</f>
        <v>decimald</v>
      </c>
      <c r="E36" s="9">
        <f>[24]DBD!E40</f>
        <v>8</v>
      </c>
      <c r="F36" s="9">
        <f>[24]DBD!F40</f>
        <v>0</v>
      </c>
      <c r="G36" s="9">
        <f>[24]DBD!G40</f>
        <v>0</v>
      </c>
      <c r="H36" s="15"/>
      <c r="I36" s="15"/>
      <c r="J36" s="15"/>
      <c r="K36" s="15"/>
      <c r="L36" s="15"/>
      <c r="M36" s="15"/>
      <c r="N36" s="15" t="s">
        <v>368</v>
      </c>
    </row>
    <row r="37" spans="1:14">
      <c r="A37" s="9">
        <f>[24]DBD!A41</f>
        <v>33</v>
      </c>
      <c r="B37" s="9" t="str">
        <f>[24]DBD!B41</f>
        <v>CustodyNo</v>
      </c>
      <c r="C37" s="9" t="str">
        <f>[24]DBD!C41</f>
        <v>保管條號碼</v>
      </c>
      <c r="D37" s="9" t="str">
        <f>[24]DBD!D41</f>
        <v>VARCHAR2</v>
      </c>
      <c r="E37" s="9"/>
      <c r="F37" s="9">
        <f>[24]DBD!F41</f>
        <v>0</v>
      </c>
      <c r="G37" s="9">
        <f>[24]DBD!G41</f>
        <v>0</v>
      </c>
      <c r="H37" s="15" t="s">
        <v>173</v>
      </c>
      <c r="I37" s="15" t="s">
        <v>185</v>
      </c>
      <c r="J37" s="15" t="s">
        <v>186</v>
      </c>
      <c r="K37" s="15" t="s">
        <v>27</v>
      </c>
      <c r="L37" s="15">
        <v>5</v>
      </c>
      <c r="M37" s="15"/>
      <c r="N37" s="15" t="s">
        <v>810</v>
      </c>
    </row>
    <row r="38" spans="1:14">
      <c r="A38" s="9">
        <f>[24]DBD!A42</f>
        <v>34</v>
      </c>
      <c r="B38" s="9" t="str">
        <f>[24]DBD!B42</f>
        <v>CreateDate</v>
      </c>
      <c r="C38" s="9" t="str">
        <f>[24]DBD!C42</f>
        <v>建檔日期時間</v>
      </c>
      <c r="D38" s="9" t="str">
        <f>[24]DBD!D42</f>
        <v>DATE</v>
      </c>
      <c r="E38" s="9">
        <f>[24]DBD!E42</f>
        <v>0</v>
      </c>
      <c r="F38" s="9">
        <f>[24]DBD!F42</f>
        <v>0</v>
      </c>
      <c r="G38" s="9">
        <f>[24]DBD!G42</f>
        <v>0</v>
      </c>
      <c r="H38" s="15"/>
      <c r="I38" s="15"/>
      <c r="J38" s="15"/>
      <c r="K38" s="15"/>
      <c r="L38" s="15"/>
      <c r="M38" s="15"/>
      <c r="N38" s="15"/>
    </row>
    <row r="39" spans="1:14">
      <c r="A39" s="9">
        <f>[24]DBD!A43</f>
        <v>35</v>
      </c>
      <c r="B39" s="9" t="str">
        <f>[24]DBD!B43</f>
        <v>CreateEmpNo</v>
      </c>
      <c r="C39" s="9" t="str">
        <f>[24]DBD!C43</f>
        <v>建檔人員</v>
      </c>
      <c r="D39" s="9" t="str">
        <f>[24]DBD!D43</f>
        <v>VARCHAR2</v>
      </c>
      <c r="E39" s="9">
        <f>[24]DBD!E43</f>
        <v>6</v>
      </c>
      <c r="F39" s="9">
        <f>[24]DBD!F43</f>
        <v>0</v>
      </c>
      <c r="G39" s="9">
        <f>[24]DBD!G43</f>
        <v>0</v>
      </c>
      <c r="H39" s="15"/>
      <c r="I39" s="15"/>
      <c r="J39" s="15"/>
      <c r="K39" s="15"/>
      <c r="L39" s="15"/>
      <c r="M39" s="15"/>
      <c r="N39" s="15"/>
    </row>
  </sheetData>
  <mergeCells count="1">
    <mergeCell ref="A1:B1"/>
  </mergeCells>
  <phoneticPr fontId="1" type="noConversion"/>
  <hyperlinks>
    <hyperlink ref="E1" location="'L2'!A1" display="回首頁" xr:uid="{00000000-0004-0000-18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工作表26"/>
  <dimension ref="A1:N40"/>
  <sheetViews>
    <sheetView topLeftCell="A21" zoomScaleNormal="100" workbookViewId="0">
      <selection activeCell="J27" sqref="J27"/>
    </sheetView>
  </sheetViews>
  <sheetFormatPr defaultColWidth="5.55468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5.33203125" style="11" bestFit="1" customWidth="1"/>
    <col min="5" max="5" width="8.21875" style="11" bestFit="1" customWidth="1"/>
    <col min="6" max="6" width="6.21875" style="11" bestFit="1" customWidth="1"/>
    <col min="7" max="7" width="20.21875" style="11" bestFit="1" customWidth="1"/>
    <col min="8" max="8" width="12.5546875" style="11" bestFit="1" customWidth="1"/>
    <col min="9" max="9" width="11" style="11" bestFit="1" customWidth="1"/>
    <col min="10" max="10" width="12.88671875" style="11" bestFit="1" customWidth="1"/>
    <col min="11" max="13" width="6.21875" style="11" bestFit="1" customWidth="1"/>
    <col min="14" max="14" width="11" style="11" bestFit="1" customWidth="1"/>
    <col min="15" max="16384" width="5.5546875" style="11"/>
  </cols>
  <sheetData>
    <row r="1" spans="1:14">
      <c r="A1" s="46" t="s">
        <v>7</v>
      </c>
      <c r="B1" s="47"/>
      <c r="C1" s="9" t="str">
        <f>[25]DBD!C1</f>
        <v>ClOther</v>
      </c>
      <c r="D1" s="9" t="str">
        <f>[25]DBD!D1</f>
        <v>擔保品其他檔</v>
      </c>
      <c r="E1" s="16" t="s">
        <v>23</v>
      </c>
      <c r="F1" s="10"/>
      <c r="G1" s="10"/>
    </row>
    <row r="2" spans="1:14" ht="162">
      <c r="A2" s="37"/>
      <c r="B2" s="38" t="s">
        <v>353</v>
      </c>
      <c r="C2" s="9" t="s">
        <v>780</v>
      </c>
      <c r="D2" s="9"/>
      <c r="E2" s="16"/>
      <c r="F2" s="10"/>
      <c r="G2" s="10"/>
    </row>
    <row r="3" spans="1:14" ht="32.4">
      <c r="A3" s="37"/>
      <c r="B3" s="38" t="s">
        <v>354</v>
      </c>
      <c r="C3" s="9" t="s">
        <v>781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[25]DBD!A9</f>
        <v>1</v>
      </c>
      <c r="B5" s="9" t="str">
        <f>[25]DBD!B9</f>
        <v>ClCode1</v>
      </c>
      <c r="C5" s="9" t="str">
        <f>[25]DBD!C9</f>
        <v>擔保品代號1</v>
      </c>
      <c r="D5" s="9" t="str">
        <f>[25]DBD!D9</f>
        <v>DECIMAL</v>
      </c>
      <c r="E5" s="9">
        <f>[25]DBD!E9</f>
        <v>1</v>
      </c>
      <c r="F5" s="9">
        <f>[25]DBD!F9</f>
        <v>0</v>
      </c>
      <c r="G5" s="9" t="str">
        <f>[25]DBD!G9</f>
        <v>擔保品代號檔CdCl</v>
      </c>
      <c r="H5" s="15" t="s">
        <v>588</v>
      </c>
      <c r="I5" s="15" t="s">
        <v>589</v>
      </c>
      <c r="J5" s="15" t="s">
        <v>597</v>
      </c>
      <c r="K5" s="15" t="s">
        <v>598</v>
      </c>
      <c r="L5" s="15">
        <v>1</v>
      </c>
      <c r="M5" s="15"/>
      <c r="N5" s="20"/>
    </row>
    <row r="6" spans="1:14">
      <c r="A6" s="9">
        <f>[25]DBD!A10</f>
        <v>2</v>
      </c>
      <c r="B6" s="9" t="str">
        <f>[25]DBD!B10</f>
        <v>ClCode2</v>
      </c>
      <c r="C6" s="9" t="str">
        <f>[25]DBD!C10</f>
        <v>擔保品代號2</v>
      </c>
      <c r="D6" s="9" t="str">
        <f>[25]DBD!D10</f>
        <v>DECIMAL</v>
      </c>
      <c r="E6" s="9">
        <f>[25]DBD!E10</f>
        <v>2</v>
      </c>
      <c r="F6" s="9">
        <f>[25]DBD!F10</f>
        <v>0</v>
      </c>
      <c r="G6" s="9" t="str">
        <f>[25]DBD!G10</f>
        <v>擔保品代號檔CdCl</v>
      </c>
      <c r="H6" s="15" t="s">
        <v>588</v>
      </c>
      <c r="I6" s="15" t="s">
        <v>590</v>
      </c>
      <c r="J6" s="15" t="s">
        <v>599</v>
      </c>
      <c r="K6" s="15" t="s">
        <v>598</v>
      </c>
      <c r="L6" s="15">
        <v>2</v>
      </c>
      <c r="M6" s="15"/>
      <c r="N6" s="20"/>
    </row>
    <row r="7" spans="1:14">
      <c r="A7" s="9">
        <f>[25]DBD!A11</f>
        <v>3</v>
      </c>
      <c r="B7" s="9" t="str">
        <f>[25]DBD!B11</f>
        <v>ClNo</v>
      </c>
      <c r="C7" s="9" t="str">
        <f>[25]DBD!C11</f>
        <v>擔保品編號</v>
      </c>
      <c r="D7" s="9" t="str">
        <f>[25]DBD!D11</f>
        <v>DECIMAL</v>
      </c>
      <c r="E7" s="9">
        <f>[25]DBD!E11</f>
        <v>7</v>
      </c>
      <c r="F7" s="9">
        <f>[25]DBD!F11</f>
        <v>0</v>
      </c>
      <c r="G7" s="9">
        <f>[25]DBD!G11</f>
        <v>0</v>
      </c>
      <c r="H7" s="15" t="s">
        <v>588</v>
      </c>
      <c r="I7" s="15" t="s">
        <v>591</v>
      </c>
      <c r="J7" s="15" t="s">
        <v>601</v>
      </c>
      <c r="K7" s="15" t="s">
        <v>598</v>
      </c>
      <c r="L7" s="15">
        <v>7</v>
      </c>
      <c r="M7" s="15"/>
      <c r="N7" s="20"/>
    </row>
    <row r="8" spans="1:14">
      <c r="A8" s="9">
        <f>[25]DBD!A12</f>
        <v>4</v>
      </c>
      <c r="B8" s="9" t="str">
        <f>[25]DBD!B12</f>
        <v>PledgeStartDate</v>
      </c>
      <c r="C8" s="9" t="str">
        <f>[25]DBD!C12</f>
        <v>保證起日</v>
      </c>
      <c r="D8" s="9" t="str">
        <f>[25]DBD!D12</f>
        <v>decimald</v>
      </c>
      <c r="E8" s="9">
        <f>[25]DBD!E12</f>
        <v>8</v>
      </c>
      <c r="F8" s="9">
        <f>[25]DBD!F12</f>
        <v>0</v>
      </c>
      <c r="G8" s="9">
        <f>[25]DBD!G12</f>
        <v>0</v>
      </c>
      <c r="H8" s="15" t="s">
        <v>198</v>
      </c>
      <c r="I8" s="15" t="s">
        <v>194</v>
      </c>
      <c r="J8" s="15" t="s">
        <v>195</v>
      </c>
      <c r="K8" s="15" t="s">
        <v>27</v>
      </c>
      <c r="L8" s="15">
        <v>8</v>
      </c>
      <c r="M8" s="15"/>
      <c r="N8" s="20"/>
    </row>
    <row r="9" spans="1:14">
      <c r="A9" s="9">
        <f>[25]DBD!A13</f>
        <v>5</v>
      </c>
      <c r="B9" s="9" t="str">
        <f>[25]DBD!B13</f>
        <v>PledgeEndDate</v>
      </c>
      <c r="C9" s="9" t="str">
        <f>[25]DBD!C13</f>
        <v>保證迄日</v>
      </c>
      <c r="D9" s="9" t="str">
        <f>[25]DBD!D13</f>
        <v>decimald</v>
      </c>
      <c r="E9" s="9">
        <f>[25]DBD!E13</f>
        <v>8</v>
      </c>
      <c r="F9" s="9">
        <f>[25]DBD!F13</f>
        <v>0</v>
      </c>
      <c r="G9" s="9">
        <f>[25]DBD!G13</f>
        <v>0</v>
      </c>
      <c r="H9" s="15" t="s">
        <v>198</v>
      </c>
      <c r="I9" s="15" t="s">
        <v>196</v>
      </c>
      <c r="J9" s="15" t="s">
        <v>197</v>
      </c>
      <c r="K9" s="15" t="s">
        <v>27</v>
      </c>
      <c r="L9" s="15">
        <v>8</v>
      </c>
      <c r="M9" s="15"/>
      <c r="N9" s="20"/>
    </row>
    <row r="10" spans="1:14" ht="409.6">
      <c r="A10" s="9">
        <f>[25]DBD!A14</f>
        <v>6</v>
      </c>
      <c r="B10" s="9" t="str">
        <f>[25]DBD!B14</f>
        <v>PledgeBankCode</v>
      </c>
      <c r="C10" s="9" t="str">
        <f>[25]DBD!C14</f>
        <v>保證銀行</v>
      </c>
      <c r="D10" s="9" t="str">
        <f>[25]DBD!D14</f>
        <v>VARCHAR2</v>
      </c>
      <c r="E10" s="9">
        <f>[25]DBD!E14</f>
        <v>2</v>
      </c>
      <c r="F10" s="9">
        <f>[25]DBD!F14</f>
        <v>0</v>
      </c>
      <c r="G10" s="9" t="str">
        <f>[25]DBD!G14</f>
        <v>共用代碼檔
01:台新扣款
02:華僑商銀
03:匯通商銀
04:中央信託
05:中國農民
06:交通銀行
07:工業銀行
08:陽信商銀
09:上海銀行
10:台北銀行
11:世華商銀
12:東京三菱
13:高雄銀行
14:中國商銀
15:合庫扣款
16:第一勸業
17:美商花旗
18:美國商銀
19:泰國盤古
20:美國運通
21:菲律賓首
22:美商大通
23:日商東海
24:紐約銀行
25:郵局口款
26:加大帝國
27:波士頓
28:日商富士
29:法商百利
30:荷蘭荷蘭
31:新光銀行
32:法國興業
33:商豐業銀
34:土地銀行
35:中小企銀
36:澳洲國民
37:法國百利
38:加大豐業
39:中華農民
40:上海農民
41:比利聯合
42:比利中國
43:台北商銀
44:新竹企銀
45:台中企銀
46:台南企銀
47:高雄企銀
48:花蓮企銀
49:台東企銀
50:第一銀行
51:郵局
52:德意志銀
53:美商漢華
54:加大皇銀
55:華南銀行
56:法國里昂
57:萬通銀行
58:大安銀行
59:聯邦銀行
60:中華商銀
61:遠東商銀
62:亞太商銀
63:華信銀行
64:玉山商銀
65:萬泰銀行
66:匯豐銀行
67:泛亞銀行
68:中興商銀
69:富邦商銀
70:大眾銀行
71:寶島商銀
72:安泰商銀
73:巴黎銀行
74:中國信託
75:慶豐商銀
76:英商渣打
77:澳洲國銀
78:彰化銀行
79:瑞聯加豐
80:安泰大眾
81:中銀澳紐
82:三家銀行
83:花旗台新
84:里昂百利
85:奧紐西蘭
86:日商東京
87:比利信貸</v>
      </c>
      <c r="H10" s="15" t="s">
        <v>198</v>
      </c>
      <c r="I10" s="15" t="s">
        <v>190</v>
      </c>
      <c r="J10" s="15" t="s">
        <v>191</v>
      </c>
      <c r="K10" s="15" t="s">
        <v>27</v>
      </c>
      <c r="L10" s="15">
        <v>4</v>
      </c>
      <c r="M10" s="15"/>
      <c r="N10" s="20" t="s">
        <v>683</v>
      </c>
    </row>
    <row r="11" spans="1:14">
      <c r="A11" s="9">
        <f>[25]DBD!A15</f>
        <v>7</v>
      </c>
      <c r="B11" s="9" t="str">
        <f>[25]DBD!B15</f>
        <v>PledgeNO</v>
      </c>
      <c r="C11" s="9" t="str">
        <f>[25]DBD!C15</f>
        <v>保證書字號</v>
      </c>
      <c r="D11" s="9" t="str">
        <f>[25]DBD!D15</f>
        <v>VARCHAR2</v>
      </c>
      <c r="E11" s="9">
        <f>[25]DBD!E15</f>
        <v>30</v>
      </c>
      <c r="F11" s="9">
        <f>[25]DBD!F15</f>
        <v>0</v>
      </c>
      <c r="G11" s="9">
        <f>[25]DBD!G15</f>
        <v>0</v>
      </c>
      <c r="H11" s="15" t="s">
        <v>198</v>
      </c>
      <c r="I11" s="20" t="s">
        <v>192</v>
      </c>
      <c r="J11" s="20" t="s">
        <v>193</v>
      </c>
      <c r="K11" s="20" t="s">
        <v>43</v>
      </c>
      <c r="L11" s="20">
        <v>30</v>
      </c>
      <c r="M11" s="15"/>
      <c r="N11" s="15" t="s">
        <v>684</v>
      </c>
    </row>
    <row r="12" spans="1:14">
      <c r="A12" s="9">
        <f>[25]DBD!A16</f>
        <v>8</v>
      </c>
      <c r="B12" s="9" t="str">
        <f>[25]DBD!B16</f>
        <v>OwnerId</v>
      </c>
      <c r="C12" s="9" t="str">
        <f>[25]DBD!C16</f>
        <v>所有權人統編</v>
      </c>
      <c r="D12" s="9" t="str">
        <f>[25]DBD!D16</f>
        <v>VARCHAR2</v>
      </c>
      <c r="E12" s="9">
        <f>[25]DBD!E16</f>
        <v>10</v>
      </c>
      <c r="F12" s="9">
        <f>[25]DBD!F16</f>
        <v>0</v>
      </c>
      <c r="G12" s="9">
        <f>[25]DBD!G16</f>
        <v>0</v>
      </c>
      <c r="H12" s="15"/>
      <c r="I12" s="15"/>
      <c r="J12" s="15"/>
      <c r="K12" s="15"/>
      <c r="L12" s="15"/>
      <c r="M12" s="15"/>
      <c r="N12" s="15" t="s">
        <v>622</v>
      </c>
    </row>
    <row r="13" spans="1:14">
      <c r="A13" s="9">
        <f>[25]DBD!A17</f>
        <v>9</v>
      </c>
      <c r="B13" s="9" t="str">
        <f>[25]DBD!B17</f>
        <v>OwnerName</v>
      </c>
      <c r="C13" s="9" t="str">
        <f>[25]DBD!C17</f>
        <v>所有權人姓名</v>
      </c>
      <c r="D13" s="9" t="str">
        <f>[25]DBD!D17</f>
        <v>NVARCHAR2</v>
      </c>
      <c r="E13" s="9">
        <f>[25]DBD!E17</f>
        <v>100</v>
      </c>
      <c r="F13" s="9">
        <f>[25]DBD!F17</f>
        <v>0</v>
      </c>
      <c r="G13" s="9">
        <f>[25]DBD!G17</f>
        <v>0</v>
      </c>
      <c r="H13" s="15"/>
      <c r="I13" s="15"/>
      <c r="J13" s="15"/>
      <c r="K13" s="15"/>
      <c r="L13" s="15"/>
      <c r="M13" s="15"/>
      <c r="N13" s="15" t="s">
        <v>622</v>
      </c>
    </row>
    <row r="14" spans="1:14">
      <c r="A14" s="9">
        <f>[25]DBD!A18</f>
        <v>10</v>
      </c>
      <c r="B14" s="9" t="str">
        <f>[25]DBD!B18</f>
        <v>IssuingId</v>
      </c>
      <c r="C14" s="9" t="str">
        <f>[25]DBD!C18</f>
        <v>發行機構統編</v>
      </c>
      <c r="D14" s="9" t="str">
        <f>[25]DBD!D18</f>
        <v>VARCHAR2</v>
      </c>
      <c r="E14" s="9">
        <f>[25]DBD!E18</f>
        <v>10</v>
      </c>
      <c r="F14" s="9"/>
      <c r="G14" s="9"/>
      <c r="H14" s="15"/>
      <c r="I14" s="15"/>
      <c r="J14" s="15"/>
      <c r="K14" s="15"/>
      <c r="L14" s="15"/>
      <c r="M14" s="15"/>
      <c r="N14" s="15" t="s">
        <v>622</v>
      </c>
    </row>
    <row r="15" spans="1:14">
      <c r="A15" s="9">
        <f>[25]DBD!A19</f>
        <v>11</v>
      </c>
      <c r="B15" s="9" t="str">
        <f>[25]DBD!B19</f>
        <v>IssuingCounty</v>
      </c>
      <c r="C15" s="9" t="str">
        <f>[25]DBD!C19</f>
        <v>發行機構所在國別</v>
      </c>
      <c r="D15" s="9" t="str">
        <f>[25]DBD!D19</f>
        <v>VARCHAR2</v>
      </c>
      <c r="E15" s="9">
        <f>[25]DBD!E19</f>
        <v>3</v>
      </c>
      <c r="F15" s="9">
        <f>[25]DBD!F19</f>
        <v>0</v>
      </c>
      <c r="G15" s="9">
        <f>[25]DBD!G19</f>
        <v>0</v>
      </c>
      <c r="H15" s="15"/>
      <c r="I15" s="15"/>
      <c r="J15" s="15"/>
      <c r="K15" s="15"/>
      <c r="L15" s="15"/>
      <c r="M15" s="15"/>
      <c r="N15" s="15" t="s">
        <v>622</v>
      </c>
    </row>
    <row r="16" spans="1:14">
      <c r="A16" s="9">
        <f>[25]DBD!A20</f>
        <v>12</v>
      </c>
      <c r="B16" s="9" t="str">
        <f>[25]DBD!B20</f>
        <v>DocNo</v>
      </c>
      <c r="C16" s="9" t="str">
        <f>[25]DBD!C20</f>
        <v>憑證編號</v>
      </c>
      <c r="D16" s="9" t="str">
        <f>[25]DBD!D20</f>
        <v>VARCHAR2</v>
      </c>
      <c r="E16" s="9">
        <f>[25]DBD!E20</f>
        <v>30</v>
      </c>
      <c r="F16" s="9">
        <f>[25]DBD!F20</f>
        <v>0</v>
      </c>
      <c r="G16" s="9">
        <f>[25]DBD!G20</f>
        <v>0</v>
      </c>
      <c r="H16" s="15"/>
      <c r="I16" s="15"/>
      <c r="J16" s="15"/>
      <c r="K16" s="15"/>
      <c r="L16" s="15"/>
      <c r="M16" s="15"/>
      <c r="N16" s="15" t="s">
        <v>622</v>
      </c>
    </row>
    <row r="17" spans="1:14">
      <c r="A17" s="9">
        <f>[25]DBD!A21</f>
        <v>13</v>
      </c>
      <c r="B17" s="9" t="str">
        <f>[25]DBD!B21</f>
        <v>LoanToValue</v>
      </c>
      <c r="C17" s="9" t="str">
        <f>[25]DBD!C21</f>
        <v>貸放成數(%)</v>
      </c>
      <c r="D17" s="9" t="str">
        <f>[25]DBD!D21</f>
        <v>DECIMAL</v>
      </c>
      <c r="E17" s="9">
        <f>[25]DBD!E21</f>
        <v>5</v>
      </c>
      <c r="F17" s="9">
        <f>[25]DBD!F21</f>
        <v>2</v>
      </c>
      <c r="G17" s="9">
        <f>[25]DBD!G21</f>
        <v>0</v>
      </c>
      <c r="H17" s="15"/>
      <c r="I17" s="15"/>
      <c r="J17" s="15"/>
      <c r="K17" s="15"/>
      <c r="L17" s="15"/>
      <c r="M17" s="15"/>
      <c r="N17" s="15" t="s">
        <v>368</v>
      </c>
    </row>
    <row r="18" spans="1:14" ht="113.4">
      <c r="A18" s="9">
        <f>[25]DBD!A22</f>
        <v>14</v>
      </c>
      <c r="B18" s="9" t="str">
        <f>[25]DBD!B22</f>
        <v>SecuritiesType</v>
      </c>
      <c r="C18" s="9" t="str">
        <f>[25]DBD!C22</f>
        <v>有價證券類別</v>
      </c>
      <c r="D18" s="9" t="str">
        <f>[25]DBD!D22</f>
        <v>VARCHAR2</v>
      </c>
      <c r="E18" s="9"/>
      <c r="F18" s="9">
        <f>[25]DBD!F22</f>
        <v>0</v>
      </c>
      <c r="G18" s="9" t="str">
        <f>[25]DBD!G22</f>
        <v xml:space="preserve">01:股票
02:基金
03:債券
04:票券/國庫儲蓄券
05:其他
</v>
      </c>
      <c r="H18" s="15"/>
      <c r="I18" s="15"/>
      <c r="J18" s="15"/>
      <c r="K18" s="15"/>
      <c r="L18" s="15"/>
      <c r="M18" s="15"/>
      <c r="N18" s="15" t="s">
        <v>622</v>
      </c>
    </row>
    <row r="19" spans="1:14" ht="259.2">
      <c r="A19" s="9">
        <f>[25]DBD!A23</f>
        <v>15</v>
      </c>
      <c r="B19" s="9" t="str">
        <f>[25]DBD!B23</f>
        <v>Listed</v>
      </c>
      <c r="C19" s="9" t="str">
        <f>[25]DBD!C23</f>
        <v>掛牌交易所</v>
      </c>
      <c r="D19" s="9" t="str">
        <f>[25]DBD!D23</f>
        <v>VARCHAR2</v>
      </c>
      <c r="E19" s="9">
        <f>[25]DBD!E23</f>
        <v>2</v>
      </c>
      <c r="F19" s="9">
        <f>[25]DBD!F23</f>
        <v>0</v>
      </c>
      <c r="G19" s="9" t="str">
        <f>[25]DBD!G23</f>
        <v xml:space="preserve">01:臺灣證交所
02:櫃檯買賣中心
03:紐約證券交易所（NYSE）
04:那斯達克（Nasdaq）
05:倫敦證券交易所（LSE）
06:德國證券交易所（GSE）
07:歐洲交易所（Euronext）
08:東京證券交易所（TSE）
99:無
</v>
      </c>
      <c r="H19" s="15"/>
      <c r="I19" s="15"/>
      <c r="J19" s="15"/>
      <c r="K19" s="15"/>
      <c r="L19" s="15"/>
      <c r="M19" s="15"/>
      <c r="N19" s="15" t="s">
        <v>622</v>
      </c>
    </row>
    <row r="20" spans="1:14">
      <c r="A20" s="9">
        <f>[25]DBD!A24</f>
        <v>16</v>
      </c>
      <c r="B20" s="9" t="str">
        <f>[25]DBD!B24</f>
        <v>OfferingDate</v>
      </c>
      <c r="C20" s="9" t="str">
        <f>[25]DBD!C24</f>
        <v>發行日</v>
      </c>
      <c r="D20" s="9" t="str">
        <f>[25]DBD!D24</f>
        <v>decimald</v>
      </c>
      <c r="E20" s="9"/>
      <c r="F20" s="9">
        <f>[25]DBD!F24</f>
        <v>0</v>
      </c>
      <c r="G20" s="9">
        <f>[25]DBD!G24</f>
        <v>0</v>
      </c>
      <c r="H20" s="15"/>
      <c r="I20" s="15"/>
      <c r="J20" s="15"/>
      <c r="K20" s="15"/>
      <c r="L20" s="15"/>
      <c r="M20" s="15"/>
      <c r="N20" s="15" t="s">
        <v>368</v>
      </c>
    </row>
    <row r="21" spans="1:14">
      <c r="A21" s="9">
        <f>[25]DBD!A25</f>
        <v>17</v>
      </c>
      <c r="B21" s="9" t="str">
        <f>[25]DBD!B25</f>
        <v>ExpirationDate</v>
      </c>
      <c r="C21" s="9" t="str">
        <f>[25]DBD!C25</f>
        <v>到期日</v>
      </c>
      <c r="D21" s="9" t="str">
        <f>[25]DBD!D25</f>
        <v>decimald</v>
      </c>
      <c r="E21" s="9">
        <f>[25]DBD!E25</f>
        <v>8</v>
      </c>
      <c r="F21" s="9">
        <f>[25]DBD!F25</f>
        <v>0</v>
      </c>
      <c r="G21" s="9">
        <f>[25]DBD!G25</f>
        <v>0</v>
      </c>
      <c r="H21" s="15"/>
      <c r="I21" s="15"/>
      <c r="J21" s="15"/>
      <c r="K21" s="15"/>
      <c r="L21" s="15"/>
      <c r="M21" s="15"/>
      <c r="N21" s="15" t="s">
        <v>368</v>
      </c>
    </row>
    <row r="22" spans="1:14" ht="81">
      <c r="A22" s="9">
        <f>[25]DBD!A26</f>
        <v>18</v>
      </c>
      <c r="B22" s="9" t="str">
        <f>[25]DBD!B26</f>
        <v>TargetIssuer</v>
      </c>
      <c r="C22" s="9" t="str">
        <f>[25]DBD!C26</f>
        <v>發行者對象別</v>
      </c>
      <c r="D22" s="9" t="str">
        <f>[25]DBD!D26</f>
        <v>VARCHAR2</v>
      </c>
      <c r="E22" s="9">
        <f>[25]DBD!E26</f>
        <v>2</v>
      </c>
      <c r="F22" s="9">
        <f>[25]DBD!F26</f>
        <v>0</v>
      </c>
      <c r="G22" s="9" t="str">
        <f>[25]DBD!G26</f>
        <v>01:主權國家
02:銀行
03:企業
98:無
99:其他</v>
      </c>
      <c r="H22" s="15"/>
      <c r="I22" s="15"/>
      <c r="J22" s="15"/>
      <c r="K22" s="15"/>
      <c r="L22" s="15"/>
      <c r="M22" s="15"/>
      <c r="N22" s="15" t="s">
        <v>622</v>
      </c>
    </row>
    <row r="23" spans="1:14" ht="81">
      <c r="A23" s="9">
        <f>[25]DBD!A27</f>
        <v>19</v>
      </c>
      <c r="B23" s="9" t="str">
        <f>[25]DBD!B27</f>
        <v>SubTargetIssuer</v>
      </c>
      <c r="C23" s="9" t="str">
        <f>[25]DBD!C27</f>
        <v>發行者次對象別</v>
      </c>
      <c r="D23" s="9" t="str">
        <f>[25]DBD!D27</f>
        <v>VARCHAR2</v>
      </c>
      <c r="E23" s="9">
        <f>[25]DBD!E27</f>
        <v>2</v>
      </c>
      <c r="F23" s="9">
        <f>[25]DBD!F27</f>
        <v>0</v>
      </c>
      <c r="G23" s="9" t="str">
        <f>[25]DBD!G27</f>
        <v>01:主權國家
02:銀行
03:企業
98:無
99:其他</v>
      </c>
      <c r="H23" s="15"/>
      <c r="I23" s="15"/>
      <c r="J23" s="15"/>
      <c r="K23" s="15"/>
      <c r="L23" s="15"/>
      <c r="M23" s="15"/>
      <c r="N23" s="15" t="s">
        <v>622</v>
      </c>
    </row>
    <row r="24" spans="1:14">
      <c r="A24" s="9">
        <f>[25]DBD!A28</f>
        <v>20</v>
      </c>
      <c r="B24" s="9" t="str">
        <f>[25]DBD!B28</f>
        <v>CreditDate</v>
      </c>
      <c r="C24" s="9" t="str">
        <f>[25]DBD!C28</f>
        <v>評等日期</v>
      </c>
      <c r="D24" s="9" t="str">
        <f>[25]DBD!D28</f>
        <v>decimald</v>
      </c>
      <c r="E24" s="9">
        <f>[25]DBD!E28</f>
        <v>8</v>
      </c>
      <c r="F24" s="9">
        <f>[25]DBD!F28</f>
        <v>0</v>
      </c>
      <c r="G24" s="9">
        <f>[25]DBD!G28</f>
        <v>0</v>
      </c>
      <c r="H24" s="15"/>
      <c r="I24" s="15"/>
      <c r="J24" s="15"/>
      <c r="K24" s="15"/>
      <c r="L24" s="15"/>
      <c r="M24" s="15"/>
      <c r="N24" s="15" t="s">
        <v>368</v>
      </c>
    </row>
    <row r="25" spans="1:14" ht="97.2">
      <c r="A25" s="9">
        <f>[25]DBD!A29</f>
        <v>21</v>
      </c>
      <c r="B25" s="9" t="str">
        <f>[25]DBD!B29</f>
        <v>Credit</v>
      </c>
      <c r="C25" s="9" t="str">
        <f>[25]DBD!C29</f>
        <v>評等公司</v>
      </c>
      <c r="D25" s="9" t="str">
        <f>[25]DBD!D29</f>
        <v>VARCHAR2</v>
      </c>
      <c r="E25" s="9">
        <f>[25]DBD!E29</f>
        <v>2</v>
      </c>
      <c r="F25" s="9">
        <f>[25]DBD!F29</f>
        <v>0</v>
      </c>
      <c r="G25" s="9" t="str">
        <f>[25]DBD!G29</f>
        <v>10:中華信評
20:穆迪
30:惠譽
40:TCRI
50:標準普爾
90:其他</v>
      </c>
      <c r="H25" s="15"/>
      <c r="I25" s="15"/>
      <c r="J25" s="15"/>
      <c r="K25" s="15"/>
      <c r="L25" s="15"/>
      <c r="M25" s="15"/>
      <c r="N25" s="15" t="s">
        <v>622</v>
      </c>
    </row>
    <row r="26" spans="1:14">
      <c r="A26" s="9">
        <f>[25]DBD!A30</f>
        <v>22</v>
      </c>
      <c r="B26" s="9" t="str">
        <f>[25]DBD!B30</f>
        <v>ExternalCredit</v>
      </c>
      <c r="C26" s="9" t="str">
        <f>[25]DBD!C30</f>
        <v>外部評等</v>
      </c>
      <c r="D26" s="9" t="str">
        <f>[25]DBD!D30</f>
        <v>VARCHAR2</v>
      </c>
      <c r="E26" s="9">
        <f>[25]DBD!E30</f>
        <v>3</v>
      </c>
      <c r="F26" s="9">
        <f>[25]DBD!F30</f>
        <v>0</v>
      </c>
      <c r="G26" s="9">
        <f>[25]DBD!G30</f>
        <v>0</v>
      </c>
      <c r="H26" s="15"/>
      <c r="I26" s="15"/>
      <c r="J26" s="15"/>
      <c r="K26" s="15"/>
      <c r="L26" s="15"/>
      <c r="M26" s="15"/>
      <c r="N26" s="15" t="s">
        <v>622</v>
      </c>
    </row>
    <row r="27" spans="1:14" ht="64.8">
      <c r="A27" s="9">
        <f>[25]DBD!A31</f>
        <v>23</v>
      </c>
      <c r="B27" s="9" t="str">
        <f>[25]DBD!B31</f>
        <v>Index</v>
      </c>
      <c r="C27" s="9" t="str">
        <f>[25]DBD!C31</f>
        <v>主要指數</v>
      </c>
      <c r="D27" s="9" t="str">
        <f>[25]DBD!D31</f>
        <v>VARCHAR2</v>
      </c>
      <c r="E27" s="9">
        <f>[25]DBD!E31</f>
        <v>2</v>
      </c>
      <c r="F27" s="9">
        <f>[25]DBD!F31</f>
        <v>0</v>
      </c>
      <c r="G27" s="9" t="str">
        <f>[25]DBD!G31</f>
        <v>01:臺灣加權指數
02:日經指數
03:恆生指數
99:無</v>
      </c>
      <c r="H27" s="15"/>
      <c r="I27" s="15"/>
      <c r="J27" s="15"/>
      <c r="K27" s="15"/>
      <c r="L27" s="15"/>
      <c r="M27" s="15"/>
      <c r="N27" s="15" t="s">
        <v>622</v>
      </c>
    </row>
    <row r="28" spans="1:14" ht="32.4">
      <c r="A28" s="9">
        <f>[25]DBD!A32</f>
        <v>24</v>
      </c>
      <c r="B28" s="9" t="str">
        <f>[25]DBD!B32</f>
        <v>TradingMethod</v>
      </c>
      <c r="C28" s="9" t="str">
        <f>[25]DBD!C32</f>
        <v>交易方法</v>
      </c>
      <c r="D28" s="9" t="str">
        <f>[25]DBD!D32</f>
        <v>VARCHAR2</v>
      </c>
      <c r="E28" s="9">
        <f>[25]DBD!E32</f>
        <v>1</v>
      </c>
      <c r="F28" s="9">
        <f>[25]DBD!F32</f>
        <v>0</v>
      </c>
      <c r="G28" s="9" t="str">
        <f>[25]DBD!G32</f>
        <v>0:正常
1:全額交割</v>
      </c>
      <c r="H28" s="15"/>
      <c r="I28" s="15"/>
      <c r="J28" s="15"/>
      <c r="K28" s="15"/>
      <c r="L28" s="15"/>
      <c r="M28" s="15"/>
      <c r="N28" s="15" t="s">
        <v>622</v>
      </c>
    </row>
    <row r="29" spans="1:14">
      <c r="A29" s="9">
        <f>[25]DBD!A33</f>
        <v>25</v>
      </c>
      <c r="B29" s="9" t="str">
        <f>[25]DBD!B33</f>
        <v>Compensation</v>
      </c>
      <c r="C29" s="9" t="str">
        <f>[25]DBD!C33</f>
        <v>受償順位</v>
      </c>
      <c r="D29" s="9" t="str">
        <f>[25]DBD!D33</f>
        <v>VARCHAR2</v>
      </c>
      <c r="E29" s="9">
        <f>[25]DBD!E33</f>
        <v>3</v>
      </c>
      <c r="F29" s="9">
        <f>[25]DBD!F33</f>
        <v>0</v>
      </c>
      <c r="G29" s="9">
        <f>[25]DBD!G33</f>
        <v>0</v>
      </c>
      <c r="H29" s="15"/>
      <c r="I29" s="15"/>
      <c r="J29" s="15"/>
      <c r="K29" s="15"/>
      <c r="L29" s="15"/>
      <c r="M29" s="15"/>
      <c r="N29" s="15" t="s">
        <v>622</v>
      </c>
    </row>
    <row r="30" spans="1:14">
      <c r="A30" s="9">
        <f>[25]DBD!A34</f>
        <v>26</v>
      </c>
      <c r="B30" s="9" t="str">
        <f>[25]DBD!B34</f>
        <v>Investment</v>
      </c>
      <c r="C30" s="9" t="str">
        <f>[25]DBD!C34</f>
        <v>投資內容</v>
      </c>
      <c r="D30" s="9" t="str">
        <f>[25]DBD!D34</f>
        <v>NVARCHAR2</v>
      </c>
      <c r="E30" s="9">
        <f>[25]DBD!E34</f>
        <v>300</v>
      </c>
      <c r="F30" s="9">
        <f>[25]DBD!F34</f>
        <v>0</v>
      </c>
      <c r="G30" s="9">
        <f>[25]DBD!G34</f>
        <v>0</v>
      </c>
      <c r="H30" s="15"/>
      <c r="I30" s="15"/>
      <c r="J30" s="15"/>
      <c r="K30" s="15"/>
      <c r="L30" s="15"/>
      <c r="M30" s="15"/>
      <c r="N30" s="15" t="s">
        <v>622</v>
      </c>
    </row>
    <row r="31" spans="1:14">
      <c r="A31" s="9">
        <f>[25]DBD!A35</f>
        <v>27</v>
      </c>
      <c r="B31" s="9" t="str">
        <f>[25]DBD!B35</f>
        <v>PublicValue</v>
      </c>
      <c r="C31" s="9" t="str">
        <f>[25]DBD!C35</f>
        <v>公開價值</v>
      </c>
      <c r="D31" s="9" t="str">
        <f>[25]DBD!D35</f>
        <v>NVARCHAR2</v>
      </c>
      <c r="E31" s="9">
        <f>[25]DBD!E35</f>
        <v>300</v>
      </c>
      <c r="F31" s="9">
        <f>[25]DBD!F35</f>
        <v>0</v>
      </c>
      <c r="G31" s="9">
        <f>[25]DBD!G35</f>
        <v>0</v>
      </c>
      <c r="H31" s="15"/>
      <c r="I31" s="15"/>
      <c r="J31" s="15"/>
      <c r="K31" s="15"/>
      <c r="L31" s="15"/>
      <c r="M31" s="15"/>
      <c r="N31" s="15" t="s">
        <v>622</v>
      </c>
    </row>
    <row r="32" spans="1:14" ht="32.4">
      <c r="A32" s="9">
        <f>[25]DBD!A36</f>
        <v>28</v>
      </c>
      <c r="B32" s="9" t="str">
        <f>[25]DBD!B36</f>
        <v>SettingStat</v>
      </c>
      <c r="C32" s="9" t="str">
        <f>[25]DBD!C36</f>
        <v>設定狀態</v>
      </c>
      <c r="D32" s="9" t="str">
        <f>[25]DBD!D36</f>
        <v>VARCHAR2</v>
      </c>
      <c r="E32" s="9">
        <f>[25]DBD!E36</f>
        <v>1</v>
      </c>
      <c r="F32" s="9">
        <f>[25]DBD!F36</f>
        <v>0</v>
      </c>
      <c r="G32" s="9" t="str">
        <f>[25]DBD!G36</f>
        <v>1:設定
2:解除</v>
      </c>
      <c r="H32" s="15"/>
      <c r="I32" s="15"/>
      <c r="J32" s="15"/>
      <c r="K32" s="15"/>
      <c r="L32" s="15"/>
      <c r="M32" s="15"/>
      <c r="N32" s="15" t="s">
        <v>622</v>
      </c>
    </row>
    <row r="33" spans="1:14" ht="64.8">
      <c r="A33" s="9">
        <f>[25]DBD!A37</f>
        <v>29</v>
      </c>
      <c r="B33" s="9" t="str">
        <f>[25]DBD!B37</f>
        <v>ClStat</v>
      </c>
      <c r="C33" s="9" t="str">
        <f>[25]DBD!C37</f>
        <v>擔保品狀態</v>
      </c>
      <c r="D33" s="9" t="str">
        <f>[25]DBD!D37</f>
        <v>VARCHAR2</v>
      </c>
      <c r="E33" s="9">
        <f>[25]DBD!E37</f>
        <v>1</v>
      </c>
      <c r="F33" s="9">
        <f>[25]DBD!F37</f>
        <v>0</v>
      </c>
      <c r="G33" s="9" t="str">
        <f>[25]DBD!G37</f>
        <v>0:正常
1:塗銷
2:處分
3:抵押權確定</v>
      </c>
      <c r="H33" s="15"/>
      <c r="I33" s="15"/>
      <c r="J33" s="15"/>
      <c r="K33" s="15"/>
      <c r="L33" s="15"/>
      <c r="M33" s="15"/>
      <c r="N33" s="15" t="s">
        <v>622</v>
      </c>
    </row>
    <row r="34" spans="1:14">
      <c r="A34" s="9">
        <f>[25]DBD!A38</f>
        <v>30</v>
      </c>
      <c r="B34" s="9" t="str">
        <f>[25]DBD!B38</f>
        <v>SettingDate</v>
      </c>
      <c r="C34" s="9" t="str">
        <f>[25]DBD!C38</f>
        <v>設定日期</v>
      </c>
      <c r="D34" s="9" t="str">
        <f>[25]DBD!D38</f>
        <v>decimald</v>
      </c>
      <c r="E34" s="9">
        <f>[25]DBD!E38</f>
        <v>8</v>
      </c>
      <c r="F34" s="9">
        <f>[25]DBD!F38</f>
        <v>0</v>
      </c>
      <c r="G34" s="9">
        <f>[25]DBD!G38</f>
        <v>0</v>
      </c>
      <c r="H34" s="15"/>
      <c r="I34" s="15"/>
      <c r="J34" s="15"/>
      <c r="K34" s="15"/>
      <c r="L34" s="15"/>
      <c r="M34" s="15"/>
      <c r="N34" s="15" t="s">
        <v>368</v>
      </c>
    </row>
    <row r="35" spans="1:14">
      <c r="A35" s="9">
        <f>[25]DBD!A39</f>
        <v>31</v>
      </c>
      <c r="B35" s="9" t="str">
        <f>[25]DBD!B39</f>
        <v>SettingAmt</v>
      </c>
      <c r="C35" s="9" t="str">
        <f>[25]DBD!C39</f>
        <v>設定金額</v>
      </c>
      <c r="D35" s="9" t="str">
        <f>[25]DBD!D39</f>
        <v>DECIMAL</v>
      </c>
      <c r="E35" s="9">
        <f>[25]DBD!E39</f>
        <v>16</v>
      </c>
      <c r="F35" s="9">
        <f>[25]DBD!F39</f>
        <v>2</v>
      </c>
      <c r="G35" s="9">
        <f>[25]DBD!G39</f>
        <v>0</v>
      </c>
      <c r="H35" s="15"/>
      <c r="I35" s="15"/>
      <c r="J35" s="15"/>
      <c r="K35" s="15"/>
      <c r="L35" s="15"/>
      <c r="M35" s="15"/>
      <c r="N35" s="15" t="s">
        <v>368</v>
      </c>
    </row>
    <row r="36" spans="1:14">
      <c r="A36" s="9">
        <f>[25]DBD!A40</f>
        <v>32</v>
      </c>
      <c r="B36" s="9" t="str">
        <f>[25]DBD!B40</f>
        <v>CreateDate</v>
      </c>
      <c r="C36" s="9" t="str">
        <f>[25]DBD!C40</f>
        <v>建檔日期時間</v>
      </c>
      <c r="D36" s="9" t="str">
        <f>[25]DBD!D40</f>
        <v>DATE</v>
      </c>
      <c r="E36" s="9">
        <f>[25]DBD!E40</f>
        <v>0</v>
      </c>
      <c r="F36" s="9">
        <f>[25]DBD!F40</f>
        <v>0</v>
      </c>
      <c r="G36" s="9">
        <f>[25]DBD!G40</f>
        <v>0</v>
      </c>
      <c r="H36" s="15"/>
      <c r="I36" s="15"/>
      <c r="J36" s="15"/>
      <c r="K36" s="15"/>
      <c r="L36" s="15"/>
      <c r="M36" s="15"/>
      <c r="N36" s="15"/>
    </row>
    <row r="37" spans="1:14">
      <c r="A37" s="9">
        <f>[25]DBD!A41</f>
        <v>33</v>
      </c>
      <c r="B37" s="9" t="str">
        <f>[25]DBD!B41</f>
        <v>CreateEmpNo</v>
      </c>
      <c r="C37" s="9" t="str">
        <f>[25]DBD!C41</f>
        <v>建檔人員</v>
      </c>
      <c r="D37" s="9" t="str">
        <f>[25]DBD!D41</f>
        <v>VARCHAR2</v>
      </c>
      <c r="E37" s="9">
        <f>[25]DBD!E41</f>
        <v>6</v>
      </c>
      <c r="F37" s="9">
        <f>[25]DBD!F41</f>
        <v>0</v>
      </c>
      <c r="G37" s="9">
        <f>[25]DBD!G41</f>
        <v>0</v>
      </c>
      <c r="H37" s="15"/>
      <c r="I37" s="15"/>
      <c r="J37" s="15"/>
      <c r="K37" s="15"/>
      <c r="L37" s="15"/>
      <c r="M37" s="15"/>
      <c r="N37" s="15"/>
    </row>
    <row r="38" spans="1:14">
      <c r="A38" s="9">
        <f>[25]DBD!A42</f>
        <v>34</v>
      </c>
      <c r="B38" s="9" t="str">
        <f>[25]DBD!B42</f>
        <v>LastUpdate</v>
      </c>
      <c r="C38" s="9" t="str">
        <f>[25]DBD!C42</f>
        <v>最後更新日期時間</v>
      </c>
      <c r="D38" s="9" t="str">
        <f>[25]DBD!D42</f>
        <v>DATE</v>
      </c>
      <c r="E38" s="9">
        <f>[25]DBD!E42</f>
        <v>0</v>
      </c>
      <c r="F38" s="9">
        <f>[25]DBD!F42</f>
        <v>0</v>
      </c>
      <c r="G38" s="9">
        <f>[25]DBD!G42</f>
        <v>0</v>
      </c>
      <c r="H38" s="15"/>
      <c r="I38" s="15"/>
      <c r="J38" s="15"/>
      <c r="K38" s="15"/>
      <c r="L38" s="15"/>
      <c r="M38" s="15"/>
      <c r="N38" s="15"/>
    </row>
    <row r="39" spans="1:14">
      <c r="A39" s="9">
        <f>[25]DBD!A43</f>
        <v>35</v>
      </c>
      <c r="B39" s="9" t="str">
        <f>[25]DBD!B43</f>
        <v>LastUpdateEmpNo</v>
      </c>
      <c r="C39" s="9" t="str">
        <f>[25]DBD!C43</f>
        <v>最後更新人員</v>
      </c>
      <c r="D39" s="9" t="str">
        <f>[25]DBD!D43</f>
        <v>VARCHAR2</v>
      </c>
      <c r="E39" s="9">
        <f>[25]DBD!E43</f>
        <v>6</v>
      </c>
      <c r="F39" s="9">
        <f>[25]DBD!F43</f>
        <v>0</v>
      </c>
      <c r="G39" s="9">
        <f>[25]DBD!G43</f>
        <v>0</v>
      </c>
      <c r="H39" s="15"/>
      <c r="I39" s="15"/>
      <c r="J39" s="15"/>
      <c r="K39" s="15"/>
      <c r="L39" s="15"/>
      <c r="M39" s="15"/>
      <c r="N39" s="15"/>
    </row>
    <row r="40" spans="1:14">
      <c r="A40" s="9">
        <f>[25]DBD!A44</f>
        <v>0</v>
      </c>
      <c r="B40" s="9">
        <f>[25]DBD!B44</f>
        <v>0</v>
      </c>
      <c r="C40" s="9">
        <f>[25]DBD!C44</f>
        <v>0</v>
      </c>
      <c r="D40" s="9">
        <f>[25]DBD!D44</f>
        <v>0</v>
      </c>
      <c r="E40" s="9">
        <f>[25]DBD!E44</f>
        <v>0</v>
      </c>
      <c r="F40" s="9">
        <f>[25]DBD!F44</f>
        <v>0</v>
      </c>
      <c r="G40" s="9">
        <f>[25]DBD!G44</f>
        <v>0</v>
      </c>
      <c r="H40" s="15"/>
      <c r="I40" s="15"/>
      <c r="J40" s="15"/>
      <c r="K40" s="15"/>
      <c r="L40" s="15"/>
      <c r="M40" s="15"/>
      <c r="N40" s="15"/>
    </row>
  </sheetData>
  <mergeCells count="1">
    <mergeCell ref="A1:B1"/>
  </mergeCells>
  <phoneticPr fontId="1" type="noConversion"/>
  <hyperlinks>
    <hyperlink ref="E1" location="'L2'!A1" display="回首頁" xr:uid="{00000000-0004-0000-19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工作表27"/>
  <dimension ref="A1:N47"/>
  <sheetViews>
    <sheetView topLeftCell="B31" zoomScaleNormal="100" workbookViewId="0">
      <selection activeCell="B43" activeCellId="9" sqref="A23:XFD23 A24:XFD24 A25:XFD25 A37:XFD37 A38:XFD38 A39:XFD39 A40:XFD40 A41:XFD41 A42:XFD42 A43:XFD43"/>
    </sheetView>
  </sheetViews>
  <sheetFormatPr defaultColWidth="5.5546875" defaultRowHeight="16.2"/>
  <cols>
    <col min="1" max="1" width="5.21875" style="11" bestFit="1" customWidth="1"/>
    <col min="2" max="2" width="27.5546875" style="11" bestFit="1" customWidth="1"/>
    <col min="3" max="3" width="15" style="11" customWidth="1"/>
    <col min="4" max="4" width="15.33203125" style="11" bestFit="1" customWidth="1"/>
    <col min="5" max="5" width="8.21875" style="11" bestFit="1" customWidth="1"/>
    <col min="6" max="6" width="6.21875" style="11" bestFit="1" customWidth="1"/>
    <col min="7" max="7" width="13" style="11" customWidth="1"/>
    <col min="8" max="8" width="33.44140625" style="11" customWidth="1"/>
    <col min="9" max="9" width="11" style="11" bestFit="1" customWidth="1"/>
    <col min="10" max="10" width="15.33203125" style="11" bestFit="1" customWidth="1"/>
    <col min="11" max="13" width="6.21875" style="11" bestFit="1" customWidth="1"/>
    <col min="14" max="14" width="30.21875" style="11" customWidth="1"/>
    <col min="15" max="16384" width="5.5546875" style="11"/>
  </cols>
  <sheetData>
    <row r="1" spans="1:14">
      <c r="A1" s="46" t="s">
        <v>7</v>
      </c>
      <c r="B1" s="47"/>
      <c r="C1" s="9" t="str">
        <f>[26]DBD!C1</f>
        <v>ClMovables</v>
      </c>
      <c r="D1" s="9" t="str">
        <f>[26]DBD!D1</f>
        <v>擔保品動產檔</v>
      </c>
      <c r="E1" s="16" t="s">
        <v>23</v>
      </c>
      <c r="F1" s="10"/>
      <c r="G1" s="10"/>
    </row>
    <row r="2" spans="1:14" ht="275.39999999999998">
      <c r="A2" s="37"/>
      <c r="B2" s="38" t="s">
        <v>353</v>
      </c>
      <c r="C2" s="9" t="s">
        <v>782</v>
      </c>
      <c r="D2" s="9"/>
      <c r="E2" s="16"/>
      <c r="F2" s="10"/>
      <c r="G2" s="10"/>
    </row>
    <row r="3" spans="1:14" ht="48.6">
      <c r="A3" s="37"/>
      <c r="B3" s="38" t="s">
        <v>354</v>
      </c>
      <c r="C3" s="9" t="s">
        <v>783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 ht="32.4">
      <c r="A5" s="9">
        <f>[26]DBD!A9</f>
        <v>1</v>
      </c>
      <c r="B5" s="9" t="str">
        <f>[26]DBD!B9</f>
        <v>ClCode1</v>
      </c>
      <c r="C5" s="9" t="str">
        <f>[26]DBD!C9</f>
        <v>擔保品代號1</v>
      </c>
      <c r="D5" s="9" t="str">
        <f>[26]DBD!D9</f>
        <v>DECIMAL</v>
      </c>
      <c r="E5" s="9">
        <f>[26]DBD!E9</f>
        <v>1</v>
      </c>
      <c r="F5" s="9">
        <f>[26]DBD!F9</f>
        <v>0</v>
      </c>
      <c r="G5" s="9" t="str">
        <f>[26]DBD!G9</f>
        <v>擔保品代號檔CdCl</v>
      </c>
      <c r="H5" s="15" t="s">
        <v>588</v>
      </c>
      <c r="I5" s="15" t="s">
        <v>693</v>
      </c>
      <c r="J5" s="15" t="s">
        <v>597</v>
      </c>
      <c r="K5" s="15" t="s">
        <v>598</v>
      </c>
      <c r="L5" s="15">
        <v>1</v>
      </c>
      <c r="M5" s="15"/>
      <c r="N5" s="20"/>
    </row>
    <row r="6" spans="1:14" ht="32.4">
      <c r="A6" s="9">
        <f>[26]DBD!A10</f>
        <v>2</v>
      </c>
      <c r="B6" s="9" t="str">
        <f>[26]DBD!B10</f>
        <v>ClCode2</v>
      </c>
      <c r="C6" s="9" t="str">
        <f>[26]DBD!C10</f>
        <v>擔保品代號2</v>
      </c>
      <c r="D6" s="9" t="str">
        <f>[26]DBD!D10</f>
        <v>DECIMAL</v>
      </c>
      <c r="E6" s="9">
        <f>[26]DBD!E10</f>
        <v>2</v>
      </c>
      <c r="F6" s="9">
        <f>[26]DBD!F10</f>
        <v>0</v>
      </c>
      <c r="G6" s="9" t="str">
        <f>[26]DBD!G10</f>
        <v>擔保品代號檔CdCl</v>
      </c>
      <c r="H6" s="15" t="s">
        <v>588</v>
      </c>
      <c r="I6" s="15" t="s">
        <v>590</v>
      </c>
      <c r="J6" s="15" t="s">
        <v>599</v>
      </c>
      <c r="K6" s="15" t="s">
        <v>598</v>
      </c>
      <c r="L6" s="15">
        <v>2</v>
      </c>
      <c r="M6" s="15"/>
      <c r="N6" s="20"/>
    </row>
    <row r="7" spans="1:14">
      <c r="A7" s="9">
        <f>[26]DBD!A11</f>
        <v>3</v>
      </c>
      <c r="B7" s="9" t="str">
        <f>[26]DBD!B11</f>
        <v>ClNo</v>
      </c>
      <c r="C7" s="9" t="str">
        <f>[26]DBD!C11</f>
        <v>擔保品編號</v>
      </c>
      <c r="D7" s="9" t="str">
        <f>[26]DBD!D11</f>
        <v>DECIMAL</v>
      </c>
      <c r="E7" s="9">
        <f>[26]DBD!E11</f>
        <v>7</v>
      </c>
      <c r="F7" s="9">
        <f>[26]DBD!F11</f>
        <v>0</v>
      </c>
      <c r="G7" s="9">
        <f>[26]DBD!G11</f>
        <v>0</v>
      </c>
      <c r="H7" s="15" t="s">
        <v>588</v>
      </c>
      <c r="I7" s="15" t="s">
        <v>591</v>
      </c>
      <c r="J7" s="15" t="s">
        <v>601</v>
      </c>
      <c r="K7" s="15" t="s">
        <v>598</v>
      </c>
      <c r="L7" s="15">
        <v>7</v>
      </c>
      <c r="M7" s="15"/>
      <c r="N7" s="20"/>
    </row>
    <row r="8" spans="1:14">
      <c r="A8" s="9">
        <f>[26]DBD!A12</f>
        <v>4</v>
      </c>
      <c r="B8" s="9" t="str">
        <f>[26]DBD!B12</f>
        <v>OwnerId</v>
      </c>
      <c r="C8" s="9" t="str">
        <f>[26]DBD!C12</f>
        <v>所有權人統編</v>
      </c>
      <c r="D8" s="9" t="str">
        <f>[26]DBD!D12</f>
        <v>VARCHAR2</v>
      </c>
      <c r="E8" s="9">
        <f>[26]DBD!E12</f>
        <v>10</v>
      </c>
      <c r="F8" s="9">
        <f>[26]DBD!F12</f>
        <v>0</v>
      </c>
      <c r="G8" s="9">
        <f>[26]DBD!G12</f>
        <v>0</v>
      </c>
      <c r="H8" s="15" t="s">
        <v>199</v>
      </c>
      <c r="I8" s="15" t="s">
        <v>200</v>
      </c>
      <c r="J8" s="15" t="s">
        <v>201</v>
      </c>
      <c r="K8" s="15" t="s">
        <v>43</v>
      </c>
      <c r="L8" s="15">
        <v>12</v>
      </c>
      <c r="M8" s="15"/>
      <c r="N8" s="20" t="s">
        <v>685</v>
      </c>
    </row>
    <row r="9" spans="1:14">
      <c r="A9" s="9">
        <f>[26]DBD!A13</f>
        <v>5</v>
      </c>
      <c r="B9" s="9" t="str">
        <f>[26]DBD!B13</f>
        <v>OwnerName</v>
      </c>
      <c r="C9" s="9" t="str">
        <f>[26]DBD!C13</f>
        <v>所有權人姓名</v>
      </c>
      <c r="D9" s="9" t="str">
        <f>[26]DBD!D13</f>
        <v>NVARCHAR2</v>
      </c>
      <c r="E9" s="9">
        <f>[26]DBD!E13</f>
        <v>100</v>
      </c>
      <c r="F9" s="9">
        <f>[26]DBD!F13</f>
        <v>0</v>
      </c>
      <c r="G9" s="9">
        <f>[26]DBD!G13</f>
        <v>0</v>
      </c>
      <c r="H9" s="15" t="s">
        <v>199</v>
      </c>
      <c r="I9" s="15" t="s">
        <v>694</v>
      </c>
      <c r="J9" s="15" t="s">
        <v>695</v>
      </c>
      <c r="K9" s="15" t="s">
        <v>43</v>
      </c>
      <c r="L9" s="15">
        <v>20</v>
      </c>
      <c r="M9" s="15"/>
      <c r="N9" s="20"/>
    </row>
    <row r="10" spans="1:14">
      <c r="A10" s="9">
        <f>[26]DBD!A14</f>
        <v>6</v>
      </c>
      <c r="B10" s="9" t="str">
        <f>[26]DBD!B14</f>
        <v>ServiceLife</v>
      </c>
      <c r="C10" s="9" t="str">
        <f>[26]DBD!C14</f>
        <v>耐用年限</v>
      </c>
      <c r="D10" s="9" t="str">
        <f>[26]DBD!D14</f>
        <v>DECIMAL</v>
      </c>
      <c r="E10" s="9">
        <f>[26]DBD!E14</f>
        <v>2</v>
      </c>
      <c r="F10" s="9">
        <f>[26]DBD!F14</f>
        <v>0</v>
      </c>
      <c r="G10" s="9">
        <f>[26]DBD!G14</f>
        <v>0</v>
      </c>
      <c r="H10" s="15"/>
      <c r="I10" s="15"/>
      <c r="J10" s="15"/>
      <c r="K10" s="15"/>
      <c r="L10" s="15"/>
      <c r="M10" s="15"/>
      <c r="N10" s="20" t="s">
        <v>368</v>
      </c>
    </row>
    <row r="11" spans="1:14">
      <c r="A11" s="9">
        <f>[26]DBD!A15</f>
        <v>7</v>
      </c>
      <c r="B11" s="9" t="str">
        <f>[26]DBD!B15</f>
        <v>ProductSpec</v>
      </c>
      <c r="C11" s="9" t="str">
        <f>[26]DBD!C15</f>
        <v>形式/規格</v>
      </c>
      <c r="D11" s="9" t="str">
        <f>[26]DBD!D15</f>
        <v>VARCHAR2</v>
      </c>
      <c r="E11" s="9">
        <f>[26]DBD!E15</f>
        <v>20</v>
      </c>
      <c r="F11" s="9">
        <f>[26]DBD!F15</f>
        <v>0</v>
      </c>
      <c r="G11" s="9">
        <f>[26]DBD!G15</f>
        <v>0</v>
      </c>
      <c r="H11" s="15" t="s">
        <v>199</v>
      </c>
      <c r="I11" s="15" t="s">
        <v>208</v>
      </c>
      <c r="J11" s="15" t="s">
        <v>209</v>
      </c>
      <c r="K11" s="15" t="s">
        <v>43</v>
      </c>
      <c r="L11" s="15">
        <v>20</v>
      </c>
      <c r="M11" s="15"/>
      <c r="N11" s="15"/>
    </row>
    <row r="12" spans="1:14" ht="32.4">
      <c r="A12" s="9">
        <f>[26]DBD!A16</f>
        <v>8</v>
      </c>
      <c r="B12" s="9" t="str">
        <f>[26]DBD!B16</f>
        <v>ProductType</v>
      </c>
      <c r="C12" s="9" t="str">
        <f>[26]DBD!C16</f>
        <v>產品代碼/型號</v>
      </c>
      <c r="D12" s="9" t="str">
        <f>[26]DBD!D16</f>
        <v>VARCHAR2</v>
      </c>
      <c r="E12" s="9">
        <f>[26]DBD!E16</f>
        <v>10</v>
      </c>
      <c r="F12" s="9">
        <f>[26]DBD!F16</f>
        <v>0</v>
      </c>
      <c r="G12" s="9">
        <f>[26]DBD!G16</f>
        <v>0</v>
      </c>
      <c r="H12" s="15" t="s">
        <v>199</v>
      </c>
      <c r="I12" s="20" t="s">
        <v>202</v>
      </c>
      <c r="J12" s="20" t="s">
        <v>203</v>
      </c>
      <c r="K12" s="20" t="s">
        <v>43</v>
      </c>
      <c r="L12" s="20">
        <v>10</v>
      </c>
      <c r="M12" s="15"/>
      <c r="N12" s="15"/>
    </row>
    <row r="13" spans="1:14" ht="32.4">
      <c r="A13" s="9">
        <f>[26]DBD!A17</f>
        <v>9</v>
      </c>
      <c r="B13" s="9" t="str">
        <f>[26]DBD!B17</f>
        <v>ProductBrand</v>
      </c>
      <c r="C13" s="9" t="str">
        <f>[26]DBD!C17</f>
        <v>品牌/廠牌/船名</v>
      </c>
      <c r="D13" s="9" t="str">
        <f>[26]DBD!D17</f>
        <v>VARCHAR2</v>
      </c>
      <c r="E13" s="9">
        <f>[26]DBD!E17</f>
        <v>20</v>
      </c>
      <c r="F13" s="9">
        <f>[26]DBD!F17</f>
        <v>0</v>
      </c>
      <c r="G13" s="9">
        <f>[26]DBD!G17</f>
        <v>0</v>
      </c>
      <c r="H13" s="15" t="s">
        <v>199</v>
      </c>
      <c r="I13" s="15" t="s">
        <v>204</v>
      </c>
      <c r="J13" s="15" t="s">
        <v>205</v>
      </c>
      <c r="K13" s="15" t="s">
        <v>43</v>
      </c>
      <c r="L13" s="15">
        <v>20</v>
      </c>
      <c r="M13" s="15"/>
      <c r="N13" s="15" t="s">
        <v>689</v>
      </c>
    </row>
    <row r="14" spans="1:14">
      <c r="A14" s="9">
        <f>[26]DBD!A18</f>
        <v>10</v>
      </c>
      <c r="B14" s="9" t="str">
        <f>[26]DBD!B18</f>
        <v>ProductCC</v>
      </c>
      <c r="C14" s="9" t="str">
        <f>[26]DBD!C18</f>
        <v>排氣量</v>
      </c>
      <c r="D14" s="9" t="str">
        <f>[26]DBD!D18</f>
        <v>VARCHAR2</v>
      </c>
      <c r="E14" s="9">
        <f>[26]DBD!E18</f>
        <v>10</v>
      </c>
      <c r="F14" s="9">
        <f>[26]DBD!F18</f>
        <v>0</v>
      </c>
      <c r="G14" s="9">
        <f>[26]DBD!G18</f>
        <v>0</v>
      </c>
      <c r="H14" s="15" t="s">
        <v>199</v>
      </c>
      <c r="I14" s="15" t="s">
        <v>210</v>
      </c>
      <c r="J14" s="15" t="s">
        <v>211</v>
      </c>
      <c r="K14" s="15" t="s">
        <v>43</v>
      </c>
      <c r="L14" s="15">
        <v>10</v>
      </c>
      <c r="M14" s="15"/>
      <c r="N14" s="15" t="s">
        <v>686</v>
      </c>
    </row>
    <row r="15" spans="1:14">
      <c r="A15" s="9">
        <f>[26]DBD!A19</f>
        <v>11</v>
      </c>
      <c r="B15" s="9" t="str">
        <f>[26]DBD!B19</f>
        <v>ProductColor</v>
      </c>
      <c r="C15" s="9" t="str">
        <f>[26]DBD!C19</f>
        <v>顏色</v>
      </c>
      <c r="D15" s="9" t="str">
        <f>[26]DBD!D19</f>
        <v>VARCHAR2</v>
      </c>
      <c r="E15" s="9">
        <f>[26]DBD!E19</f>
        <v>10</v>
      </c>
      <c r="F15" s="9">
        <f>[26]DBD!F19</f>
        <v>0</v>
      </c>
      <c r="G15" s="9">
        <f>[26]DBD!G19</f>
        <v>0</v>
      </c>
      <c r="H15" s="15" t="s">
        <v>199</v>
      </c>
      <c r="I15" s="15" t="s">
        <v>206</v>
      </c>
      <c r="J15" s="15" t="s">
        <v>207</v>
      </c>
      <c r="K15" s="15" t="s">
        <v>43</v>
      </c>
      <c r="L15" s="15">
        <v>10</v>
      </c>
      <c r="M15" s="15"/>
      <c r="N15" s="15"/>
    </row>
    <row r="16" spans="1:14">
      <c r="A16" s="9">
        <f>[26]DBD!A20</f>
        <v>12</v>
      </c>
      <c r="B16" s="9" t="str">
        <f>[26]DBD!B20</f>
        <v>EngineSN</v>
      </c>
      <c r="C16" s="9" t="str">
        <f>[26]DBD!C20</f>
        <v>引擎號碼</v>
      </c>
      <c r="D16" s="9" t="str">
        <f>[26]DBD!D20</f>
        <v>VARCHAR2</v>
      </c>
      <c r="E16" s="9">
        <f>[26]DBD!E20</f>
        <v>50</v>
      </c>
      <c r="F16" s="9">
        <f>[26]DBD!F20</f>
        <v>0</v>
      </c>
      <c r="G16" s="9">
        <f>[26]DBD!G20</f>
        <v>0</v>
      </c>
      <c r="H16" s="15" t="s">
        <v>199</v>
      </c>
      <c r="I16" s="15" t="s">
        <v>226</v>
      </c>
      <c r="J16" s="15" t="s">
        <v>227</v>
      </c>
      <c r="K16" s="15" t="s">
        <v>43</v>
      </c>
      <c r="L16" s="15">
        <v>50</v>
      </c>
      <c r="M16" s="15"/>
      <c r="N16" s="15"/>
    </row>
    <row r="17" spans="1:14">
      <c r="A17" s="9">
        <f>[26]DBD!A21</f>
        <v>13</v>
      </c>
      <c r="B17" s="9" t="str">
        <f>[26]DBD!B21</f>
        <v>LicenseNo</v>
      </c>
      <c r="C17" s="9" t="str">
        <f>[26]DBD!C21</f>
        <v>牌照號碼</v>
      </c>
      <c r="D17" s="9" t="str">
        <f>[26]DBD!D21</f>
        <v>VARCHAR2</v>
      </c>
      <c r="E17" s="9">
        <f>[26]DBD!E21</f>
        <v>10</v>
      </c>
      <c r="F17" s="9">
        <f>[26]DBD!F21</f>
        <v>0</v>
      </c>
      <c r="G17" s="9">
        <f>[26]DBD!G21</f>
        <v>0</v>
      </c>
      <c r="H17" s="15" t="s">
        <v>199</v>
      </c>
      <c r="I17" s="15" t="s">
        <v>212</v>
      </c>
      <c r="J17" s="15" t="s">
        <v>213</v>
      </c>
      <c r="K17" s="15" t="s">
        <v>43</v>
      </c>
      <c r="L17" s="15">
        <v>10</v>
      </c>
      <c r="M17" s="15"/>
      <c r="N17" s="15" t="s">
        <v>691</v>
      </c>
    </row>
    <row r="18" spans="1:14" ht="48.6">
      <c r="A18" s="9">
        <f>[26]DBD!A22</f>
        <v>14</v>
      </c>
      <c r="B18" s="9" t="str">
        <f>[26]DBD!B22</f>
        <v>LicenseTypeCode</v>
      </c>
      <c r="C18" s="9" t="str">
        <f>[26]DBD!C22</f>
        <v>牌照類別</v>
      </c>
      <c r="D18" s="9" t="str">
        <f>[26]DBD!D22</f>
        <v>VARCHAR2</v>
      </c>
      <c r="E18" s="9">
        <f>[26]DBD!E22</f>
        <v>1</v>
      </c>
      <c r="F18" s="9">
        <f>[26]DBD!F22</f>
        <v>0</v>
      </c>
      <c r="G18" s="9" t="str">
        <f>[26]DBD!G22</f>
        <v>共用代碼檔
1:自用
2:營業</v>
      </c>
      <c r="H18" s="15" t="s">
        <v>199</v>
      </c>
      <c r="I18" s="15" t="s">
        <v>215</v>
      </c>
      <c r="J18" s="15" t="s">
        <v>214</v>
      </c>
      <c r="K18" s="15" t="s">
        <v>110</v>
      </c>
      <c r="L18" s="15">
        <v>1</v>
      </c>
      <c r="M18" s="15"/>
      <c r="N18" s="15" t="s">
        <v>691</v>
      </c>
    </row>
    <row r="19" spans="1:14" ht="48.6">
      <c r="A19" s="9">
        <f>[26]DBD!A23</f>
        <v>15</v>
      </c>
      <c r="B19" s="9" t="str">
        <f>[26]DBD!B23</f>
        <v>LicenseUsageCode</v>
      </c>
      <c r="C19" s="9" t="str">
        <f>[26]DBD!C23</f>
        <v>牌照用途</v>
      </c>
      <c r="D19" s="9" t="str">
        <f>[26]DBD!D23</f>
        <v>VARCHAR2</v>
      </c>
      <c r="E19" s="9">
        <f>[26]DBD!E23</f>
        <v>1</v>
      </c>
      <c r="F19" s="9">
        <f>[26]DBD!F23</f>
        <v>0</v>
      </c>
      <c r="G19" s="9" t="str">
        <f>[26]DBD!G23</f>
        <v>共用代碼檔
1:一般
2:專用</v>
      </c>
      <c r="H19" s="15" t="s">
        <v>199</v>
      </c>
      <c r="I19" s="15" t="s">
        <v>216</v>
      </c>
      <c r="J19" s="15" t="s">
        <v>217</v>
      </c>
      <c r="K19" s="15" t="s">
        <v>27</v>
      </c>
      <c r="L19" s="15">
        <v>1</v>
      </c>
      <c r="M19" s="15"/>
      <c r="N19" s="15"/>
    </row>
    <row r="20" spans="1:14">
      <c r="A20" s="9">
        <f>[26]DBD!A24</f>
        <v>16</v>
      </c>
      <c r="B20" s="9" t="str">
        <f>[26]DBD!B24</f>
        <v>LiceneIssueDate</v>
      </c>
      <c r="C20" s="9" t="str">
        <f>[26]DBD!C24</f>
        <v>發照日期</v>
      </c>
      <c r="D20" s="9" t="str">
        <f>[26]DBD!D24</f>
        <v>decimald</v>
      </c>
      <c r="E20" s="9">
        <f>[26]DBD!E24</f>
        <v>8</v>
      </c>
      <c r="F20" s="9">
        <f>[26]DBD!F24</f>
        <v>0</v>
      </c>
      <c r="G20" s="9">
        <f>[26]DBD!G24</f>
        <v>0</v>
      </c>
      <c r="H20" s="15" t="s">
        <v>199</v>
      </c>
      <c r="I20" s="15" t="s">
        <v>218</v>
      </c>
      <c r="J20" s="15" t="s">
        <v>219</v>
      </c>
      <c r="K20" s="15" t="s">
        <v>27</v>
      </c>
      <c r="L20" s="15">
        <v>8</v>
      </c>
      <c r="M20" s="15"/>
      <c r="N20" s="15" t="s">
        <v>691</v>
      </c>
    </row>
    <row r="21" spans="1:14">
      <c r="A21" s="9">
        <f>[26]DBD!A25</f>
        <v>17</v>
      </c>
      <c r="B21" s="9" t="str">
        <f>[26]DBD!B25</f>
        <v>MfgYearMonth</v>
      </c>
      <c r="C21" s="9" t="str">
        <f>[26]DBD!C25</f>
        <v>製造年月</v>
      </c>
      <c r="D21" s="9" t="str">
        <f>[26]DBD!D25</f>
        <v>DECIMAL</v>
      </c>
      <c r="E21" s="9">
        <f>[26]DBD!E25</f>
        <v>6</v>
      </c>
      <c r="F21" s="9">
        <f>[26]DBD!F25</f>
        <v>0</v>
      </c>
      <c r="G21" s="9">
        <f>[26]DBD!G25</f>
        <v>0</v>
      </c>
      <c r="H21" s="15" t="s">
        <v>199</v>
      </c>
      <c r="I21" s="15" t="s">
        <v>220</v>
      </c>
      <c r="J21" s="15" t="s">
        <v>221</v>
      </c>
      <c r="K21" s="15" t="s">
        <v>27</v>
      </c>
      <c r="L21" s="15">
        <v>6</v>
      </c>
      <c r="M21" s="15"/>
      <c r="N21" s="15"/>
    </row>
    <row r="22" spans="1:14" ht="408.6" customHeight="1">
      <c r="A22" s="9">
        <f>[26]DBD!A26</f>
        <v>18</v>
      </c>
      <c r="B22" s="9" t="str">
        <f>[26]DBD!B26</f>
        <v>VehicleTypeCode</v>
      </c>
      <c r="C22" s="9" t="str">
        <f>[26]DBD!C26</f>
        <v>車別</v>
      </c>
      <c r="D22" s="9" t="str">
        <f>[26]DBD!D26</f>
        <v>VARCHAR2</v>
      </c>
      <c r="E22" s="9">
        <f>[26]DBD!E26</f>
        <v>2</v>
      </c>
      <c r="F22" s="9">
        <f>[26]DBD!F26</f>
        <v>0</v>
      </c>
      <c r="G22" s="9" t="str">
        <f>[26]DBD!G26</f>
        <v>共用代碼檔
01:小客車
02:大客車
03:小貨車
04:大貨車
05:大貨車(砂石車)
06:大貨車(混凝土攪拌車)
07:代用大客車
08:大型特種車(工程車)
09:大型特種車(水肥車)
10:大型特種車(垃圾車)
11:大型特種車(拖吊車)
12:大型特種車(捐血車)
13:大型特種車(掃街車)
14:大型特種車(救濟車)
15:大型特種車(清溝車)
16:大型特種車(照明車)
17:大型特種車(醫療車)
18:大型特種車(灑水車)
19:大型特種車(工程救險車)
20:大型特種車(高空作業車)
21:大型特種車(救助器材車)
22:大型特種車(電信傳送車)
23:大型特種車(廚餘收集車)
24:半拖車
25:半拖車(砂石車)
26:半拖車(混凝土攪拌車)
27:全拖車
28:曳引車
29:重型機器腳踏車
30:特種車(子母式垃圾車)
31:特種車(水肥車)
32:特種車(水箱消防車)
33:特種車(垃圾車)
34:特種車(拖吊車)
35:特種車(捐血車)
36:特種車(高空作業車)
37:特種車(掃街車)
38:特種車(救助器材車)
39:特種車(救濟車)
40:特種車(廚餘收集車)
41:特種車(醫療車)
42:特種車(警備車)
43:特種車(灑水車)
44:輕型拖車(水上摩托車)
45:輕型機器腳踏車</v>
      </c>
      <c r="H22" s="15" t="s">
        <v>199</v>
      </c>
      <c r="I22" s="15" t="s">
        <v>222</v>
      </c>
      <c r="J22" s="15" t="s">
        <v>223</v>
      </c>
      <c r="K22" s="15" t="s">
        <v>27</v>
      </c>
      <c r="L22" s="15">
        <v>2</v>
      </c>
      <c r="M22" s="15"/>
      <c r="N22" s="15"/>
    </row>
    <row r="23" spans="1:14" ht="409.6">
      <c r="A23" s="9">
        <f>[26]DBD!A27</f>
        <v>19</v>
      </c>
      <c r="B23" s="9" t="str">
        <f>[26]DBD!B27</f>
        <v>VehicleStyleCode</v>
      </c>
      <c r="C23" s="9" t="str">
        <f>[26]DBD!C27</f>
        <v>車身樣式</v>
      </c>
      <c r="D23" s="9" t="str">
        <f>[26]DBD!D27</f>
        <v>VARCHAR2</v>
      </c>
      <c r="E23" s="9">
        <f>[26]DBD!E27</f>
        <v>2</v>
      </c>
      <c r="F23" s="9">
        <f>[26]DBD!F27</f>
        <v>0</v>
      </c>
      <c r="G23" s="9" t="str">
        <f>[26]DBD!G27</f>
        <v>01.---
02.平板式
03.伸縮平板式
04.伸縮鋼架式
05.低床平板式
06.柵式
07.框式
08.高壓罐槽體式
09.密封式
10.常壓罐槽式
11.廂式
12.傾卸平板式
13.傾卸框式
14.傾卸密封式
15.槽體式
16.廂式
17.篷式
18.鋼架式
19.篷式
20.雙廂式
21.雙層式
22.雙層框式
23.攪拌式
24.罐式
25.罐槽體式</v>
      </c>
      <c r="H23" s="15" t="s">
        <v>199</v>
      </c>
      <c r="I23" s="15" t="s">
        <v>224</v>
      </c>
      <c r="J23" s="15" t="s">
        <v>225</v>
      </c>
      <c r="K23" s="15" t="s">
        <v>27</v>
      </c>
      <c r="L23" s="15">
        <v>2</v>
      </c>
      <c r="M23" s="15"/>
      <c r="N23" s="15" t="s">
        <v>687</v>
      </c>
    </row>
    <row r="24" spans="1:14" ht="409.6">
      <c r="A24" s="9">
        <f>[26]DBD!A28</f>
        <v>20</v>
      </c>
      <c r="B24" s="9" t="str">
        <f>[26]DBD!B28</f>
        <v>VehicleOfficeCode</v>
      </c>
      <c r="C24" s="9" t="str">
        <f>[26]DBD!C28</f>
        <v>監理站</v>
      </c>
      <c r="D24" s="9" t="str">
        <f>[26]DBD!D28</f>
        <v>VARCHAR2</v>
      </c>
      <c r="E24" s="9">
        <f>[26]DBD!E28</f>
        <v>3</v>
      </c>
      <c r="F24" s="9">
        <f>[26]DBD!F28</f>
        <v>0</v>
      </c>
      <c r="G24" s="9" t="str">
        <f>[26]DBD!G28</f>
        <v>共用代碼檔
206:臺北區監理所基隆監理站
235:臺北區監理所板橋監理站
238:臺北區監理所
247:臺北區監理所蘆洲監理站
268:臺北區監理所宜蘭監理站
300:新竹區監理所新竹市監理站
305:新竹區監理所
320:新竹區監理所中壢監理站
330:新竹區監理所桃園監理站
360:新竹區監理所苗栗監理站
406:臺中區監理所臺中市監理站
420:臺中區監理所豐原監理站
432:臺中區監理所
503:臺中區監理所彰化監理站
540:臺中區監理所南投監理站
545:臺中區監理所埔里監理分站
600:嘉義區監理所
635:嘉義區監理所東勢監理分站
640:嘉義區監理所雲林監理站
700:嘉義區監理所臺南監理站
721:嘉義區監理所麻豆監理站
730:嘉義區監理所新營監理站
830:高雄區監理所
842:高雄區監理所旗山監理站
880:高雄區監理所澎湖監理站
891:金門監理所
900:高雄區監理所屏東監理站
946:高雄區監理所恆春監理分站
950:高雄區監理所臺東監理站
973:臺北區監理所花蓮監理站
981:臺北區監理所玉里監理分站</v>
      </c>
      <c r="H24" s="15" t="s">
        <v>199</v>
      </c>
      <c r="I24" s="15" t="s">
        <v>228</v>
      </c>
      <c r="J24" s="15" t="s">
        <v>229</v>
      </c>
      <c r="K24" s="15" t="s">
        <v>27</v>
      </c>
      <c r="L24" s="15">
        <v>3</v>
      </c>
      <c r="M24" s="15"/>
      <c r="N24" s="15"/>
    </row>
    <row r="25" spans="1:14" ht="32.4">
      <c r="A25" s="9">
        <f>[26]DBD!A29</f>
        <v>21</v>
      </c>
      <c r="B25" s="9" t="str">
        <f>[26]DBD!B29</f>
        <v>Currency</v>
      </c>
      <c r="C25" s="9" t="str">
        <f>[26]DBD!C29</f>
        <v>幣別</v>
      </c>
      <c r="D25" s="9" t="str">
        <f>[26]DBD!D29</f>
        <v>VARCHAR2</v>
      </c>
      <c r="E25" s="9">
        <f>[26]DBD!E29</f>
        <v>3</v>
      </c>
      <c r="F25" s="9">
        <f>[26]DBD!F29</f>
        <v>0</v>
      </c>
      <c r="G25" s="9" t="str">
        <f>[26]DBD!G29</f>
        <v>TWD:新臺幣</v>
      </c>
      <c r="H25" s="15" t="s">
        <v>199</v>
      </c>
      <c r="I25" s="15" t="s">
        <v>230</v>
      </c>
      <c r="J25" s="15" t="s">
        <v>231</v>
      </c>
      <c r="K25" s="15" t="s">
        <v>43</v>
      </c>
      <c r="L25" s="15">
        <v>10</v>
      </c>
      <c r="M25" s="15"/>
      <c r="N25" s="20" t="s">
        <v>688</v>
      </c>
    </row>
    <row r="26" spans="1:14">
      <c r="A26" s="9">
        <f>[26]DBD!A30</f>
        <v>22</v>
      </c>
      <c r="B26" s="9" t="str">
        <f>[26]DBD!B30</f>
        <v>ExchangeRate</v>
      </c>
      <c r="C26" s="9" t="str">
        <f>[26]DBD!C30</f>
        <v>匯率</v>
      </c>
      <c r="D26" s="9" t="str">
        <f>[26]DBD!D30</f>
        <v>DECIMAL</v>
      </c>
      <c r="E26" s="9">
        <f>[26]DBD!E30</f>
        <v>8</v>
      </c>
      <c r="F26" s="9">
        <f>[26]DBD!F30</f>
        <v>5</v>
      </c>
      <c r="G26" s="9">
        <f>[26]DBD!G30</f>
        <v>0</v>
      </c>
      <c r="H26" s="15"/>
      <c r="I26" s="15"/>
      <c r="J26" s="15"/>
      <c r="K26" s="15"/>
      <c r="L26" s="15"/>
      <c r="M26" s="15"/>
      <c r="N26" s="15" t="s">
        <v>368</v>
      </c>
    </row>
    <row r="27" spans="1:14" ht="32.4">
      <c r="A27" s="9">
        <f>[26]DBD!A31</f>
        <v>23</v>
      </c>
      <c r="B27" s="9" t="str">
        <f>[26]DBD!B31</f>
        <v>Insurance</v>
      </c>
      <c r="C27" s="9" t="str">
        <f>[26]DBD!C31</f>
        <v>投保註記</v>
      </c>
      <c r="D27" s="9" t="str">
        <f>[26]DBD!D31</f>
        <v>VARCHAR2</v>
      </c>
      <c r="E27" s="9">
        <f>[26]DBD!E31</f>
        <v>1</v>
      </c>
      <c r="F27" s="9">
        <f>[26]DBD!F31</f>
        <v>0</v>
      </c>
      <c r="G27" s="9" t="str">
        <f>[26]DBD!G31</f>
        <v>Y:是
N:否</v>
      </c>
      <c r="H27" s="15"/>
      <c r="I27" s="15"/>
      <c r="J27" s="15"/>
      <c r="K27" s="15"/>
      <c r="L27" s="15"/>
      <c r="M27" s="15"/>
      <c r="N27" s="15" t="s">
        <v>622</v>
      </c>
    </row>
    <row r="28" spans="1:14">
      <c r="A28" s="9">
        <f>[26]DBD!A32</f>
        <v>24</v>
      </c>
      <c r="B28" s="9" t="str">
        <f>[26]DBD!B32</f>
        <v>LoanToValue</v>
      </c>
      <c r="C28" s="9" t="str">
        <f>[26]DBD!C32</f>
        <v>貸放成數(%)</v>
      </c>
      <c r="D28" s="9" t="str">
        <f>[26]DBD!D32</f>
        <v>DECIMAL</v>
      </c>
      <c r="E28" s="9">
        <f>[26]DBD!E32</f>
        <v>5</v>
      </c>
      <c r="F28" s="9">
        <f>[26]DBD!F32</f>
        <v>2</v>
      </c>
      <c r="G28" s="9">
        <f>[26]DBD!G32</f>
        <v>0</v>
      </c>
      <c r="H28" s="15"/>
      <c r="I28" s="15"/>
      <c r="J28" s="15"/>
      <c r="K28" s="15"/>
      <c r="L28" s="15"/>
      <c r="M28" s="15"/>
      <c r="N28" s="15" t="s">
        <v>368</v>
      </c>
    </row>
    <row r="29" spans="1:14">
      <c r="A29" s="9">
        <f>[26]DBD!A33</f>
        <v>25</v>
      </c>
      <c r="B29" s="9" t="str">
        <f>[26]DBD!B33</f>
        <v>ScrapValue</v>
      </c>
      <c r="C29" s="9" t="str">
        <f>[26]DBD!C33</f>
        <v>殘值</v>
      </c>
      <c r="D29" s="9" t="str">
        <f>[26]DBD!D33</f>
        <v>DECIMAL</v>
      </c>
      <c r="E29" s="9">
        <f>[26]DBD!E33</f>
        <v>16</v>
      </c>
      <c r="F29" s="9">
        <f>[26]DBD!F33</f>
        <v>2</v>
      </c>
      <c r="G29" s="9">
        <f>[26]DBD!G33</f>
        <v>0</v>
      </c>
      <c r="H29" s="15"/>
      <c r="I29" s="15"/>
      <c r="J29" s="15"/>
      <c r="K29" s="15"/>
      <c r="L29" s="15"/>
      <c r="M29" s="15"/>
      <c r="N29" s="15" t="s">
        <v>368</v>
      </c>
    </row>
    <row r="30" spans="1:14" ht="81">
      <c r="A30" s="9">
        <f>[26]DBD!A34</f>
        <v>26</v>
      </c>
      <c r="B30" s="9" t="str">
        <f>[26]DBD!B34</f>
        <v>MtgCode</v>
      </c>
      <c r="C30" s="9" t="str">
        <f>[26]DBD!C34</f>
        <v>抵押權註記</v>
      </c>
      <c r="D30" s="9" t="str">
        <f>[26]DBD!D34</f>
        <v>VARCHAR2</v>
      </c>
      <c r="E30" s="9">
        <f>[26]DBD!E34</f>
        <v>1</v>
      </c>
      <c r="F30" s="9">
        <f>[26]DBD!F34</f>
        <v>0</v>
      </c>
      <c r="G30" s="9" t="str">
        <f>[26]DBD!G34</f>
        <v>共用代碼檔
0:最高限額抵押權
1:普通抵押權</v>
      </c>
      <c r="H30" s="15"/>
      <c r="I30" s="15"/>
      <c r="J30" s="15"/>
      <c r="K30" s="15"/>
      <c r="L30" s="15"/>
      <c r="M30" s="15"/>
      <c r="N30" s="15" t="s">
        <v>622</v>
      </c>
    </row>
    <row r="31" spans="1:14" ht="48.6">
      <c r="A31" s="9">
        <f>[26]DBD!A35</f>
        <v>27</v>
      </c>
      <c r="B31" s="9" t="str">
        <f>[26]DBD!B35</f>
        <v>MtgCheck</v>
      </c>
      <c r="C31" s="9" t="str">
        <f>[26]DBD!C35</f>
        <v>最高限額抵押權之擔保債權種類-票據</v>
      </c>
      <c r="D31" s="9" t="str">
        <f>[26]DBD!D35</f>
        <v>VARCHAR2</v>
      </c>
      <c r="E31" s="9">
        <f>[26]DBD!E35</f>
        <v>1</v>
      </c>
      <c r="F31" s="9">
        <f>[26]DBD!F35</f>
        <v>0</v>
      </c>
      <c r="G31" s="9" t="str">
        <f>[26]DBD!G35</f>
        <v>Y:是
N:否</v>
      </c>
      <c r="H31" s="15"/>
      <c r="I31" s="15"/>
      <c r="J31" s="15"/>
      <c r="K31" s="15"/>
      <c r="L31" s="15"/>
      <c r="M31" s="15"/>
      <c r="N31" s="15" t="s">
        <v>622</v>
      </c>
    </row>
    <row r="32" spans="1:14" ht="48.6">
      <c r="A32" s="9">
        <f>[26]DBD!A36</f>
        <v>28</v>
      </c>
      <c r="B32" s="9" t="str">
        <f>[26]DBD!B36</f>
        <v>MtgLoan</v>
      </c>
      <c r="C32" s="9" t="str">
        <f>[26]DBD!C36</f>
        <v>最高限額抵押權之擔保債權種類-借款</v>
      </c>
      <c r="D32" s="9" t="str">
        <f>[26]DBD!D36</f>
        <v>VARCHAR2</v>
      </c>
      <c r="E32" s="9">
        <f>[26]DBD!E36</f>
        <v>1</v>
      </c>
      <c r="F32" s="9">
        <f>[26]DBD!F36</f>
        <v>0</v>
      </c>
      <c r="G32" s="9" t="str">
        <f>[26]DBD!G36</f>
        <v>Y:是
N:否</v>
      </c>
      <c r="H32" s="15"/>
      <c r="I32" s="15"/>
      <c r="J32" s="15"/>
      <c r="K32" s="15"/>
      <c r="L32" s="15"/>
      <c r="M32" s="15"/>
      <c r="N32" s="15" t="s">
        <v>622</v>
      </c>
    </row>
    <row r="33" spans="1:14" ht="64.8">
      <c r="A33" s="9">
        <f>[26]DBD!A37</f>
        <v>29</v>
      </c>
      <c r="B33" s="9" t="str">
        <f>[26]DBD!B37</f>
        <v>MtgPledge</v>
      </c>
      <c r="C33" s="9" t="str">
        <f>[26]DBD!C37</f>
        <v>最高限額抵押權之擔保債權種類-保證債務</v>
      </c>
      <c r="D33" s="9" t="str">
        <f>[26]DBD!D37</f>
        <v>VARCHAR2</v>
      </c>
      <c r="E33" s="9">
        <f>[26]DBD!E37</f>
        <v>1</v>
      </c>
      <c r="F33" s="9">
        <f>[26]DBD!F37</f>
        <v>0</v>
      </c>
      <c r="G33" s="9" t="str">
        <f>[26]DBD!G37</f>
        <v>Y:是
N:否</v>
      </c>
      <c r="H33" s="15"/>
      <c r="I33" s="15"/>
      <c r="J33" s="15"/>
      <c r="K33" s="15"/>
      <c r="L33" s="15"/>
      <c r="M33" s="15"/>
      <c r="N33" s="15" t="s">
        <v>622</v>
      </c>
    </row>
    <row r="34" spans="1:14" ht="32.4">
      <c r="A34" s="9">
        <f>[26]DBD!A38</f>
        <v>30</v>
      </c>
      <c r="B34" s="9" t="str">
        <f>[26]DBD!B38</f>
        <v>SettingStat</v>
      </c>
      <c r="C34" s="9" t="str">
        <f>[26]DBD!C38</f>
        <v>設定狀態</v>
      </c>
      <c r="D34" s="9" t="str">
        <f>[26]DBD!D38</f>
        <v>VARCHAR2</v>
      </c>
      <c r="E34" s="9">
        <f>[26]DBD!E38</f>
        <v>1</v>
      </c>
      <c r="F34" s="9">
        <f>[26]DBD!F38</f>
        <v>0</v>
      </c>
      <c r="G34" s="9" t="str">
        <f>[26]DBD!G38</f>
        <v>1:設定
2:解除</v>
      </c>
      <c r="H34" s="15"/>
      <c r="I34" s="15"/>
      <c r="J34" s="15"/>
      <c r="K34" s="15"/>
      <c r="L34" s="15"/>
      <c r="M34" s="15"/>
      <c r="N34" s="15" t="s">
        <v>622</v>
      </c>
    </row>
    <row r="35" spans="1:14" ht="81">
      <c r="A35" s="9">
        <f>[26]DBD!A39</f>
        <v>31</v>
      </c>
      <c r="B35" s="9" t="str">
        <f>[26]DBD!B39</f>
        <v>ClStat</v>
      </c>
      <c r="C35" s="9" t="str">
        <f>[26]DBD!C39</f>
        <v>擔保品狀態</v>
      </c>
      <c r="D35" s="9" t="str">
        <f>[26]DBD!D39</f>
        <v>VARCHAR2</v>
      </c>
      <c r="E35" s="9">
        <f>[26]DBD!E39</f>
        <v>1</v>
      </c>
      <c r="F35" s="9">
        <f>[26]DBD!F39</f>
        <v>0</v>
      </c>
      <c r="G35" s="9" t="str">
        <f>[26]DBD!G39</f>
        <v>0:正常
1:塗銷
2:處分
3:抵押權確定</v>
      </c>
      <c r="H35" s="15"/>
      <c r="I35" s="15"/>
      <c r="J35" s="15"/>
      <c r="K35" s="15"/>
      <c r="L35" s="15"/>
      <c r="M35" s="15"/>
      <c r="N35" s="15" t="s">
        <v>622</v>
      </c>
    </row>
    <row r="36" spans="1:14">
      <c r="A36" s="9">
        <f>[26]DBD!A40</f>
        <v>32</v>
      </c>
      <c r="B36" s="9" t="str">
        <f>[26]DBD!B40</f>
        <v>SettingDate</v>
      </c>
      <c r="C36" s="9" t="str">
        <f>[26]DBD!C40</f>
        <v>設定日期</v>
      </c>
      <c r="D36" s="9" t="str">
        <f>[26]DBD!D40</f>
        <v>decimald</v>
      </c>
      <c r="E36" s="9">
        <f>[26]DBD!E40</f>
        <v>8</v>
      </c>
      <c r="F36" s="9">
        <f>[26]DBD!F40</f>
        <v>0</v>
      </c>
      <c r="G36" s="9">
        <f>[26]DBD!G40</f>
        <v>0</v>
      </c>
      <c r="H36" s="15"/>
      <c r="I36" s="15"/>
      <c r="J36" s="15"/>
      <c r="K36" s="15"/>
      <c r="L36" s="15"/>
      <c r="M36" s="15"/>
      <c r="N36" s="15" t="s">
        <v>368</v>
      </c>
    </row>
    <row r="37" spans="1:14">
      <c r="A37" s="9">
        <f>[26]DBD!A41</f>
        <v>33</v>
      </c>
      <c r="B37" s="9" t="str">
        <f>[26]DBD!B41</f>
        <v>SettingAmt</v>
      </c>
      <c r="C37" s="9" t="str">
        <f>[26]DBD!C41</f>
        <v>抵押設定金額</v>
      </c>
      <c r="D37" s="9" t="str">
        <f>[26]DBD!D41</f>
        <v>DECIMAL</v>
      </c>
      <c r="E37" s="9">
        <f>[26]DBD!E41</f>
        <v>16</v>
      </c>
      <c r="F37" s="9">
        <f>[26]DBD!F41</f>
        <v>2</v>
      </c>
      <c r="G37" s="9">
        <f>[26]DBD!G41</f>
        <v>0</v>
      </c>
      <c r="H37" s="15" t="s">
        <v>199</v>
      </c>
      <c r="I37" s="15" t="s">
        <v>242</v>
      </c>
      <c r="J37" s="15" t="s">
        <v>243</v>
      </c>
      <c r="K37" s="15" t="s">
        <v>27</v>
      </c>
      <c r="L37" s="15">
        <v>11</v>
      </c>
      <c r="M37" s="15"/>
      <c r="N37" s="15"/>
    </row>
    <row r="38" spans="1:14">
      <c r="A38" s="9">
        <f>[26]DBD!A42</f>
        <v>34</v>
      </c>
      <c r="B38" s="9" t="str">
        <f>[26]DBD!B42</f>
        <v>ReceiptNo</v>
      </c>
      <c r="C38" s="9" t="str">
        <f>[26]DBD!C42</f>
        <v>收件字號</v>
      </c>
      <c r="D38" s="9" t="str">
        <f>[26]DBD!D42</f>
        <v>VARCHAR2</v>
      </c>
      <c r="E38" s="9">
        <f>[26]DBD!E42</f>
        <v>20</v>
      </c>
      <c r="F38" s="9">
        <f>[26]DBD!F42</f>
        <v>0</v>
      </c>
      <c r="G38" s="9">
        <f>[26]DBD!G42</f>
        <v>0</v>
      </c>
      <c r="H38" s="15" t="s">
        <v>199</v>
      </c>
      <c r="I38" s="15" t="s">
        <v>232</v>
      </c>
      <c r="J38" s="15" t="s">
        <v>233</v>
      </c>
      <c r="K38" s="15" t="s">
        <v>43</v>
      </c>
      <c r="L38" s="15">
        <v>20</v>
      </c>
      <c r="M38" s="15"/>
      <c r="N38" s="15"/>
    </row>
    <row r="39" spans="1:14">
      <c r="A39" s="9">
        <f>[26]DBD!A43</f>
        <v>35</v>
      </c>
      <c r="B39" s="9" t="str">
        <f>[26]DBD!B43</f>
        <v>MtgNo</v>
      </c>
      <c r="C39" s="9" t="str">
        <f>[26]DBD!C43</f>
        <v>抵押登記字號</v>
      </c>
      <c r="D39" s="9" t="str">
        <f>[26]DBD!D43</f>
        <v>VARCHAR2</v>
      </c>
      <c r="E39" s="9">
        <f>[26]DBD!E43</f>
        <v>20</v>
      </c>
      <c r="F39" s="9">
        <f>[26]DBD!F43</f>
        <v>0</v>
      </c>
      <c r="G39" s="9">
        <f>[26]DBD!G43</f>
        <v>0</v>
      </c>
      <c r="H39" s="15" t="s">
        <v>199</v>
      </c>
      <c r="I39" s="15" t="s">
        <v>234</v>
      </c>
      <c r="J39" s="15" t="s">
        <v>235</v>
      </c>
      <c r="K39" s="15" t="s">
        <v>43</v>
      </c>
      <c r="L39" s="15">
        <v>20</v>
      </c>
      <c r="M39" s="15"/>
      <c r="N39" s="15"/>
    </row>
    <row r="40" spans="1:14">
      <c r="A40" s="9">
        <f>[26]DBD!A44</f>
        <v>36</v>
      </c>
      <c r="B40" s="9" t="str">
        <f>[26]DBD!B44</f>
        <v>ReceivedDate</v>
      </c>
      <c r="C40" s="9" t="str">
        <f>[26]DBD!C44</f>
        <v>抵押收件日</v>
      </c>
      <c r="D40" s="9" t="str">
        <f>[26]DBD!D44</f>
        <v>decimald</v>
      </c>
      <c r="E40" s="9">
        <f>[26]DBD!E44</f>
        <v>8</v>
      </c>
      <c r="F40" s="9">
        <f>[26]DBD!F44</f>
        <v>0</v>
      </c>
      <c r="G40" s="9">
        <f>[26]DBD!G44</f>
        <v>0</v>
      </c>
      <c r="H40" s="15" t="s">
        <v>199</v>
      </c>
      <c r="I40" s="15" t="s">
        <v>236</v>
      </c>
      <c r="J40" s="15" t="s">
        <v>237</v>
      </c>
      <c r="K40" s="15" t="s">
        <v>27</v>
      </c>
      <c r="L40" s="15">
        <v>8</v>
      </c>
      <c r="M40" s="15"/>
      <c r="N40" s="15"/>
    </row>
    <row r="41" spans="1:14">
      <c r="A41" s="9">
        <f>[26]DBD!A45</f>
        <v>37</v>
      </c>
      <c r="B41" s="9" t="str">
        <f>[26]DBD!B45</f>
        <v>MortgageIssueStartDate</v>
      </c>
      <c r="C41" s="9" t="str">
        <f>[26]DBD!C45</f>
        <v>抵押登記起日</v>
      </c>
      <c r="D41" s="9" t="str">
        <f>[26]DBD!D45</f>
        <v>decimald</v>
      </c>
      <c r="E41" s="9">
        <f>[26]DBD!E45</f>
        <v>8</v>
      </c>
      <c r="F41" s="9">
        <f>[26]DBD!F45</f>
        <v>0</v>
      </c>
      <c r="G41" s="9">
        <f>[26]DBD!G45</f>
        <v>0</v>
      </c>
      <c r="H41" s="15" t="s">
        <v>199</v>
      </c>
      <c r="I41" s="15" t="s">
        <v>238</v>
      </c>
      <c r="J41" s="15" t="s">
        <v>239</v>
      </c>
      <c r="K41" s="15" t="s">
        <v>27</v>
      </c>
      <c r="L41" s="15">
        <v>8</v>
      </c>
      <c r="M41" s="15"/>
      <c r="N41" s="15"/>
    </row>
    <row r="42" spans="1:14">
      <c r="A42" s="9">
        <f>[26]DBD!A46</f>
        <v>38</v>
      </c>
      <c r="B42" s="9" t="str">
        <f>[26]DBD!B46</f>
        <v>MortgageIssueEndDate</v>
      </c>
      <c r="C42" s="9" t="str">
        <f>[26]DBD!C46</f>
        <v>抵押登記迄日</v>
      </c>
      <c r="D42" s="9" t="str">
        <f>[26]DBD!D46</f>
        <v>decimald</v>
      </c>
      <c r="E42" s="9">
        <f>[26]DBD!E46</f>
        <v>8</v>
      </c>
      <c r="F42" s="9">
        <f>[26]DBD!F46</f>
        <v>0</v>
      </c>
      <c r="G42" s="9">
        <f>[26]DBD!G46</f>
        <v>0</v>
      </c>
      <c r="H42" s="15" t="s">
        <v>199</v>
      </c>
      <c r="I42" s="15" t="s">
        <v>240</v>
      </c>
      <c r="J42" s="15" t="s">
        <v>241</v>
      </c>
      <c r="K42" s="15" t="s">
        <v>27</v>
      </c>
      <c r="L42" s="15">
        <v>8</v>
      </c>
      <c r="M42" s="15"/>
      <c r="N42" s="15"/>
    </row>
    <row r="43" spans="1:14">
      <c r="A43" s="9">
        <f>[26]DBD!A47</f>
        <v>39</v>
      </c>
      <c r="B43" s="9" t="str">
        <f>[26]DBD!B47</f>
        <v>Remark</v>
      </c>
      <c r="C43" s="9" t="str">
        <f>[26]DBD!C47</f>
        <v>備註</v>
      </c>
      <c r="D43" s="9" t="str">
        <f>[26]DBD!D47</f>
        <v>NVARCHAR2</v>
      </c>
      <c r="E43" s="9">
        <f>[26]DBD!E47</f>
        <v>120</v>
      </c>
      <c r="F43" s="9">
        <f>[26]DBD!F47</f>
        <v>0</v>
      </c>
      <c r="G43" s="9">
        <f>[26]DBD!G47</f>
        <v>0</v>
      </c>
      <c r="H43" s="15" t="s">
        <v>199</v>
      </c>
      <c r="I43" s="15" t="s">
        <v>244</v>
      </c>
      <c r="J43" s="15" t="s">
        <v>245</v>
      </c>
      <c r="K43" s="15" t="s">
        <v>43</v>
      </c>
      <c r="L43" s="15">
        <v>60</v>
      </c>
      <c r="M43" s="15"/>
      <c r="N43" s="15"/>
    </row>
    <row r="44" spans="1:14">
      <c r="A44" s="9">
        <f>[26]DBD!A48</f>
        <v>40</v>
      </c>
      <c r="B44" s="9" t="str">
        <f>[26]DBD!B48</f>
        <v>CreateDate</v>
      </c>
      <c r="C44" s="9" t="str">
        <f>[26]DBD!C48</f>
        <v>建檔日期時間</v>
      </c>
      <c r="D44" s="9" t="str">
        <f>[26]DBD!D48</f>
        <v>DATE</v>
      </c>
      <c r="E44" s="9">
        <f>[26]DBD!E48</f>
        <v>0</v>
      </c>
      <c r="F44" s="9">
        <f>[26]DBD!F48</f>
        <v>0</v>
      </c>
      <c r="G44" s="9">
        <f>[26]DBD!G48</f>
        <v>0</v>
      </c>
      <c r="H44" s="15"/>
      <c r="I44" s="15"/>
      <c r="J44" s="15"/>
      <c r="K44" s="15"/>
      <c r="L44" s="15"/>
      <c r="M44" s="15"/>
      <c r="N44" s="15"/>
    </row>
    <row r="45" spans="1:14">
      <c r="A45" s="9">
        <f>[26]DBD!A49</f>
        <v>41</v>
      </c>
      <c r="B45" s="9" t="str">
        <f>[26]DBD!B49</f>
        <v>CreateEmpNo</v>
      </c>
      <c r="C45" s="9" t="str">
        <f>[26]DBD!C49</f>
        <v>建檔人員</v>
      </c>
      <c r="D45" s="9" t="str">
        <f>[26]DBD!D49</f>
        <v>VARCHAR2</v>
      </c>
      <c r="E45" s="9">
        <f>[26]DBD!E49</f>
        <v>6</v>
      </c>
      <c r="F45" s="9">
        <f>[26]DBD!F49</f>
        <v>0</v>
      </c>
      <c r="G45" s="9">
        <f>[26]DBD!G49</f>
        <v>0</v>
      </c>
      <c r="H45" s="15"/>
      <c r="I45" s="15"/>
      <c r="J45" s="15"/>
      <c r="K45" s="15"/>
      <c r="L45" s="15"/>
      <c r="M45" s="15"/>
      <c r="N45" s="15"/>
    </row>
    <row r="46" spans="1:14" ht="32.4">
      <c r="A46" s="9">
        <f>[26]DBD!A50</f>
        <v>42</v>
      </c>
      <c r="B46" s="9" t="str">
        <f>[26]DBD!B50</f>
        <v>LastUpdate</v>
      </c>
      <c r="C46" s="9" t="str">
        <f>[26]DBD!C50</f>
        <v>最後更新日期時間</v>
      </c>
      <c r="D46" s="9" t="str">
        <f>[26]DBD!D50</f>
        <v>DATE</v>
      </c>
      <c r="E46" s="9">
        <f>[26]DBD!E50</f>
        <v>0</v>
      </c>
      <c r="F46" s="9">
        <f>[26]DBD!F50</f>
        <v>0</v>
      </c>
      <c r="G46" s="9">
        <f>[26]DBD!G50</f>
        <v>0</v>
      </c>
      <c r="H46" s="15"/>
      <c r="I46" s="15"/>
      <c r="J46" s="15"/>
      <c r="K46" s="15"/>
      <c r="L46" s="15"/>
      <c r="M46" s="15"/>
      <c r="N46" s="15"/>
    </row>
    <row r="47" spans="1:14">
      <c r="A47" s="9">
        <f>[26]DBD!A51</f>
        <v>43</v>
      </c>
      <c r="B47" s="9" t="str">
        <f>[26]DBD!B51</f>
        <v>LastUpdateEmpNo</v>
      </c>
      <c r="C47" s="9" t="str">
        <f>[26]DBD!C51</f>
        <v>最後更新人員</v>
      </c>
      <c r="D47" s="9" t="str">
        <f>[26]DBD!D51</f>
        <v>VARCHAR2</v>
      </c>
      <c r="E47" s="9">
        <f>[26]DBD!E51</f>
        <v>6</v>
      </c>
      <c r="F47" s="9">
        <f>[26]DBD!F51</f>
        <v>0</v>
      </c>
      <c r="G47" s="9">
        <f>[26]DBD!G51</f>
        <v>0</v>
      </c>
      <c r="H47" s="15"/>
      <c r="I47" s="15"/>
      <c r="J47" s="15"/>
      <c r="K47" s="15"/>
      <c r="L47" s="15"/>
      <c r="M47" s="15"/>
      <c r="N47" s="15"/>
    </row>
  </sheetData>
  <mergeCells count="1">
    <mergeCell ref="A1:B1"/>
  </mergeCells>
  <phoneticPr fontId="1" type="noConversion"/>
  <hyperlinks>
    <hyperlink ref="E1" location="'L2'!A1" display="回首頁" xr:uid="{00000000-0004-0000-1A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工作表28"/>
  <dimension ref="A1:O25"/>
  <sheetViews>
    <sheetView zoomScaleNormal="100" workbookViewId="0">
      <selection activeCell="B7" sqref="B7"/>
    </sheetView>
  </sheetViews>
  <sheetFormatPr defaultColWidth="5.5546875" defaultRowHeight="16.2"/>
  <cols>
    <col min="1" max="1" width="5.77734375" style="11" bestFit="1" customWidth="1"/>
    <col min="2" max="2" width="20.33203125" style="11" bestFit="1" customWidth="1"/>
    <col min="3" max="3" width="74.44140625" style="11" customWidth="1"/>
    <col min="4" max="4" width="13.88671875" style="11" bestFit="1" customWidth="1"/>
    <col min="5" max="5" width="8.21875" style="11" bestFit="1" customWidth="1"/>
    <col min="6" max="6" width="6.77734375" style="11" bestFit="1" customWidth="1"/>
    <col min="7" max="7" width="21.6640625" style="11" bestFit="1" customWidth="1"/>
    <col min="8" max="8" width="10.6640625" style="11" customWidth="1"/>
    <col min="9" max="9" width="11.88671875" style="11" bestFit="1" customWidth="1"/>
    <col min="10" max="10" width="16.44140625" style="11" bestFit="1" customWidth="1"/>
    <col min="11" max="13" width="6.77734375" style="11" bestFit="1" customWidth="1"/>
    <col min="14" max="14" width="51.5546875" style="11" customWidth="1"/>
    <col min="15" max="15" width="25.21875" style="11" customWidth="1"/>
    <col min="16" max="16384" width="5.5546875" style="11"/>
  </cols>
  <sheetData>
    <row r="1" spans="1:15">
      <c r="A1" s="46" t="s">
        <v>7</v>
      </c>
      <c r="B1" s="47"/>
      <c r="C1" s="9" t="str">
        <f>[27]DBD!C1</f>
        <v>ForeclosureFee</v>
      </c>
      <c r="D1" s="9" t="str">
        <f>[27]DBD!D1</f>
        <v>法拍費用檔</v>
      </c>
      <c r="E1" s="16" t="s">
        <v>23</v>
      </c>
      <c r="F1" s="10"/>
      <c r="G1" s="10"/>
    </row>
    <row r="2" spans="1:15" ht="291.60000000000002">
      <c r="A2" s="37"/>
      <c r="B2" s="38" t="s">
        <v>353</v>
      </c>
      <c r="C2" s="9" t="s">
        <v>837</v>
      </c>
      <c r="D2" s="9"/>
      <c r="E2" s="16"/>
      <c r="F2" s="10"/>
      <c r="G2" s="10"/>
    </row>
    <row r="3" spans="1:15">
      <c r="A3" s="37"/>
      <c r="B3" s="38" t="s">
        <v>354</v>
      </c>
      <c r="C3" s="9" t="s">
        <v>836</v>
      </c>
      <c r="D3" s="9"/>
      <c r="E3" s="16"/>
      <c r="F3" s="10"/>
      <c r="G3" s="10"/>
    </row>
    <row r="4" spans="1:15" ht="32.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  <c r="O4" s="43" t="s">
        <v>822</v>
      </c>
    </row>
    <row r="5" spans="1:15">
      <c r="A5" s="9">
        <f>[27]DBD!A9</f>
        <v>1</v>
      </c>
      <c r="B5" s="9" t="str">
        <f>[27]DBD!B9</f>
        <v>RecordNo</v>
      </c>
      <c r="C5" s="9" t="str">
        <f>[27]DBD!C9</f>
        <v>記錄號碼</v>
      </c>
      <c r="D5" s="9" t="str">
        <f>[27]DBD!D9</f>
        <v>DECIMAL</v>
      </c>
      <c r="E5" s="9">
        <f>[27]DBD!E9</f>
        <v>7</v>
      </c>
      <c r="F5" s="9"/>
      <c r="G5" s="9"/>
      <c r="H5" s="15" t="s">
        <v>785</v>
      </c>
      <c r="I5" s="15" t="s">
        <v>692</v>
      </c>
      <c r="J5" s="15" t="s">
        <v>246</v>
      </c>
      <c r="K5" s="15" t="s">
        <v>27</v>
      </c>
      <c r="L5" s="15">
        <v>7</v>
      </c>
      <c r="M5" s="15"/>
      <c r="N5" s="20"/>
    </row>
    <row r="6" spans="1:15">
      <c r="A6" s="9">
        <f>[27]DBD!A10</f>
        <v>2</v>
      </c>
      <c r="B6" s="9" t="str">
        <f>[27]DBD!B10</f>
        <v>CustNo</v>
      </c>
      <c r="C6" s="9" t="str">
        <f>[27]DBD!C10</f>
        <v>借款人戶號</v>
      </c>
      <c r="D6" s="9" t="str">
        <f>[27]DBD!D10</f>
        <v>DECIMAL</v>
      </c>
      <c r="E6" s="9">
        <f>[27]DBD!E10</f>
        <v>7</v>
      </c>
      <c r="F6" s="9"/>
      <c r="G6" s="9"/>
      <c r="H6" s="15" t="s">
        <v>785</v>
      </c>
      <c r="I6" s="15" t="s">
        <v>91</v>
      </c>
      <c r="J6" s="15" t="s">
        <v>92</v>
      </c>
      <c r="K6" s="15" t="s">
        <v>27</v>
      </c>
      <c r="L6" s="15">
        <v>7</v>
      </c>
      <c r="M6" s="15"/>
      <c r="N6" s="20"/>
    </row>
    <row r="7" spans="1:15">
      <c r="A7" s="9">
        <f>[27]DBD!A11</f>
        <v>3</v>
      </c>
      <c r="B7" s="9" t="str">
        <f>[27]DBD!B11</f>
        <v>FacmNo</v>
      </c>
      <c r="C7" s="9" t="str">
        <f>[27]DBD!C11</f>
        <v>額度編號</v>
      </c>
      <c r="D7" s="9" t="str">
        <f>[27]DBD!D11</f>
        <v>DECIMAL</v>
      </c>
      <c r="E7" s="9">
        <f>[27]DBD!E11</f>
        <v>3</v>
      </c>
      <c r="F7" s="9"/>
      <c r="G7" s="9"/>
      <c r="H7" s="15" t="s">
        <v>840</v>
      </c>
      <c r="I7" s="15" t="s">
        <v>841</v>
      </c>
      <c r="J7" s="15" t="s">
        <v>842</v>
      </c>
      <c r="K7" s="15" t="s">
        <v>382</v>
      </c>
      <c r="L7" s="15">
        <v>3</v>
      </c>
      <c r="M7" s="15"/>
      <c r="N7" s="20" t="s">
        <v>839</v>
      </c>
      <c r="O7" s="11" t="s">
        <v>838</v>
      </c>
    </row>
    <row r="8" spans="1:15">
      <c r="A8" s="9">
        <f>[27]DBD!A12</f>
        <v>4</v>
      </c>
      <c r="B8" s="9" t="str">
        <f>[27]DBD!B12</f>
        <v>ReceiveDate</v>
      </c>
      <c r="C8" s="9" t="str">
        <f>[27]DBD!C12</f>
        <v>收件日期</v>
      </c>
      <c r="D8" s="9" t="str">
        <f>[27]DBD!D12</f>
        <v>DecimalD</v>
      </c>
      <c r="E8" s="9">
        <f>[27]DBD!E12</f>
        <v>8</v>
      </c>
      <c r="F8" s="9"/>
      <c r="G8" s="9"/>
      <c r="H8" s="15" t="s">
        <v>785</v>
      </c>
      <c r="I8" s="15" t="s">
        <v>247</v>
      </c>
      <c r="J8" s="15" t="s">
        <v>248</v>
      </c>
      <c r="K8" s="15" t="s">
        <v>27</v>
      </c>
      <c r="L8" s="15">
        <v>8</v>
      </c>
      <c r="M8" s="15"/>
      <c r="N8" s="20"/>
    </row>
    <row r="9" spans="1:15">
      <c r="A9" s="9">
        <f>[27]DBD!A13</f>
        <v>5</v>
      </c>
      <c r="B9" s="9" t="str">
        <f>[27]DBD!B13</f>
        <v>DocDate</v>
      </c>
      <c r="C9" s="9" t="str">
        <f>[27]DBD!C13</f>
        <v>單據日期</v>
      </c>
      <c r="D9" s="9" t="str">
        <f>[27]DBD!D13</f>
        <v>DecimalD</v>
      </c>
      <c r="E9" s="9">
        <f>[27]DBD!E13</f>
        <v>8</v>
      </c>
      <c r="F9" s="9"/>
      <c r="G9" s="9" t="str">
        <f>[27]DBD!G13</f>
        <v>暫付款單據日期</v>
      </c>
      <c r="H9" s="15" t="s">
        <v>785</v>
      </c>
      <c r="I9" s="15" t="s">
        <v>247</v>
      </c>
      <c r="J9" s="15" t="s">
        <v>248</v>
      </c>
      <c r="K9" s="15" t="s">
        <v>27</v>
      </c>
      <c r="L9" s="15">
        <v>8</v>
      </c>
      <c r="M9" s="15"/>
      <c r="N9" s="20"/>
    </row>
    <row r="10" spans="1:15">
      <c r="A10" s="9">
        <f>[27]DBD!A14</f>
        <v>6</v>
      </c>
      <c r="B10" s="9" t="str">
        <f>[27]DBD!B14</f>
        <v>OpenAcDate</v>
      </c>
      <c r="C10" s="9" t="str">
        <f>[27]DBD!C14</f>
        <v>起帳日期</v>
      </c>
      <c r="D10" s="9" t="str">
        <f>[27]DBD!D14</f>
        <v>DecimalD</v>
      </c>
      <c r="E10" s="9">
        <f>[27]DBD!E14</f>
        <v>8</v>
      </c>
      <c r="F10" s="9"/>
      <c r="G10" s="9" t="str">
        <f>[27]DBD!G14</f>
        <v>入暫付款的會計日期</v>
      </c>
      <c r="H10" s="15" t="s">
        <v>785</v>
      </c>
      <c r="I10" s="15" t="s">
        <v>247</v>
      </c>
      <c r="J10" s="15" t="s">
        <v>248</v>
      </c>
      <c r="K10" s="15" t="s">
        <v>27</v>
      </c>
      <c r="L10" s="15">
        <v>8</v>
      </c>
      <c r="M10" s="15"/>
      <c r="N10" s="20"/>
    </row>
    <row r="11" spans="1:15" ht="113.4">
      <c r="A11" s="9">
        <f>[27]DBD!A15</f>
        <v>7</v>
      </c>
      <c r="B11" s="9" t="str">
        <f>[27]DBD!B15</f>
        <v>CloseDate</v>
      </c>
      <c r="C11" s="9" t="str">
        <f>[27]DBD!C15</f>
        <v>銷號日期</v>
      </c>
      <c r="D11" s="9" t="str">
        <f>[27]DBD!D15</f>
        <v>DecimalD</v>
      </c>
      <c r="E11" s="9">
        <f>[27]DBD!E15</f>
        <v>8</v>
      </c>
      <c r="F11" s="9"/>
      <c r="G11" s="9" t="str">
        <f>[27]DBD!G15</f>
        <v>客戶繳款的會計日期</v>
      </c>
      <c r="H11" s="15" t="s">
        <v>785</v>
      </c>
      <c r="I11" s="15" t="s">
        <v>843</v>
      </c>
      <c r="J11" s="15" t="s">
        <v>844</v>
      </c>
      <c r="K11" s="15" t="s">
        <v>845</v>
      </c>
      <c r="L11" s="15" t="s">
        <v>846</v>
      </c>
      <c r="M11" s="15"/>
      <c r="N11" s="45" t="s">
        <v>847</v>
      </c>
      <c r="O11" s="45" t="s">
        <v>848</v>
      </c>
    </row>
    <row r="12" spans="1:15">
      <c r="A12" s="9">
        <f>[27]DBD!A16</f>
        <v>8</v>
      </c>
      <c r="B12" s="9" t="str">
        <f>[27]DBD!B16</f>
        <v>Fee</v>
      </c>
      <c r="C12" s="9" t="str">
        <f>[27]DBD!C16</f>
        <v>法拍費用</v>
      </c>
      <c r="D12" s="9" t="str">
        <f>[27]DBD!D16</f>
        <v>DECIMAL</v>
      </c>
      <c r="E12" s="9">
        <f>[27]DBD!E16</f>
        <v>16</v>
      </c>
      <c r="F12" s="9">
        <f>[27]DBD!F16</f>
        <v>2</v>
      </c>
      <c r="G12" s="9"/>
      <c r="H12" s="15" t="s">
        <v>785</v>
      </c>
      <c r="I12" s="15" t="s">
        <v>251</v>
      </c>
      <c r="J12" s="15" t="s">
        <v>252</v>
      </c>
      <c r="K12" s="15" t="s">
        <v>27</v>
      </c>
      <c r="L12" s="15">
        <v>8</v>
      </c>
      <c r="M12" s="15"/>
      <c r="N12" s="20"/>
    </row>
    <row r="13" spans="1:15" ht="409.6">
      <c r="A13" s="9">
        <f>[27]DBD!A17</f>
        <v>9</v>
      </c>
      <c r="B13" s="9" t="str">
        <f>[27]DBD!B17</f>
        <v>FeeCode</v>
      </c>
      <c r="C13" s="9" t="str">
        <f>[27]DBD!C17</f>
        <v>科目</v>
      </c>
      <c r="D13" s="9" t="str">
        <f>[27]DBD!D17</f>
        <v>VARCHAR2</v>
      </c>
      <c r="E13" s="9">
        <f>[27]DBD!E17</f>
        <v>2</v>
      </c>
      <c r="F13" s="9"/>
      <c r="G13" s="9" t="str">
        <f>[27]DBD!G17</f>
        <v>共用代碼檔
01: 郵費
02: 支付命令
03: 公示送達
04: 裁定費
05: 執行費
06: 測量費
07: 鑑價費
08: 刊報費
09: 假扣押擔保金
10: 前項結餘
11: 全額沖銷
12: 退出納課
13: 警察陪同費
14: 查財產費用
15: 催收沖銷(勿用)
99: 其它</v>
      </c>
      <c r="H13" s="15" t="s">
        <v>785</v>
      </c>
      <c r="I13" s="15" t="s">
        <v>253</v>
      </c>
      <c r="J13" s="15" t="s">
        <v>254</v>
      </c>
      <c r="K13" s="15" t="s">
        <v>43</v>
      </c>
      <c r="L13" s="15">
        <v>1</v>
      </c>
      <c r="M13" s="15"/>
      <c r="N13" s="20" t="s">
        <v>829</v>
      </c>
      <c r="O13" s="20" t="s">
        <v>823</v>
      </c>
    </row>
    <row r="14" spans="1:15">
      <c r="A14" s="9">
        <f>[27]DBD!A18</f>
        <v>10</v>
      </c>
      <c r="B14" s="9" t="str">
        <f>[27]DBD!B18</f>
        <v>LegalStaff</v>
      </c>
      <c r="C14" s="9" t="str">
        <f>[27]DBD!C18</f>
        <v>法務人員</v>
      </c>
      <c r="D14" s="9" t="str">
        <f>[27]DBD!D18</f>
        <v>VARCHAR2</v>
      </c>
      <c r="E14" s="9">
        <f>[27]DBD!E18</f>
        <v>6</v>
      </c>
      <c r="F14" s="9"/>
      <c r="G14" s="9">
        <f>[27]DBD!G18</f>
        <v>0</v>
      </c>
      <c r="H14" s="15"/>
      <c r="I14" s="15"/>
      <c r="J14" s="15"/>
      <c r="K14" s="15"/>
      <c r="L14" s="15"/>
      <c r="M14" s="15"/>
      <c r="N14" s="15" t="s">
        <v>622</v>
      </c>
    </row>
    <row r="15" spans="1:15">
      <c r="A15" s="9">
        <f>[27]DBD!A19</f>
        <v>11</v>
      </c>
      <c r="B15" s="9" t="str">
        <f>[27]DBD!B19</f>
        <v>CloseNo</v>
      </c>
      <c r="C15" s="9" t="str">
        <f>[27]DBD!C19</f>
        <v>銷帳編號</v>
      </c>
      <c r="D15" s="9" t="str">
        <f>[27]DBD!D19</f>
        <v>DECIMAL</v>
      </c>
      <c r="E15" s="9">
        <f>[27]DBD!E19</f>
        <v>7</v>
      </c>
      <c r="F15" s="9"/>
      <c r="G15" s="9">
        <f>[27]DBD!G19</f>
        <v>0</v>
      </c>
      <c r="H15" s="15"/>
      <c r="I15" s="20"/>
      <c r="J15" s="20"/>
      <c r="K15" s="20"/>
      <c r="L15" s="20"/>
      <c r="M15" s="15"/>
      <c r="N15" s="15" t="s">
        <v>368</v>
      </c>
    </row>
    <row r="16" spans="1:15">
      <c r="A16" s="9">
        <f>[27]DBD!A20</f>
        <v>12</v>
      </c>
      <c r="B16" s="9" t="str">
        <f>[27]DBD!B20</f>
        <v>Rmk</v>
      </c>
      <c r="C16" s="9" t="str">
        <f>[27]DBD!C20</f>
        <v>備註</v>
      </c>
      <c r="D16" s="9" t="str">
        <f>[27]DBD!D20</f>
        <v>NVARCHAR2</v>
      </c>
      <c r="E16" s="9">
        <f>[27]DBD!E20</f>
        <v>60</v>
      </c>
      <c r="F16" s="9"/>
      <c r="G16" s="9">
        <f>[27]DBD!G20</f>
        <v>0</v>
      </c>
      <c r="H16" s="15" t="s">
        <v>785</v>
      </c>
      <c r="I16" s="15" t="s">
        <v>265</v>
      </c>
      <c r="J16" s="15" t="s">
        <v>245</v>
      </c>
      <c r="K16" s="15" t="s">
        <v>43</v>
      </c>
      <c r="L16" s="15">
        <v>30</v>
      </c>
      <c r="M16" s="15"/>
      <c r="N16" s="15"/>
    </row>
    <row r="17" spans="1:15" ht="48.6">
      <c r="A17" s="9">
        <f>[27]DBD!A21</f>
        <v>13</v>
      </c>
      <c r="B17" s="9" t="str">
        <f>[27]DBD!B21</f>
        <v>CaseCode</v>
      </c>
      <c r="C17" s="9" t="str">
        <f>[27]DBD!C21</f>
        <v>件別</v>
      </c>
      <c r="D17" s="9" t="str">
        <f>[27]DBD!D21</f>
        <v>DECIMAL</v>
      </c>
      <c r="E17" s="9">
        <f>[27]DBD!E21</f>
        <v>1</v>
      </c>
      <c r="F17" s="9"/>
      <c r="G17" s="9" t="str">
        <f>[27]DBD!G21</f>
        <v>1:??
2: 匯款
3:??</v>
      </c>
      <c r="H17" s="15" t="s">
        <v>785</v>
      </c>
      <c r="I17" s="15" t="s">
        <v>255</v>
      </c>
      <c r="J17" s="15" t="s">
        <v>256</v>
      </c>
      <c r="K17" s="15" t="s">
        <v>43</v>
      </c>
      <c r="L17" s="15">
        <v>1</v>
      </c>
      <c r="M17" s="15"/>
      <c r="N17" s="15" t="s">
        <v>690</v>
      </c>
      <c r="O17" s="11" t="s">
        <v>824</v>
      </c>
    </row>
    <row r="18" spans="1:15">
      <c r="A18" s="9">
        <f>[27]DBD!A22</f>
        <v>14</v>
      </c>
      <c r="B18" s="9" t="str">
        <f>[27]DBD!B22</f>
        <v>RemitBranch</v>
      </c>
      <c r="C18" s="9" t="str">
        <f>[27]DBD!C22</f>
        <v>匯款單位</v>
      </c>
      <c r="D18" s="9" t="str">
        <f>[27]DBD!D22</f>
        <v>VARCHAR2</v>
      </c>
      <c r="E18" s="9">
        <f>[27]DBD!E22</f>
        <v>3</v>
      </c>
      <c r="F18" s="9"/>
      <c r="G18" s="9"/>
      <c r="H18" s="15" t="s">
        <v>785</v>
      </c>
      <c r="I18" s="15" t="s">
        <v>257</v>
      </c>
      <c r="J18" s="15" t="s">
        <v>258</v>
      </c>
      <c r="K18" s="15" t="s">
        <v>43</v>
      </c>
      <c r="L18" s="15">
        <v>3</v>
      </c>
      <c r="M18" s="15"/>
      <c r="N18" s="15" t="s">
        <v>825</v>
      </c>
      <c r="O18" s="11" t="s">
        <v>826</v>
      </c>
    </row>
    <row r="19" spans="1:15">
      <c r="A19" s="9">
        <f>[27]DBD!A23</f>
        <v>15</v>
      </c>
      <c r="B19" s="9" t="str">
        <f>[27]DBD!B23</f>
        <v>Remitter</v>
      </c>
      <c r="C19" s="9" t="str">
        <f>[27]DBD!C23</f>
        <v>匯款人</v>
      </c>
      <c r="D19" s="9" t="str">
        <f>[27]DBD!D23</f>
        <v>VARCHAR2</v>
      </c>
      <c r="E19" s="9">
        <f>[27]DBD!E23</f>
        <v>10</v>
      </c>
      <c r="F19" s="9"/>
      <c r="G19" s="9"/>
      <c r="H19" s="15" t="s">
        <v>785</v>
      </c>
      <c r="I19" s="15" t="s">
        <v>259</v>
      </c>
      <c r="J19" s="15" t="s">
        <v>260</v>
      </c>
      <c r="K19" s="15" t="s">
        <v>43</v>
      </c>
      <c r="L19" s="15">
        <v>6</v>
      </c>
      <c r="M19" s="15"/>
      <c r="N19" s="15"/>
    </row>
    <row r="20" spans="1:15">
      <c r="A20" s="9">
        <f>[27]DBD!A24</f>
        <v>16</v>
      </c>
      <c r="B20" s="9" t="str">
        <f>[27]DBD!B24</f>
        <v>CaseNo</v>
      </c>
      <c r="C20" s="9" t="str">
        <f>[27]DBD!C24</f>
        <v>案號</v>
      </c>
      <c r="D20" s="9" t="str">
        <f>[27]DBD!D24</f>
        <v>VARCHAR2</v>
      </c>
      <c r="E20" s="9">
        <f>[27]DBD!E24</f>
        <v>3</v>
      </c>
      <c r="F20" s="9"/>
      <c r="G20" s="9"/>
      <c r="H20" s="15" t="s">
        <v>785</v>
      </c>
      <c r="I20" s="15" t="s">
        <v>261</v>
      </c>
      <c r="J20" s="15" t="s">
        <v>262</v>
      </c>
      <c r="K20" s="15" t="s">
        <v>43</v>
      </c>
      <c r="L20" s="15">
        <v>3</v>
      </c>
      <c r="M20" s="15"/>
      <c r="N20" s="15" t="s">
        <v>825</v>
      </c>
      <c r="O20" s="11" t="s">
        <v>827</v>
      </c>
    </row>
    <row r="21" spans="1:15">
      <c r="A21" s="9">
        <f>[27]DBD!A25</f>
        <v>17</v>
      </c>
      <c r="B21" s="9" t="str">
        <f>[27]DBD!B25</f>
        <v>OverdueDate</v>
      </c>
      <c r="C21" s="9" t="str">
        <f>[27]DBD!C25</f>
        <v>轉催收日</v>
      </c>
      <c r="D21" s="9" t="str">
        <f>[27]DBD!D25</f>
        <v>DecimalD</v>
      </c>
      <c r="E21" s="9">
        <f>[27]DBD!E25</f>
        <v>8</v>
      </c>
      <c r="F21" s="9"/>
      <c r="G21" s="9" t="str">
        <f>[27]DBD!G25</f>
        <v>ac處理</v>
      </c>
      <c r="H21" s="15" t="s">
        <v>785</v>
      </c>
      <c r="I21" s="15" t="s">
        <v>263</v>
      </c>
      <c r="J21" s="15" t="s">
        <v>264</v>
      </c>
      <c r="K21" s="15" t="s">
        <v>27</v>
      </c>
      <c r="L21" s="15">
        <v>8</v>
      </c>
      <c r="M21" s="15"/>
      <c r="N21" s="15" t="s">
        <v>690</v>
      </c>
      <c r="O21" s="11" t="s">
        <v>828</v>
      </c>
    </row>
    <row r="22" spans="1:15">
      <c r="A22" s="9">
        <f>[27]DBD!A26</f>
        <v>18</v>
      </c>
      <c r="B22" s="9" t="str">
        <f>[27]DBD!B26</f>
        <v>CreateDate</v>
      </c>
      <c r="C22" s="9" t="str">
        <f>[27]DBD!C26</f>
        <v>建檔日期時間</v>
      </c>
      <c r="D22" s="9" t="str">
        <f>[27]DBD!D26</f>
        <v>DATE</v>
      </c>
      <c r="E22" s="9"/>
      <c r="F22" s="9"/>
      <c r="G22" s="9"/>
      <c r="H22" s="15"/>
      <c r="I22" s="15"/>
      <c r="J22" s="15"/>
      <c r="K22" s="15"/>
      <c r="L22" s="15"/>
      <c r="M22" s="15"/>
      <c r="N22" s="15"/>
    </row>
    <row r="23" spans="1:15">
      <c r="A23" s="9">
        <f>[27]DBD!A27</f>
        <v>19</v>
      </c>
      <c r="B23" s="9" t="str">
        <f>[27]DBD!B27</f>
        <v>CreateEmpNo</v>
      </c>
      <c r="C23" s="9" t="str">
        <f>[27]DBD!C27</f>
        <v>建檔人員</v>
      </c>
      <c r="D23" s="9" t="str">
        <f>[27]DBD!D27</f>
        <v>VARCHAR2</v>
      </c>
      <c r="E23" s="9">
        <f>[27]DBD!E27</f>
        <v>6</v>
      </c>
      <c r="F23" s="9"/>
      <c r="G23" s="9"/>
      <c r="H23" s="15"/>
      <c r="I23" s="15"/>
      <c r="J23" s="15"/>
      <c r="K23" s="15"/>
      <c r="L23" s="15"/>
      <c r="M23" s="15"/>
      <c r="N23" s="15"/>
    </row>
    <row r="24" spans="1:15">
      <c r="A24" s="9">
        <f>[27]DBD!A28</f>
        <v>20</v>
      </c>
      <c r="B24" s="9" t="str">
        <f>[27]DBD!B28</f>
        <v>LastUpdate</v>
      </c>
      <c r="C24" s="9" t="str">
        <f>[27]DBD!C28</f>
        <v>最後更新日期時間</v>
      </c>
      <c r="D24" s="9" t="str">
        <f>[27]DBD!D28</f>
        <v>DATE</v>
      </c>
      <c r="E24" s="9"/>
      <c r="F24" s="9"/>
      <c r="G24" s="9"/>
      <c r="H24" s="15"/>
      <c r="I24" s="15"/>
      <c r="J24" s="15"/>
      <c r="K24" s="15"/>
      <c r="L24" s="15"/>
      <c r="M24" s="15"/>
      <c r="N24" s="15"/>
    </row>
    <row r="25" spans="1:15">
      <c r="A25" s="9">
        <f>[27]DBD!A29</f>
        <v>21</v>
      </c>
      <c r="B25" s="9" t="str">
        <f>[27]DBD!B29</f>
        <v>LastUpdateEmpNo</v>
      </c>
      <c r="C25" s="9" t="str">
        <f>[27]DBD!C29</f>
        <v>最後更新人員</v>
      </c>
      <c r="D25" s="9" t="str">
        <f>[27]DBD!D29</f>
        <v>VARCHAR2</v>
      </c>
      <c r="E25" s="9">
        <f>[27]DBD!E29</f>
        <v>6</v>
      </c>
      <c r="F25" s="9"/>
      <c r="G25" s="9"/>
      <c r="H25" s="15"/>
      <c r="I25" s="15"/>
      <c r="J25" s="15"/>
      <c r="K25" s="15"/>
      <c r="L25" s="15"/>
      <c r="M25" s="15"/>
      <c r="N25" s="15"/>
    </row>
  </sheetData>
  <mergeCells count="1">
    <mergeCell ref="A1:B1"/>
  </mergeCells>
  <phoneticPr fontId="1" type="noConversion"/>
  <hyperlinks>
    <hyperlink ref="E1" location="'L2'!A1" display="回首頁" xr:uid="{00000000-0004-0000-1B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工作表29"/>
  <dimension ref="A1:O11"/>
  <sheetViews>
    <sheetView zoomScaleNormal="100" workbookViewId="0">
      <selection activeCell="I8" sqref="I8"/>
    </sheetView>
  </sheetViews>
  <sheetFormatPr defaultColWidth="5.5546875" defaultRowHeight="16.2"/>
  <cols>
    <col min="1" max="1" width="5.77734375" style="11" bestFit="1" customWidth="1"/>
    <col min="2" max="2" width="20.33203125" style="11" bestFit="1" customWidth="1"/>
    <col min="3" max="3" width="21.6640625" style="11" bestFit="1" customWidth="1"/>
    <col min="4" max="4" width="13.88671875" style="11" bestFit="1" customWidth="1"/>
    <col min="5" max="5" width="8.21875" style="11" bestFit="1" customWidth="1"/>
    <col min="6" max="6" width="6.77734375" style="11" bestFit="1" customWidth="1"/>
    <col min="7" max="7" width="21.6640625" style="11" bestFit="1" customWidth="1"/>
    <col min="8" max="8" width="13.5546875" style="11" bestFit="1" customWidth="1"/>
    <col min="9" max="9" width="11.88671875" style="11" bestFit="1" customWidth="1"/>
    <col min="10" max="10" width="16.44140625" style="11" bestFit="1" customWidth="1"/>
    <col min="11" max="13" width="6.77734375" style="11" bestFit="1" customWidth="1"/>
    <col min="14" max="14" width="11.88671875" style="11" bestFit="1" customWidth="1"/>
    <col min="15" max="16384" width="5.5546875" style="11"/>
  </cols>
  <sheetData>
    <row r="1" spans="1:15" ht="32.4">
      <c r="A1" s="46" t="s">
        <v>7</v>
      </c>
      <c r="B1" s="47"/>
      <c r="C1" s="9" t="str">
        <f>[28]DBD!C1</f>
        <v>ForeclosureFinished</v>
      </c>
      <c r="D1" s="9" t="str">
        <f>[28]DBD!D1</f>
        <v>法拍完成資料檔</v>
      </c>
      <c r="E1" s="16" t="s">
        <v>23</v>
      </c>
      <c r="F1" s="10"/>
      <c r="G1" s="10"/>
    </row>
    <row r="2" spans="1:15">
      <c r="A2" s="37"/>
      <c r="B2" s="38" t="s">
        <v>353</v>
      </c>
      <c r="C2" s="9" t="s">
        <v>786</v>
      </c>
      <c r="D2" s="9"/>
      <c r="E2" s="16"/>
      <c r="F2" s="10"/>
      <c r="G2" s="10"/>
    </row>
    <row r="3" spans="1:15">
      <c r="A3" s="37"/>
      <c r="B3" s="38" t="s">
        <v>354</v>
      </c>
      <c r="C3" s="9"/>
      <c r="D3" s="9"/>
      <c r="E3" s="16"/>
      <c r="F3" s="10"/>
      <c r="G3" s="10"/>
    </row>
    <row r="4" spans="1:15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  <c r="O4" s="43" t="s">
        <v>790</v>
      </c>
    </row>
    <row r="5" spans="1:15">
      <c r="A5" s="9">
        <f>[28]DBD!A9</f>
        <v>1</v>
      </c>
      <c r="B5" s="9" t="str">
        <f>[28]DBD!B9</f>
        <v>CustNo</v>
      </c>
      <c r="C5" s="9" t="str">
        <f>[28]DBD!C9</f>
        <v>借款人戶號</v>
      </c>
      <c r="D5" s="9" t="str">
        <f>[28]DBD!D9</f>
        <v>DECIMAL</v>
      </c>
      <c r="E5" s="9">
        <f>[28]DBD!E9</f>
        <v>7</v>
      </c>
      <c r="F5" s="9">
        <f>[28]DBD!F9</f>
        <v>0</v>
      </c>
      <c r="G5" s="9">
        <f>[28]DBD!G9</f>
        <v>0</v>
      </c>
      <c r="H5" s="15" t="s">
        <v>339</v>
      </c>
      <c r="I5" s="15" t="s">
        <v>91</v>
      </c>
      <c r="J5" s="15" t="s">
        <v>66</v>
      </c>
      <c r="K5" s="15" t="s">
        <v>27</v>
      </c>
      <c r="L5" s="15">
        <v>7</v>
      </c>
      <c r="M5" s="15"/>
      <c r="N5" s="20"/>
    </row>
    <row r="6" spans="1:15">
      <c r="A6" s="9">
        <f>[28]DBD!A10</f>
        <v>2</v>
      </c>
      <c r="B6" s="9" t="str">
        <f>[28]DBD!B10</f>
        <v>FacmNo</v>
      </c>
      <c r="C6" s="9" t="str">
        <f>[28]DBD!C10</f>
        <v>額度編號</v>
      </c>
      <c r="D6" s="9" t="str">
        <f>[28]DBD!D10</f>
        <v>DECIMAL</v>
      </c>
      <c r="E6" s="9">
        <f>[28]DBD!E10</f>
        <v>3</v>
      </c>
      <c r="F6" s="9">
        <f>[28]DBD!F10</f>
        <v>0</v>
      </c>
      <c r="G6" s="9">
        <f>[28]DBD!G10</f>
        <v>0</v>
      </c>
      <c r="H6" s="15" t="s">
        <v>339</v>
      </c>
      <c r="I6" s="15" t="s">
        <v>266</v>
      </c>
      <c r="J6" s="15" t="s">
        <v>340</v>
      </c>
      <c r="K6" s="15" t="s">
        <v>27</v>
      </c>
      <c r="L6" s="15">
        <v>3</v>
      </c>
      <c r="M6" s="15"/>
      <c r="N6" s="20"/>
    </row>
    <row r="7" spans="1:15">
      <c r="A7" s="9">
        <f>[28]DBD!A11</f>
        <v>3</v>
      </c>
      <c r="B7" s="9" t="str">
        <f>[28]DBD!B11</f>
        <v>FinishedDate</v>
      </c>
      <c r="C7" s="9" t="str">
        <f>[28]DBD!C11</f>
        <v>完成日期</v>
      </c>
      <c r="D7" s="9" t="str">
        <f>[28]DBD!D11</f>
        <v>DECIMALD</v>
      </c>
      <c r="E7" s="9">
        <f>[28]DBD!E11</f>
        <v>8</v>
      </c>
      <c r="F7" s="9">
        <f>[28]DBD!F11</f>
        <v>0</v>
      </c>
      <c r="G7" s="9" t="str">
        <f>[28]DBD!G11</f>
        <v>法拍完成日期</v>
      </c>
      <c r="H7" s="15" t="s">
        <v>339</v>
      </c>
      <c r="I7" s="15" t="s">
        <v>794</v>
      </c>
      <c r="J7" s="15" t="s">
        <v>341</v>
      </c>
      <c r="K7" s="15" t="s">
        <v>27</v>
      </c>
      <c r="L7" s="15">
        <v>8</v>
      </c>
      <c r="M7" s="15"/>
      <c r="N7" s="20"/>
    </row>
    <row r="8" spans="1:15">
      <c r="A8" s="9">
        <f>[28]DBD!A12</f>
        <v>4</v>
      </c>
      <c r="B8" s="9" t="str">
        <f>[28]DBD!B12</f>
        <v>CreateDate</v>
      </c>
      <c r="C8" s="9" t="str">
        <f>[28]DBD!C12</f>
        <v>建檔日期時間</v>
      </c>
      <c r="D8" s="9" t="str">
        <f>[28]DBD!D12</f>
        <v>DATE</v>
      </c>
      <c r="E8" s="9">
        <f>[28]DBD!E12</f>
        <v>0</v>
      </c>
      <c r="F8" s="9">
        <f>[28]DBD!F12</f>
        <v>0</v>
      </c>
      <c r="G8" s="9">
        <f>[28]DBD!G12</f>
        <v>0</v>
      </c>
      <c r="H8" s="15"/>
      <c r="I8" s="15"/>
      <c r="J8" s="15"/>
      <c r="K8" s="15"/>
      <c r="L8" s="15"/>
      <c r="M8" s="15"/>
      <c r="N8" s="20"/>
    </row>
    <row r="9" spans="1:15">
      <c r="A9" s="9">
        <f>[28]DBD!A13</f>
        <v>5</v>
      </c>
      <c r="B9" s="9" t="str">
        <f>[28]DBD!B13</f>
        <v>CreateEmpNo</v>
      </c>
      <c r="C9" s="9" t="str">
        <f>[28]DBD!C13</f>
        <v>建檔人員</v>
      </c>
      <c r="D9" s="9" t="str">
        <f>[28]DBD!D13</f>
        <v>VARCHAR2</v>
      </c>
      <c r="E9" s="9">
        <f>[28]DBD!E13</f>
        <v>6</v>
      </c>
      <c r="F9" s="9">
        <f>[28]DBD!F13</f>
        <v>0</v>
      </c>
      <c r="G9" s="9">
        <f>[28]DBD!G13</f>
        <v>0</v>
      </c>
      <c r="H9" s="15"/>
      <c r="I9" s="15"/>
      <c r="J9" s="15"/>
      <c r="K9" s="15"/>
      <c r="L9" s="15"/>
      <c r="M9" s="15"/>
      <c r="N9" s="20"/>
    </row>
    <row r="10" spans="1:15">
      <c r="A10" s="9">
        <f>[28]DBD!A14</f>
        <v>6</v>
      </c>
      <c r="B10" s="9" t="str">
        <f>[28]DBD!B14</f>
        <v>LastUpdate</v>
      </c>
      <c r="C10" s="9" t="str">
        <f>[28]DBD!C14</f>
        <v>最後更新日期時間</v>
      </c>
      <c r="D10" s="9" t="str">
        <f>[28]DBD!D14</f>
        <v>DATE</v>
      </c>
      <c r="E10" s="9">
        <f>[28]DBD!E14</f>
        <v>0</v>
      </c>
      <c r="F10" s="9">
        <f>[28]DBD!F14</f>
        <v>0</v>
      </c>
      <c r="G10" s="9">
        <f>[28]DBD!G14</f>
        <v>0</v>
      </c>
      <c r="H10" s="15"/>
      <c r="I10" s="15"/>
      <c r="J10" s="15"/>
      <c r="K10" s="15"/>
      <c r="L10" s="15"/>
      <c r="M10" s="15"/>
      <c r="N10" s="20"/>
    </row>
    <row r="11" spans="1:15">
      <c r="A11" s="9">
        <f>[28]DBD!A15</f>
        <v>7</v>
      </c>
      <c r="B11" s="9" t="str">
        <f>[28]DBD!B15</f>
        <v>LastUpdateEmpNo</v>
      </c>
      <c r="C11" s="9" t="str">
        <f>[28]DBD!C15</f>
        <v>最後更新人員</v>
      </c>
      <c r="D11" s="9" t="str">
        <f>[28]DBD!D15</f>
        <v>VARCHAR2</v>
      </c>
      <c r="E11" s="9">
        <f>[28]DBD!E15</f>
        <v>6</v>
      </c>
      <c r="F11" s="9">
        <f>[28]DBD!F15</f>
        <v>0</v>
      </c>
      <c r="G11" s="9">
        <f>[28]DBD!G15</f>
        <v>0</v>
      </c>
      <c r="H11" s="15"/>
      <c r="I11" s="15"/>
      <c r="J11" s="15"/>
      <c r="K11" s="15"/>
      <c r="L11" s="15"/>
      <c r="M11" s="15"/>
      <c r="N11" s="20"/>
    </row>
  </sheetData>
  <mergeCells count="1">
    <mergeCell ref="A1:B1"/>
  </mergeCells>
  <phoneticPr fontId="1" type="noConversion"/>
  <hyperlinks>
    <hyperlink ref="E1" location="'L2'!A1" display="回首頁" xr:uid="{00000000-0004-0000-1C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N43"/>
  <sheetViews>
    <sheetView topLeftCell="C18" workbookViewId="0">
      <selection activeCell="N25" sqref="N25"/>
    </sheetView>
  </sheetViews>
  <sheetFormatPr defaultColWidth="50.33203125" defaultRowHeight="16.2"/>
  <cols>
    <col min="1" max="1" width="5.21875" style="11" bestFit="1" customWidth="1"/>
    <col min="2" max="2" width="20.21875" style="11" bestFit="1" customWidth="1"/>
    <col min="3" max="3" width="30" style="11" bestFit="1" customWidth="1"/>
    <col min="4" max="4" width="15.33203125" style="11" bestFit="1" customWidth="1"/>
    <col min="5" max="5" width="8.21875" style="11" bestFit="1" customWidth="1"/>
    <col min="6" max="6" width="6.21875" style="11" bestFit="1" customWidth="1"/>
    <col min="7" max="7" width="23.88671875" style="11" bestFit="1" customWidth="1"/>
    <col min="8" max="8" width="12.88671875" style="11" customWidth="1"/>
    <col min="9" max="10" width="15.33203125" style="11" bestFit="1" customWidth="1"/>
    <col min="11" max="13" width="6.21875" style="11" bestFit="1" customWidth="1"/>
    <col min="14" max="14" width="42.21875" style="11" customWidth="1"/>
    <col min="15" max="16384" width="50.33203125" style="11"/>
  </cols>
  <sheetData>
    <row r="1" spans="1:14">
      <c r="A1" s="46" t="s">
        <v>7</v>
      </c>
      <c r="B1" s="47"/>
      <c r="C1" s="9" t="str">
        <f>[2]DBD!C1</f>
        <v>FacProd</v>
      </c>
      <c r="D1" s="9" t="str">
        <f>[2]DBD!D1</f>
        <v>商品參數主檔</v>
      </c>
      <c r="E1" s="16" t="s">
        <v>23</v>
      </c>
      <c r="F1" s="10"/>
      <c r="G1" s="10"/>
    </row>
    <row r="2" spans="1:14" ht="388.8">
      <c r="A2" s="21"/>
      <c r="B2" s="22" t="s">
        <v>353</v>
      </c>
      <c r="C2" s="9" t="s">
        <v>721</v>
      </c>
      <c r="D2" s="9"/>
      <c r="E2" s="16"/>
      <c r="F2" s="10"/>
      <c r="G2" s="10"/>
    </row>
    <row r="3" spans="1:14">
      <c r="A3" s="21"/>
      <c r="B3" s="22" t="s">
        <v>354</v>
      </c>
      <c r="C3" s="9"/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[2]DBD!A9</f>
        <v>1</v>
      </c>
      <c r="B5" s="9" t="str">
        <f>[2]DBD!B9</f>
        <v>ProdNo</v>
      </c>
      <c r="C5" s="9" t="str">
        <f>[2]DBD!C9</f>
        <v>商品代碼</v>
      </c>
      <c r="D5" s="9" t="str">
        <f>[2]DBD!D9</f>
        <v>VARCHAR2</v>
      </c>
      <c r="E5" s="9">
        <f>[2]DBD!E9</f>
        <v>5</v>
      </c>
      <c r="F5" s="9">
        <f>[2]DBD!F9</f>
        <v>0</v>
      </c>
      <c r="G5" s="9">
        <f>[2]DBD!G9</f>
        <v>0</v>
      </c>
      <c r="H5" s="15" t="s">
        <v>301</v>
      </c>
      <c r="I5" s="15" t="s">
        <v>296</v>
      </c>
      <c r="J5" s="15" t="s">
        <v>297</v>
      </c>
      <c r="K5" s="15" t="s">
        <v>43</v>
      </c>
      <c r="L5" s="15">
        <v>2</v>
      </c>
      <c r="M5" s="15"/>
      <c r="N5" s="15" t="s">
        <v>310</v>
      </c>
    </row>
    <row r="6" spans="1:14">
      <c r="A6" s="9">
        <f>[2]DBD!A10</f>
        <v>2</v>
      </c>
      <c r="B6" s="9" t="str">
        <f>[2]DBD!B10</f>
        <v>ProdName</v>
      </c>
      <c r="C6" s="9" t="str">
        <f>[2]DBD!C10</f>
        <v>商品名稱</v>
      </c>
      <c r="D6" s="9" t="str">
        <f>[2]DBD!D10</f>
        <v>NVARCHAR2</v>
      </c>
      <c r="E6" s="9">
        <f>[2]DBD!E10</f>
        <v>60</v>
      </c>
      <c r="F6" s="9">
        <f>[2]DBD!F10</f>
        <v>0</v>
      </c>
      <c r="G6" s="9">
        <f>[2]DBD!G10</f>
        <v>0</v>
      </c>
      <c r="H6" s="15" t="s">
        <v>301</v>
      </c>
      <c r="I6" s="15" t="s">
        <v>298</v>
      </c>
      <c r="J6" s="15" t="s">
        <v>299</v>
      </c>
      <c r="K6" s="15" t="s">
        <v>43</v>
      </c>
      <c r="L6" s="15">
        <v>30</v>
      </c>
      <c r="M6" s="15"/>
      <c r="N6" s="15" t="s">
        <v>503</v>
      </c>
    </row>
    <row r="7" spans="1:14">
      <c r="A7" s="9">
        <f>[2]DBD!A11</f>
        <v>3</v>
      </c>
      <c r="B7" s="9" t="str">
        <f>[2]DBD!B11</f>
        <v>StartDate</v>
      </c>
      <c r="C7" s="9" t="str">
        <f>[2]DBD!C11</f>
        <v>商品生效日期</v>
      </c>
      <c r="D7" s="9" t="str">
        <f>[2]DBD!D11</f>
        <v>DECIMALD</v>
      </c>
      <c r="E7" s="9">
        <f>[2]DBD!E11</f>
        <v>8</v>
      </c>
      <c r="F7" s="9">
        <f>[2]DBD!F11</f>
        <v>0</v>
      </c>
      <c r="G7" s="9">
        <f>[2]DBD!G11</f>
        <v>0</v>
      </c>
      <c r="H7" s="15" t="s">
        <v>504</v>
      </c>
      <c r="I7" s="15" t="s">
        <v>505</v>
      </c>
      <c r="J7" s="15" t="s">
        <v>506</v>
      </c>
      <c r="K7" s="15" t="s">
        <v>367</v>
      </c>
      <c r="L7" s="15">
        <v>8</v>
      </c>
      <c r="M7" s="15"/>
      <c r="N7" s="15" t="s">
        <v>507</v>
      </c>
    </row>
    <row r="8" spans="1:14">
      <c r="A8" s="9">
        <f>[2]DBD!A12</f>
        <v>4</v>
      </c>
      <c r="B8" s="9" t="str">
        <f>[2]DBD!B12</f>
        <v>EndDate</v>
      </c>
      <c r="C8" s="9" t="str">
        <f>[2]DBD!C12</f>
        <v>商品截止日期</v>
      </c>
      <c r="D8" s="9" t="str">
        <f>[2]DBD!D12</f>
        <v>DECIMALD</v>
      </c>
      <c r="E8" s="9">
        <f>[2]DBD!E12</f>
        <v>8</v>
      </c>
      <c r="F8" s="9">
        <f>[2]DBD!F12</f>
        <v>0</v>
      </c>
      <c r="G8" s="9" t="str">
        <f>[2]DBD!G12</f>
        <v>0:無期限，非必輸欄位</v>
      </c>
      <c r="H8" s="15"/>
      <c r="I8" s="15"/>
      <c r="J8" s="15"/>
      <c r="K8" s="15"/>
      <c r="L8" s="15"/>
      <c r="M8" s="15"/>
      <c r="N8" s="15" t="s">
        <v>508</v>
      </c>
    </row>
    <row r="9" spans="1:14" ht="48.6">
      <c r="A9" s="9">
        <f>[2]DBD!A13</f>
        <v>5</v>
      </c>
      <c r="B9" s="9" t="str">
        <f>[2]DBD!B13</f>
        <v>StatusCode</v>
      </c>
      <c r="C9" s="9" t="str">
        <f>[2]DBD!C13</f>
        <v>商品狀態</v>
      </c>
      <c r="D9" s="9" t="str">
        <f>[2]DBD!D13</f>
        <v>VARCHAR2</v>
      </c>
      <c r="E9" s="9">
        <f>[2]DBD!E13</f>
        <v>1</v>
      </c>
      <c r="F9" s="9">
        <f>[2]DBD!F13</f>
        <v>0</v>
      </c>
      <c r="G9" s="9" t="str">
        <f>[2]DBD!G13</f>
        <v>共用代碼檔
0:正常  
1:停用</v>
      </c>
      <c r="H9" s="15"/>
      <c r="I9" s="15"/>
      <c r="J9" s="15"/>
      <c r="K9" s="15"/>
      <c r="L9" s="15"/>
      <c r="M9" s="15"/>
      <c r="N9" s="15" t="s">
        <v>722</v>
      </c>
    </row>
    <row r="10" spans="1:14">
      <c r="A10" s="9">
        <f>[2]DBD!A14</f>
        <v>6</v>
      </c>
      <c r="B10" s="9" t="str">
        <f>[2]DBD!B14</f>
        <v>CurrencyCode</v>
      </c>
      <c r="C10" s="9" t="str">
        <f>[2]DBD!C14</f>
        <v>幣別</v>
      </c>
      <c r="D10" s="9" t="str">
        <f>[2]DBD!D14</f>
        <v>VARCHAR2</v>
      </c>
      <c r="E10" s="9">
        <f>[2]DBD!E14</f>
        <v>3</v>
      </c>
      <c r="F10" s="9">
        <f>[2]DBD!F14</f>
        <v>0</v>
      </c>
      <c r="G10" s="9">
        <f>[2]DBD!G14</f>
        <v>0</v>
      </c>
      <c r="H10" s="15"/>
      <c r="I10" s="15"/>
      <c r="J10" s="15"/>
      <c r="K10" s="15"/>
      <c r="L10" s="15"/>
      <c r="M10" s="15"/>
      <c r="N10" s="15" t="s">
        <v>509</v>
      </c>
    </row>
    <row r="11" spans="1:14" ht="81">
      <c r="A11" s="9">
        <f>[2]DBD!A15</f>
        <v>7</v>
      </c>
      <c r="B11" s="9" t="str">
        <f>[2]DBD!B15</f>
        <v>BaseRateCode</v>
      </c>
      <c r="C11" s="9" t="str">
        <f>[2]DBD!C15</f>
        <v>指標利率代碼</v>
      </c>
      <c r="D11" s="9" t="str">
        <f>[2]DBD!D15</f>
        <v>VARCHAR2</v>
      </c>
      <c r="E11" s="9">
        <f>[2]DBD!E15</f>
        <v>2</v>
      </c>
      <c r="F11" s="9">
        <f>[2]DBD!F15</f>
        <v>0</v>
      </c>
      <c r="G11" s="9">
        <f>[2]DBD!G15</f>
        <v>0</v>
      </c>
      <c r="H11" s="15" t="s">
        <v>301</v>
      </c>
      <c r="I11" s="15" t="s">
        <v>811</v>
      </c>
      <c r="J11" s="15" t="s">
        <v>522</v>
      </c>
      <c r="K11" s="15" t="s">
        <v>511</v>
      </c>
      <c r="L11" s="15" t="s">
        <v>512</v>
      </c>
      <c r="M11" s="15"/>
      <c r="N11" s="20" t="s">
        <v>513</v>
      </c>
    </row>
    <row r="12" spans="1:14">
      <c r="A12" s="9">
        <f>[2]DBD!A16</f>
        <v>8</v>
      </c>
      <c r="B12" s="9" t="str">
        <f>[2]DBD!B16</f>
        <v>ProdIncr</v>
      </c>
      <c r="C12" s="9" t="str">
        <f>[2]DBD!C16</f>
        <v>商品加碼利率</v>
      </c>
      <c r="D12" s="9" t="str">
        <f>[2]DBD!D16</f>
        <v>DECIMAL</v>
      </c>
      <c r="E12" s="9">
        <f>[2]DBD!E16</f>
        <v>6</v>
      </c>
      <c r="F12" s="9">
        <f>[2]DBD!F16</f>
        <v>4</v>
      </c>
      <c r="G12" s="9">
        <f>[2]DBD!G16</f>
        <v>0</v>
      </c>
      <c r="H12" s="15" t="s">
        <v>504</v>
      </c>
      <c r="I12" s="15" t="s">
        <v>514</v>
      </c>
      <c r="J12" s="15" t="s">
        <v>515</v>
      </c>
      <c r="K12" s="15" t="s">
        <v>393</v>
      </c>
      <c r="L12" s="15">
        <v>5</v>
      </c>
      <c r="M12" s="15">
        <v>3</v>
      </c>
      <c r="N12" s="15" t="s">
        <v>516</v>
      </c>
    </row>
    <row r="13" spans="1:14">
      <c r="A13" s="9">
        <f>[2]DBD!A17</f>
        <v>9</v>
      </c>
      <c r="B13" s="9" t="str">
        <f>[2]DBD!B17</f>
        <v>LowLimitRate</v>
      </c>
      <c r="C13" s="9" t="str">
        <f>[2]DBD!C17</f>
        <v>利率下限</v>
      </c>
      <c r="D13" s="9" t="str">
        <f>[2]DBD!D17</f>
        <v>DECIMAL</v>
      </c>
      <c r="E13" s="9">
        <f>[2]DBD!E17</f>
        <v>6</v>
      </c>
      <c r="F13" s="9">
        <f>[2]DBD!F17</f>
        <v>4</v>
      </c>
      <c r="G13" s="9">
        <f>[2]DBD!G17</f>
        <v>0</v>
      </c>
      <c r="H13" s="15"/>
      <c r="I13" s="15"/>
      <c r="J13" s="15"/>
      <c r="K13" s="15"/>
      <c r="L13" s="15"/>
      <c r="M13" s="15"/>
      <c r="N13" s="15" t="s">
        <v>313</v>
      </c>
    </row>
    <row r="14" spans="1:14">
      <c r="A14" s="9">
        <f>[2]DBD!A18</f>
        <v>10</v>
      </c>
      <c r="B14" s="9" t="str">
        <f>[2]DBD!B18</f>
        <v>IncrFlag</v>
      </c>
      <c r="C14" s="9" t="str">
        <f>[2]DBD!C18</f>
        <v>加減碼是否依合約</v>
      </c>
      <c r="D14" s="9" t="str">
        <f>[2]DBD!D18</f>
        <v>VARCHAR2</v>
      </c>
      <c r="E14" s="9">
        <f>[2]DBD!E18</f>
        <v>1</v>
      </c>
      <c r="F14" s="9">
        <f>[2]DBD!F18</f>
        <v>0</v>
      </c>
      <c r="G14" s="9" t="str">
        <f>[2]DBD!G18</f>
        <v>Y:是 N:否</v>
      </c>
      <c r="H14" s="15" t="s">
        <v>510</v>
      </c>
      <c r="I14" s="15" t="s">
        <v>517</v>
      </c>
      <c r="J14" s="15" t="s">
        <v>518</v>
      </c>
      <c r="K14" s="15" t="s">
        <v>376</v>
      </c>
      <c r="L14" s="15">
        <v>2</v>
      </c>
      <c r="M14" s="15"/>
      <c r="N14" s="15" t="s">
        <v>519</v>
      </c>
    </row>
    <row r="15" spans="1:14" ht="64.8">
      <c r="A15" s="9">
        <f>[2]DBD!A19</f>
        <v>11</v>
      </c>
      <c r="B15" s="9" t="str">
        <f>[2]DBD!B19</f>
        <v>RateCode</v>
      </c>
      <c r="C15" s="9" t="str">
        <f>[2]DBD!C19</f>
        <v>利率區分</v>
      </c>
      <c r="D15" s="9" t="str">
        <f>[2]DBD!D19</f>
        <v>VARCHAR2</v>
      </c>
      <c r="E15" s="9">
        <f>[2]DBD!E19</f>
        <v>1</v>
      </c>
      <c r="F15" s="9">
        <f>[2]DBD!F19</f>
        <v>0</v>
      </c>
      <c r="G15" s="9" t="str">
        <f>[2]DBD!G19</f>
        <v>共用代碼檔
1: 機動 
2: 固動 
3: 定期機動</v>
      </c>
      <c r="H15" s="15" t="s">
        <v>520</v>
      </c>
      <c r="I15" s="15" t="s">
        <v>521</v>
      </c>
      <c r="J15" s="15" t="s">
        <v>523</v>
      </c>
      <c r="K15" s="15" t="s">
        <v>367</v>
      </c>
      <c r="L15" s="15">
        <v>1</v>
      </c>
      <c r="M15" s="15"/>
      <c r="N15" s="20" t="s">
        <v>524</v>
      </c>
    </row>
    <row r="16" spans="1:14">
      <c r="A16" s="9">
        <f>[2]DBD!A20</f>
        <v>12</v>
      </c>
      <c r="B16" s="9" t="str">
        <f>[2]DBD!B20</f>
        <v>GovOfferFlag</v>
      </c>
      <c r="C16" s="9" t="str">
        <f>[2]DBD!C20</f>
        <v>政府優惠房貸</v>
      </c>
      <c r="D16" s="9" t="str">
        <f>[2]DBD!D20</f>
        <v>VARCHAR2</v>
      </c>
      <c r="E16" s="9">
        <f>[2]DBD!E20</f>
        <v>1</v>
      </c>
      <c r="F16" s="9">
        <f>[2]DBD!F20</f>
        <v>0</v>
      </c>
      <c r="G16" s="9" t="str">
        <f>[2]DBD!G20</f>
        <v>Y:是 N:否</v>
      </c>
      <c r="H16" s="15" t="s">
        <v>525</v>
      </c>
      <c r="I16" s="15" t="s">
        <v>526</v>
      </c>
      <c r="J16" s="15" t="s">
        <v>527</v>
      </c>
      <c r="K16" s="15" t="s">
        <v>403</v>
      </c>
      <c r="L16" s="15">
        <v>1</v>
      </c>
      <c r="M16" s="15"/>
      <c r="N16" s="15"/>
    </row>
    <row r="17" spans="1:14" ht="64.8">
      <c r="A17" s="9">
        <f>[2]DBD!A21</f>
        <v>13</v>
      </c>
      <c r="B17" s="9" t="str">
        <f>[2]DBD!B21</f>
        <v>FinancialFlag</v>
      </c>
      <c r="C17" s="9" t="str">
        <f>[2]DBD!C21</f>
        <v>理財型房貸</v>
      </c>
      <c r="D17" s="9" t="str">
        <f>[2]DBD!D21</f>
        <v>VARCHAR2</v>
      </c>
      <c r="E17" s="9">
        <f>[2]DBD!E21</f>
        <v>1</v>
      </c>
      <c r="F17" s="9">
        <f>[2]DBD!F21</f>
        <v>0</v>
      </c>
      <c r="G17" s="9" t="str">
        <f>[2]DBD!G21</f>
        <v>Y:是 N:否</v>
      </c>
      <c r="H17" s="15" t="s">
        <v>510</v>
      </c>
      <c r="I17" s="15" t="s">
        <v>517</v>
      </c>
      <c r="J17" s="15" t="s">
        <v>528</v>
      </c>
      <c r="K17" s="15" t="s">
        <v>376</v>
      </c>
      <c r="L17" s="15">
        <v>2</v>
      </c>
      <c r="M17" s="15"/>
      <c r="N17" s="20" t="s">
        <v>529</v>
      </c>
    </row>
    <row r="18" spans="1:14">
      <c r="A18" s="9">
        <f>[2]DBD!A22</f>
        <v>14</v>
      </c>
      <c r="B18" s="9" t="str">
        <f>[2]DBD!B22</f>
        <v>EmpFlag</v>
      </c>
      <c r="C18" s="9" t="str">
        <f>[2]DBD!C22</f>
        <v>員工優惠貸款</v>
      </c>
      <c r="D18" s="9" t="str">
        <f>[2]DBD!D22</f>
        <v>VARCHAR2</v>
      </c>
      <c r="E18" s="9">
        <f>[2]DBD!E22</f>
        <v>1</v>
      </c>
      <c r="F18" s="9">
        <f>[2]DBD!F22</f>
        <v>0</v>
      </c>
      <c r="G18" s="9" t="str">
        <f>[2]DBD!G22</f>
        <v>Y:是 N:否</v>
      </c>
      <c r="H18" s="15"/>
      <c r="I18" s="15"/>
      <c r="J18" s="15"/>
      <c r="K18" s="15"/>
      <c r="L18" s="15"/>
      <c r="M18" s="15"/>
      <c r="N18" s="15" t="s">
        <v>313</v>
      </c>
    </row>
    <row r="19" spans="1:14">
      <c r="A19" s="9">
        <f>[2]DBD!A23</f>
        <v>15</v>
      </c>
      <c r="B19" s="9" t="str">
        <f>[2]DBD!B23</f>
        <v>BreachFlag</v>
      </c>
      <c r="C19" s="9" t="str">
        <f>[2]DBD!C23</f>
        <v>是否限制清償</v>
      </c>
      <c r="D19" s="9" t="str">
        <f>[2]DBD!D23</f>
        <v>VARCHAR2</v>
      </c>
      <c r="E19" s="9">
        <f>[2]DBD!E23</f>
        <v>1</v>
      </c>
      <c r="F19" s="9">
        <f>[2]DBD!F23</f>
        <v>0</v>
      </c>
      <c r="G19" s="9" t="str">
        <f>[2]DBD!G23</f>
        <v>Y:是 N:否</v>
      </c>
      <c r="H19" s="15" t="s">
        <v>301</v>
      </c>
      <c r="I19" s="15" t="s">
        <v>530</v>
      </c>
      <c r="J19" s="15" t="s">
        <v>300</v>
      </c>
      <c r="K19" s="15" t="s">
        <v>27</v>
      </c>
      <c r="L19" s="15">
        <v>1</v>
      </c>
      <c r="M19" s="15"/>
      <c r="N19" s="15" t="s">
        <v>835</v>
      </c>
    </row>
    <row r="20" spans="1:14" ht="97.2">
      <c r="A20" s="9">
        <f>[2]DBD!A24</f>
        <v>16</v>
      </c>
      <c r="B20" s="9" t="str">
        <f>[2]DBD!B24</f>
        <v>BreachCode</v>
      </c>
      <c r="C20" s="9" t="str">
        <f>[2]DBD!C24</f>
        <v>違約適用方式</v>
      </c>
      <c r="D20" s="9" t="str">
        <f>[2]DBD!D24</f>
        <v>VARCHAR2</v>
      </c>
      <c r="E20" s="9">
        <f>[2]DBD!E24</f>
        <v>3</v>
      </c>
      <c r="F20" s="9">
        <f>[2]DBD!F24</f>
        <v>0</v>
      </c>
      <c r="G20" s="9" t="str">
        <f>[2]DBD!G24</f>
        <v>共用代碼檔
001:綁約[按年分段]
002:綁約[按月分段]
003:依核准額度
004:依撥款金額 (原6)
005:依提前償還金額</v>
      </c>
      <c r="H20" s="15" t="s">
        <v>525</v>
      </c>
      <c r="I20" s="15" t="s">
        <v>530</v>
      </c>
      <c r="J20" s="15" t="s">
        <v>523</v>
      </c>
      <c r="K20" s="15" t="s">
        <v>360</v>
      </c>
      <c r="L20" s="15">
        <v>1</v>
      </c>
      <c r="M20" s="15"/>
      <c r="N20" s="20" t="s">
        <v>531</v>
      </c>
    </row>
    <row r="21" spans="1:14" ht="48.6">
      <c r="A21" s="9">
        <f>[2]DBD!A25</f>
        <v>17</v>
      </c>
      <c r="B21" s="9" t="str">
        <f>[2]DBD!B25</f>
        <v>BreachGetCode</v>
      </c>
      <c r="C21" s="9" t="str">
        <f>[2]DBD!C25</f>
        <v>違約金收取方式</v>
      </c>
      <c r="D21" s="9" t="str">
        <f>[2]DBD!D25</f>
        <v>VARCHAR2</v>
      </c>
      <c r="E21" s="9">
        <f>[2]DBD!E25</f>
        <v>1</v>
      </c>
      <c r="F21" s="9">
        <f>[2]DBD!F25</f>
        <v>0</v>
      </c>
      <c r="G21" s="9" t="str">
        <f>[2]DBD!G25</f>
        <v>共用代碼檔
1:即時收取
2:領清償證明時收取</v>
      </c>
      <c r="H21" s="15" t="s">
        <v>510</v>
      </c>
      <c r="I21" s="15" t="s">
        <v>532</v>
      </c>
      <c r="J21" s="15" t="s">
        <v>523</v>
      </c>
      <c r="K21" s="15" t="s">
        <v>360</v>
      </c>
      <c r="L21" s="15">
        <v>1</v>
      </c>
      <c r="M21" s="15"/>
      <c r="N21" s="15" t="s">
        <v>533</v>
      </c>
    </row>
    <row r="22" spans="1:14" s="27" customFormat="1">
      <c r="A22" s="25">
        <f>[2]DBD!A26</f>
        <v>19</v>
      </c>
      <c r="B22" s="25" t="str">
        <f>[2]DBD!B26</f>
        <v>ProhibitMonth</v>
      </c>
      <c r="C22" s="25" t="str">
        <f>[2]DBD!C26</f>
        <v>限制清償期限</v>
      </c>
      <c r="D22" s="25" t="str">
        <f>[2]DBD!D26</f>
        <v>DECIMAL</v>
      </c>
      <c r="E22" s="25">
        <f>[2]DBD!E26</f>
        <v>3</v>
      </c>
      <c r="F22" s="25">
        <f>[2]DBD!F26</f>
        <v>0</v>
      </c>
      <c r="G22" s="25">
        <f>[2]DBD!G26</f>
        <v>0</v>
      </c>
      <c r="H22" s="15" t="s">
        <v>301</v>
      </c>
      <c r="I22" s="15" t="s">
        <v>530</v>
      </c>
      <c r="J22" s="15" t="s">
        <v>523</v>
      </c>
      <c r="K22" s="15" t="s">
        <v>110</v>
      </c>
      <c r="L22" s="15">
        <v>1</v>
      </c>
      <c r="M22" s="15"/>
      <c r="N22" s="26" t="s">
        <v>812</v>
      </c>
    </row>
    <row r="23" spans="1:14">
      <c r="A23" s="9">
        <f>[2]DBD!A27</f>
        <v>20</v>
      </c>
      <c r="B23" s="9" t="str">
        <f>[2]DBD!B27</f>
        <v>BreachPercent</v>
      </c>
      <c r="C23" s="9" t="str">
        <f>[2]DBD!C27</f>
        <v>違約金百分比</v>
      </c>
      <c r="D23" s="9" t="str">
        <f>[2]DBD!D27</f>
        <v>DECIMAL</v>
      </c>
      <c r="E23" s="9">
        <f>[2]DBD!E27</f>
        <v>5</v>
      </c>
      <c r="F23" s="9">
        <f>[2]DBD!F27</f>
        <v>2</v>
      </c>
      <c r="G23" s="9">
        <f>[2]DBD!G27</f>
        <v>0</v>
      </c>
      <c r="H23" s="15" t="s">
        <v>525</v>
      </c>
      <c r="I23" s="15" t="s">
        <v>532</v>
      </c>
      <c r="J23" s="15" t="s">
        <v>534</v>
      </c>
      <c r="K23" s="15" t="s">
        <v>367</v>
      </c>
      <c r="L23" s="15">
        <v>1</v>
      </c>
      <c r="M23" s="15"/>
      <c r="N23" s="15" t="s">
        <v>535</v>
      </c>
    </row>
    <row r="24" spans="1:14" ht="32.4">
      <c r="A24" s="9">
        <f>[2]DBD!A28</f>
        <v>21</v>
      </c>
      <c r="B24" s="9" t="str">
        <f>[2]DBD!B28</f>
        <v>BreachDecreaseMonth</v>
      </c>
      <c r="C24" s="9" t="str">
        <f>[2]DBD!C28</f>
        <v>違約金分段月數</v>
      </c>
      <c r="D24" s="9" t="str">
        <f>[2]DBD!D28</f>
        <v>DECIMAL</v>
      </c>
      <c r="E24" s="9">
        <f>[2]DBD!E28</f>
        <v>3</v>
      </c>
      <c r="F24" s="9">
        <f>[2]DBD!F28</f>
        <v>0</v>
      </c>
      <c r="G24" s="9">
        <f>[2]DBD!G28</f>
        <v>0</v>
      </c>
      <c r="H24" s="15" t="s">
        <v>525</v>
      </c>
      <c r="I24" s="15" t="s">
        <v>532</v>
      </c>
      <c r="J24" s="15" t="s">
        <v>534</v>
      </c>
      <c r="K24" s="15" t="s">
        <v>367</v>
      </c>
      <c r="L24" s="15">
        <v>1</v>
      </c>
      <c r="M24" s="15"/>
      <c r="N24" s="20" t="s">
        <v>536</v>
      </c>
    </row>
    <row r="25" spans="1:14" ht="32.4">
      <c r="A25" s="9">
        <f>[2]DBD!A29</f>
        <v>22</v>
      </c>
      <c r="B25" s="9" t="str">
        <f>[2]DBD!B29</f>
        <v>BreachDecrease</v>
      </c>
      <c r="C25" s="9" t="str">
        <f>[2]DBD!C29</f>
        <v>分段遞減百分比</v>
      </c>
      <c r="D25" s="9" t="str">
        <f>[2]DBD!D29</f>
        <v>DECIMAL</v>
      </c>
      <c r="E25" s="9">
        <f>[2]DBD!E29</f>
        <v>5</v>
      </c>
      <c r="F25" s="9">
        <f>[2]DBD!F29</f>
        <v>2</v>
      </c>
      <c r="G25" s="9">
        <f>[2]DBD!G29</f>
        <v>0</v>
      </c>
      <c r="H25" s="15" t="s">
        <v>525</v>
      </c>
      <c r="I25" s="15" t="s">
        <v>532</v>
      </c>
      <c r="J25" s="15" t="s">
        <v>534</v>
      </c>
      <c r="K25" s="15" t="s">
        <v>367</v>
      </c>
      <c r="L25" s="15">
        <v>1</v>
      </c>
      <c r="M25" s="15"/>
      <c r="N25" s="20" t="s">
        <v>537</v>
      </c>
    </row>
    <row r="26" spans="1:14" ht="32.4">
      <c r="A26" s="9">
        <f>[2]DBD!A30</f>
        <v>23</v>
      </c>
      <c r="B26" s="9" t="str">
        <f>[2]DBD!B30</f>
        <v>BreachStartPercent</v>
      </c>
      <c r="C26" s="9" t="str">
        <f>[2]DBD!C30</f>
        <v>還款起算比例%</v>
      </c>
      <c r="D26" s="9" t="str">
        <f>[2]DBD!D30</f>
        <v>DECIMAL</v>
      </c>
      <c r="E26" s="9">
        <f>[2]DBD!E30</f>
        <v>3</v>
      </c>
      <c r="F26" s="9">
        <f>[2]DBD!F30</f>
        <v>0</v>
      </c>
      <c r="G26" s="9">
        <f>[2]DBD!G30</f>
        <v>0</v>
      </c>
      <c r="H26" s="15"/>
      <c r="I26" s="15"/>
      <c r="J26" s="15"/>
      <c r="K26" s="15"/>
      <c r="L26" s="15"/>
      <c r="M26" s="15"/>
      <c r="N26" s="15" t="s">
        <v>538</v>
      </c>
    </row>
    <row r="27" spans="1:14" ht="48.6">
      <c r="A27" s="9">
        <f>[2]DBD!A31</f>
        <v>24</v>
      </c>
      <c r="B27" s="9" t="str">
        <f>[2]DBD!B31</f>
        <v>IfrsStepProdCode</v>
      </c>
      <c r="C27" s="9" t="str">
        <f>[2]DBD!C31</f>
        <v>IFRS階梯商品別</v>
      </c>
      <c r="D27" s="9" t="str">
        <f>[2]DBD!D31</f>
        <v>VARCHAR2</v>
      </c>
      <c r="E27" s="9">
        <f>[2]DBD!E31</f>
        <v>1</v>
      </c>
      <c r="F27" s="9">
        <f>[2]DBD!F31</f>
        <v>0</v>
      </c>
      <c r="G27" s="9" t="str">
        <f>[2]DBD!G31</f>
        <v>空白 = 非階梯式
A = 固定階梯
B = 浮動階梯</v>
      </c>
      <c r="H27" s="15"/>
      <c r="I27" s="15"/>
      <c r="J27" s="15"/>
      <c r="K27" s="15"/>
      <c r="L27" s="15"/>
      <c r="M27" s="15"/>
      <c r="N27" s="15"/>
    </row>
    <row r="28" spans="1:14">
      <c r="A28" s="9">
        <f>[2]DBD!A32</f>
        <v>25</v>
      </c>
      <c r="B28" s="9" t="str">
        <f>[2]DBD!B32</f>
        <v>IfrsProdCode</v>
      </c>
      <c r="C28" s="9" t="str">
        <f>[2]DBD!C32</f>
        <v>IFRS產品別</v>
      </c>
      <c r="D28" s="9" t="str">
        <f>[2]DBD!D32</f>
        <v>VARCHAR2</v>
      </c>
      <c r="E28" s="9">
        <f>[2]DBD!E32</f>
        <v>2</v>
      </c>
      <c r="F28" s="9">
        <f>[2]DBD!F32</f>
        <v>0</v>
      </c>
      <c r="G28" s="9" t="str">
        <f>[2]DBD!G32</f>
        <v>共用代碼檔</v>
      </c>
      <c r="H28" s="15"/>
      <c r="I28" s="15"/>
      <c r="J28" s="15"/>
      <c r="K28" s="15"/>
      <c r="L28" s="15"/>
      <c r="M28" s="15"/>
      <c r="N28" s="15"/>
    </row>
    <row r="29" spans="1:14">
      <c r="A29" s="9">
        <f>[2]DBD!A33</f>
        <v>26</v>
      </c>
      <c r="B29" s="9" t="str">
        <f>[2]DBD!B33</f>
        <v>CreateDate</v>
      </c>
      <c r="C29" s="9" t="str">
        <f>[2]DBD!C33</f>
        <v>建檔日期時間</v>
      </c>
      <c r="D29" s="9" t="str">
        <f>[2]DBD!D33</f>
        <v>DATE</v>
      </c>
      <c r="E29" s="9">
        <f>[2]DBD!E33</f>
        <v>8</v>
      </c>
      <c r="F29" s="9">
        <f>[2]DBD!F33</f>
        <v>0</v>
      </c>
      <c r="G29" s="9">
        <f>[2]DBD!G33</f>
        <v>0</v>
      </c>
      <c r="H29" s="15"/>
      <c r="I29" s="15"/>
      <c r="J29" s="15"/>
      <c r="K29" s="15"/>
      <c r="L29" s="15"/>
      <c r="M29" s="15"/>
      <c r="N29" s="15"/>
    </row>
    <row r="30" spans="1:14">
      <c r="A30" s="9">
        <f>[2]DBD!A34</f>
        <v>27</v>
      </c>
      <c r="B30" s="9" t="str">
        <f>[2]DBD!B34</f>
        <v>CreateEmpNo</v>
      </c>
      <c r="C30" s="9" t="str">
        <f>[2]DBD!C34</f>
        <v>建檔人員</v>
      </c>
      <c r="D30" s="9" t="str">
        <f>[2]DBD!D34</f>
        <v>VARCHAR2</v>
      </c>
      <c r="E30" s="9">
        <f>[2]DBD!E34</f>
        <v>6</v>
      </c>
      <c r="F30" s="9">
        <f>[2]DBD!F34</f>
        <v>0</v>
      </c>
      <c r="G30" s="9">
        <f>[2]DBD!G34</f>
        <v>0</v>
      </c>
      <c r="H30" s="15"/>
      <c r="I30" s="15"/>
      <c r="J30" s="15"/>
      <c r="K30" s="15"/>
      <c r="L30" s="15"/>
      <c r="M30" s="15"/>
      <c r="N30" s="15"/>
    </row>
    <row r="31" spans="1:14">
      <c r="A31" s="9">
        <f>[2]DBD!A35</f>
        <v>28</v>
      </c>
      <c r="B31" s="9" t="str">
        <f>[2]DBD!B35</f>
        <v>LastUpdate</v>
      </c>
      <c r="C31" s="9" t="str">
        <f>[2]DBD!C35</f>
        <v>最後更新日期時間</v>
      </c>
      <c r="D31" s="9" t="str">
        <f>[2]DBD!D35</f>
        <v>DATE</v>
      </c>
      <c r="E31" s="9">
        <f>[2]DBD!E35</f>
        <v>8</v>
      </c>
      <c r="F31" s="9">
        <f>[2]DBD!F35</f>
        <v>0</v>
      </c>
      <c r="G31" s="9">
        <f>[2]DBD!G35</f>
        <v>0</v>
      </c>
      <c r="H31" s="15"/>
      <c r="I31" s="15"/>
      <c r="J31" s="15"/>
      <c r="K31" s="15"/>
      <c r="L31" s="15"/>
      <c r="M31" s="15"/>
      <c r="N31" s="15"/>
    </row>
    <row r="32" spans="1:14">
      <c r="A32" s="9">
        <f>[2]DBD!A36</f>
        <v>29</v>
      </c>
      <c r="B32" s="9" t="str">
        <f>[2]DBD!B36</f>
        <v>LastUpdateEmpNo</v>
      </c>
      <c r="C32" s="9" t="str">
        <f>[2]DBD!C36</f>
        <v>最後更新人員</v>
      </c>
      <c r="D32" s="9" t="str">
        <f>[2]DBD!D36</f>
        <v>VARCHAR2</v>
      </c>
      <c r="E32" s="9">
        <f>[2]DBD!E36</f>
        <v>6</v>
      </c>
      <c r="F32" s="9">
        <f>[2]DBD!F36</f>
        <v>0</v>
      </c>
      <c r="G32" s="9">
        <f>[2]DBD!G36</f>
        <v>0</v>
      </c>
      <c r="H32" s="15"/>
      <c r="I32" s="15"/>
      <c r="J32" s="15"/>
      <c r="K32" s="15"/>
      <c r="L32" s="15"/>
      <c r="M32" s="15"/>
      <c r="N32" s="15"/>
    </row>
    <row r="33" spans="1:14">
      <c r="A33" s="9">
        <f>[2]DBD!A37</f>
        <v>0</v>
      </c>
      <c r="B33" s="9">
        <f>[2]DBD!B37</f>
        <v>0</v>
      </c>
      <c r="C33" s="9">
        <f>[2]DBD!C37</f>
        <v>0</v>
      </c>
      <c r="D33" s="9">
        <f>[2]DBD!D37</f>
        <v>0</v>
      </c>
      <c r="E33" s="9">
        <f>[2]DBD!E37</f>
        <v>0</v>
      </c>
      <c r="F33" s="9">
        <f>[2]DBD!F37</f>
        <v>0</v>
      </c>
      <c r="G33" s="9">
        <f>[2]DBD!G37</f>
        <v>0</v>
      </c>
      <c r="H33" s="15"/>
      <c r="I33" s="15"/>
      <c r="J33" s="15"/>
      <c r="K33" s="15"/>
      <c r="L33" s="15"/>
      <c r="M33" s="15"/>
      <c r="N33" s="15"/>
    </row>
    <row r="34" spans="1:14">
      <c r="A34" s="9">
        <f>[2]DBD!A38</f>
        <v>0</v>
      </c>
      <c r="B34" s="9">
        <f>[2]DBD!B38</f>
        <v>0</v>
      </c>
      <c r="C34" s="9">
        <f>[2]DBD!C38</f>
        <v>0</v>
      </c>
      <c r="D34" s="9">
        <f>[2]DBD!D38</f>
        <v>0</v>
      </c>
      <c r="E34" s="9">
        <f>[2]DBD!E38</f>
        <v>0</v>
      </c>
      <c r="F34" s="9">
        <f>[2]DBD!F38</f>
        <v>0</v>
      </c>
      <c r="G34" s="9">
        <f>[2]DBD!G38</f>
        <v>0</v>
      </c>
      <c r="H34" s="15"/>
      <c r="I34" s="15"/>
      <c r="J34" s="15"/>
      <c r="K34" s="15"/>
      <c r="L34" s="15"/>
      <c r="M34" s="15"/>
      <c r="N34" s="15"/>
    </row>
    <row r="35" spans="1:14">
      <c r="A35" s="9">
        <f>[2]DBD!A39</f>
        <v>0</v>
      </c>
      <c r="B35" s="9">
        <f>[2]DBD!B39</f>
        <v>0</v>
      </c>
      <c r="C35" s="9">
        <f>[2]DBD!C39</f>
        <v>0</v>
      </c>
      <c r="D35" s="9">
        <f>[2]DBD!D39</f>
        <v>0</v>
      </c>
      <c r="E35" s="9">
        <f>[2]DBD!E39</f>
        <v>0</v>
      </c>
      <c r="F35" s="9">
        <f>[2]DBD!F39</f>
        <v>0</v>
      </c>
      <c r="G35" s="9">
        <f>[2]DBD!G39</f>
        <v>0</v>
      </c>
      <c r="H35" s="15"/>
      <c r="I35" s="15"/>
      <c r="J35" s="15"/>
      <c r="K35" s="15"/>
      <c r="L35" s="15"/>
      <c r="M35" s="15"/>
      <c r="N35" s="15"/>
    </row>
    <row r="36" spans="1:14">
      <c r="A36" s="9">
        <f>[2]DBD!A40</f>
        <v>0</v>
      </c>
      <c r="B36" s="9">
        <f>[2]DBD!B40</f>
        <v>0</v>
      </c>
      <c r="C36" s="9">
        <f>[2]DBD!C40</f>
        <v>0</v>
      </c>
      <c r="D36" s="9">
        <f>[2]DBD!D40</f>
        <v>0</v>
      </c>
      <c r="E36" s="9">
        <f>[2]DBD!E40</f>
        <v>0</v>
      </c>
      <c r="F36" s="9">
        <f>[2]DBD!F40</f>
        <v>0</v>
      </c>
      <c r="G36" s="9">
        <f>[2]DBD!G40</f>
        <v>0</v>
      </c>
      <c r="H36" s="15"/>
      <c r="I36" s="15"/>
      <c r="J36" s="15"/>
      <c r="K36" s="15"/>
      <c r="L36" s="15"/>
      <c r="M36" s="15"/>
      <c r="N36" s="15"/>
    </row>
    <row r="37" spans="1:14">
      <c r="A37" s="9">
        <f>[2]DBD!A41</f>
        <v>0</v>
      </c>
      <c r="B37" s="9">
        <f>[2]DBD!B41</f>
        <v>0</v>
      </c>
      <c r="C37" s="9">
        <f>[2]DBD!C41</f>
        <v>0</v>
      </c>
      <c r="D37" s="9">
        <f>[2]DBD!D41</f>
        <v>0</v>
      </c>
      <c r="E37" s="9">
        <f>[2]DBD!E41</f>
        <v>0</v>
      </c>
      <c r="F37" s="9">
        <f>[2]DBD!F41</f>
        <v>0</v>
      </c>
      <c r="G37" s="9">
        <f>[2]DBD!G41</f>
        <v>0</v>
      </c>
      <c r="H37" s="15"/>
      <c r="I37" s="15"/>
      <c r="J37" s="15"/>
      <c r="K37" s="15"/>
      <c r="L37" s="15"/>
      <c r="M37" s="15"/>
      <c r="N37" s="15"/>
    </row>
    <row r="38" spans="1:14">
      <c r="A38" s="9">
        <f>[2]DBD!A42</f>
        <v>0</v>
      </c>
      <c r="B38" s="9">
        <f>[2]DBD!B42</f>
        <v>0</v>
      </c>
      <c r="C38" s="9">
        <f>[2]DBD!C42</f>
        <v>0</v>
      </c>
      <c r="D38" s="9">
        <f>[2]DBD!D42</f>
        <v>0</v>
      </c>
      <c r="E38" s="9">
        <f>[2]DBD!E42</f>
        <v>0</v>
      </c>
      <c r="F38" s="9">
        <f>[2]DBD!F42</f>
        <v>0</v>
      </c>
      <c r="G38" s="9">
        <f>[2]DBD!G42</f>
        <v>0</v>
      </c>
      <c r="H38" s="15"/>
      <c r="I38" s="15"/>
      <c r="J38" s="15"/>
      <c r="K38" s="15"/>
      <c r="L38" s="15"/>
      <c r="M38" s="15"/>
      <c r="N38" s="15"/>
    </row>
    <row r="39" spans="1:14">
      <c r="A39" s="9">
        <f>[2]DBD!A43</f>
        <v>0</v>
      </c>
      <c r="B39" s="9">
        <f>[2]DBD!B43</f>
        <v>0</v>
      </c>
      <c r="C39" s="9">
        <f>[2]DBD!C43</f>
        <v>0</v>
      </c>
      <c r="D39" s="9">
        <f>[2]DBD!D43</f>
        <v>0</v>
      </c>
      <c r="E39" s="9">
        <f>[2]DBD!E43</f>
        <v>0</v>
      </c>
      <c r="F39" s="9">
        <f>[2]DBD!F43</f>
        <v>0</v>
      </c>
      <c r="G39" s="9">
        <f>[2]DBD!G43</f>
        <v>0</v>
      </c>
      <c r="H39" s="15"/>
      <c r="I39" s="15"/>
      <c r="J39" s="15"/>
      <c r="K39" s="15"/>
      <c r="L39" s="15"/>
      <c r="M39" s="15"/>
      <c r="N39" s="15"/>
    </row>
    <row r="40" spans="1:14">
      <c r="A40" s="9">
        <f>[2]DBD!A44</f>
        <v>0</v>
      </c>
      <c r="B40" s="9">
        <f>[2]DBD!B44</f>
        <v>0</v>
      </c>
      <c r="C40" s="9">
        <f>[2]DBD!C44</f>
        <v>0</v>
      </c>
      <c r="D40" s="9">
        <f>[2]DBD!D44</f>
        <v>0</v>
      </c>
      <c r="E40" s="9">
        <f>[2]DBD!E44</f>
        <v>0</v>
      </c>
      <c r="F40" s="9">
        <f>[2]DBD!F44</f>
        <v>0</v>
      </c>
      <c r="G40" s="9">
        <f>[2]DBD!G44</f>
        <v>0</v>
      </c>
      <c r="H40" s="15"/>
      <c r="I40" s="15"/>
      <c r="J40" s="15"/>
      <c r="K40" s="15"/>
      <c r="L40" s="15"/>
      <c r="M40" s="15"/>
      <c r="N40" s="15"/>
    </row>
    <row r="41" spans="1:14">
      <c r="A41" s="9">
        <f>[2]DBD!A45</f>
        <v>0</v>
      </c>
      <c r="B41" s="9">
        <f>[2]DBD!B45</f>
        <v>0</v>
      </c>
      <c r="C41" s="9">
        <f>[2]DBD!C45</f>
        <v>0</v>
      </c>
      <c r="D41" s="9">
        <f>[2]DBD!D45</f>
        <v>0</v>
      </c>
      <c r="E41" s="9">
        <f>[2]DBD!E45</f>
        <v>0</v>
      </c>
      <c r="F41" s="9">
        <f>[2]DBD!F45</f>
        <v>0</v>
      </c>
      <c r="G41" s="9">
        <f>[2]DBD!G45</f>
        <v>0</v>
      </c>
      <c r="H41" s="15"/>
      <c r="I41" s="15"/>
      <c r="J41" s="15"/>
      <c r="K41" s="15"/>
      <c r="L41" s="15"/>
      <c r="M41" s="15"/>
      <c r="N41" s="15"/>
    </row>
    <row r="42" spans="1:14">
      <c r="A42" s="9">
        <f>[2]DBD!A46</f>
        <v>0</v>
      </c>
      <c r="B42" s="9">
        <f>[2]DBD!B46</f>
        <v>0</v>
      </c>
      <c r="C42" s="9">
        <f>[2]DBD!C46</f>
        <v>0</v>
      </c>
      <c r="D42" s="9">
        <f>[2]DBD!D46</f>
        <v>0</v>
      </c>
      <c r="E42" s="9">
        <f>[2]DBD!E46</f>
        <v>0</v>
      </c>
      <c r="F42" s="9">
        <f>[2]DBD!F46</f>
        <v>0</v>
      </c>
      <c r="G42" s="9">
        <f>[2]DBD!G46</f>
        <v>0</v>
      </c>
      <c r="H42" s="15"/>
      <c r="I42" s="15"/>
      <c r="J42" s="15"/>
      <c r="K42" s="15"/>
      <c r="L42" s="15"/>
      <c r="M42" s="15"/>
      <c r="N42" s="15"/>
    </row>
    <row r="43" spans="1:14">
      <c r="A43" s="9">
        <f>[2]DBD!A47</f>
        <v>0</v>
      </c>
      <c r="B43" s="9">
        <f>[2]DBD!B47</f>
        <v>0</v>
      </c>
      <c r="C43" s="9">
        <f>[2]DBD!C47</f>
        <v>0</v>
      </c>
      <c r="D43" s="9">
        <f>[2]DBD!D47</f>
        <v>0</v>
      </c>
      <c r="E43" s="9">
        <f>[2]DBD!E47</f>
        <v>0</v>
      </c>
      <c r="F43" s="9">
        <f>[2]DBD!F47</f>
        <v>0</v>
      </c>
      <c r="G43" s="9">
        <f>[2]DBD!G47</f>
        <v>0</v>
      </c>
      <c r="H43" s="15"/>
      <c r="I43" s="15"/>
      <c r="J43" s="15"/>
      <c r="K43" s="15"/>
      <c r="L43" s="15"/>
      <c r="M43" s="15"/>
      <c r="N43" s="15"/>
    </row>
  </sheetData>
  <mergeCells count="1">
    <mergeCell ref="A1:B1"/>
  </mergeCells>
  <phoneticPr fontId="1" type="noConversion"/>
  <hyperlinks>
    <hyperlink ref="E1" location="'L2'!A1" display="回首頁" xr:uid="{00000000-0004-0000-02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工作表30"/>
  <dimension ref="A1:N16"/>
  <sheetViews>
    <sheetView topLeftCell="B3" zoomScaleNormal="100" workbookViewId="0">
      <selection activeCell="D9" sqref="D9"/>
    </sheetView>
  </sheetViews>
  <sheetFormatPr defaultColWidth="47.109375" defaultRowHeight="16.2"/>
  <cols>
    <col min="1" max="1" width="5.21875" style="11" bestFit="1" customWidth="1"/>
    <col min="2" max="2" width="25.109375" style="11" bestFit="1" customWidth="1"/>
    <col min="3" max="3" width="23.88671875" style="11" bestFit="1" customWidth="1"/>
    <col min="4" max="4" width="26.33203125" style="11" bestFit="1" customWidth="1"/>
    <col min="5" max="5" width="8.21875" style="11" bestFit="1" customWidth="1"/>
    <col min="6" max="6" width="6.21875" style="11" bestFit="1" customWidth="1"/>
    <col min="7" max="7" width="19.5546875" style="1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47.109375" style="11"/>
  </cols>
  <sheetData>
    <row r="1" spans="1:14">
      <c r="A1" s="46" t="s">
        <v>7</v>
      </c>
      <c r="B1" s="47"/>
      <c r="C1" s="9" t="str">
        <f>[29]DBD!C1</f>
        <v>ClBuildingOwner</v>
      </c>
      <c r="D1" s="9" t="str">
        <f>[29]DBD!D1</f>
        <v>擔保品-建物所有權人檔</v>
      </c>
      <c r="E1" s="16" t="s">
        <v>23</v>
      </c>
      <c r="F1" s="10"/>
      <c r="G1" s="10"/>
    </row>
    <row r="2" spans="1:14" ht="409.6">
      <c r="A2" s="37"/>
      <c r="B2" s="38" t="s">
        <v>353</v>
      </c>
      <c r="C2" s="9" t="s">
        <v>787</v>
      </c>
      <c r="D2" s="9"/>
      <c r="E2" s="16"/>
      <c r="F2" s="10"/>
      <c r="G2" s="10"/>
    </row>
    <row r="3" spans="1:14" ht="178.2">
      <c r="A3" s="37"/>
      <c r="B3" s="38" t="s">
        <v>354</v>
      </c>
      <c r="C3" s="9" t="s">
        <v>832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[29]DBD!A9</f>
        <v>1</v>
      </c>
      <c r="B5" s="9" t="str">
        <f>[29]DBD!B9</f>
        <v>ClCode1</v>
      </c>
      <c r="C5" s="9" t="str">
        <f>[29]DBD!C9</f>
        <v>擔保品-代號1</v>
      </c>
      <c r="D5" s="9" t="str">
        <f>[29]DBD!D9</f>
        <v>DECIMAL</v>
      </c>
      <c r="E5" s="9">
        <f>[29]DBD!E9</f>
        <v>1</v>
      </c>
      <c r="F5" s="9"/>
      <c r="G5" s="9"/>
      <c r="H5" s="15" t="s">
        <v>702</v>
      </c>
      <c r="I5" s="15" t="s">
        <v>693</v>
      </c>
      <c r="J5" s="15" t="s">
        <v>597</v>
      </c>
      <c r="K5" s="15" t="s">
        <v>598</v>
      </c>
      <c r="L5" s="15">
        <v>1</v>
      </c>
      <c r="M5" s="15"/>
      <c r="N5" s="20"/>
    </row>
    <row r="6" spans="1:14">
      <c r="A6" s="9">
        <f>[29]DBD!A10</f>
        <v>2</v>
      </c>
      <c r="B6" s="9" t="str">
        <f>[29]DBD!B10</f>
        <v>ClCode2</v>
      </c>
      <c r="C6" s="9" t="str">
        <f>[29]DBD!C10</f>
        <v>擔保品-代號2</v>
      </c>
      <c r="D6" s="9" t="str">
        <f>[29]DBD!D10</f>
        <v>DECIMAL</v>
      </c>
      <c r="E6" s="9">
        <f>[29]DBD!E10</f>
        <v>2</v>
      </c>
      <c r="F6" s="9"/>
      <c r="G6" s="9"/>
      <c r="H6" s="15" t="s">
        <v>702</v>
      </c>
      <c r="I6" s="15" t="s">
        <v>590</v>
      </c>
      <c r="J6" s="15" t="s">
        <v>599</v>
      </c>
      <c r="K6" s="15" t="s">
        <v>598</v>
      </c>
      <c r="L6" s="15">
        <v>2</v>
      </c>
      <c r="M6" s="15"/>
      <c r="N6" s="20"/>
    </row>
    <row r="7" spans="1:14">
      <c r="A7" s="9">
        <f>[29]DBD!A11</f>
        <v>3</v>
      </c>
      <c r="B7" s="9" t="str">
        <f>[29]DBD!B11</f>
        <v>ClNo</v>
      </c>
      <c r="C7" s="9" t="str">
        <f>[29]DBD!C11</f>
        <v>擔保品編號</v>
      </c>
      <c r="D7" s="9" t="str">
        <f>[29]DBD!D11</f>
        <v>DECIMAL</v>
      </c>
      <c r="E7" s="9">
        <f>[29]DBD!E11</f>
        <v>7</v>
      </c>
      <c r="F7" s="9"/>
      <c r="G7" s="9"/>
      <c r="H7" s="15" t="s">
        <v>702</v>
      </c>
      <c r="I7" s="15" t="s">
        <v>591</v>
      </c>
      <c r="J7" s="15" t="s">
        <v>601</v>
      </c>
      <c r="K7" s="15" t="s">
        <v>598</v>
      </c>
      <c r="L7" s="15">
        <v>7</v>
      </c>
      <c r="M7" s="15"/>
      <c r="N7" s="20"/>
    </row>
    <row r="8" spans="1:14" ht="48.6">
      <c r="A8" s="9">
        <f>[29]DBD!A12</f>
        <v>4</v>
      </c>
      <c r="B8" s="9" t="str">
        <f>[29]DBD!B12</f>
        <v>OwnerId</v>
      </c>
      <c r="C8" s="9" t="str">
        <f>[29]DBD!C12</f>
        <v>所有權人統編</v>
      </c>
      <c r="D8" s="9" t="str">
        <f>[29]DBD!D12</f>
        <v>VARCHAR2</v>
      </c>
      <c r="E8" s="9">
        <f>[29]DBD!E12</f>
        <v>10</v>
      </c>
      <c r="F8" s="9"/>
      <c r="G8" s="9"/>
      <c r="H8" s="15" t="s">
        <v>554</v>
      </c>
      <c r="I8" s="15" t="s">
        <v>696</v>
      </c>
      <c r="J8" s="40" t="s">
        <v>697</v>
      </c>
      <c r="K8" s="40" t="s">
        <v>380</v>
      </c>
      <c r="L8" s="40">
        <v>10</v>
      </c>
      <c r="M8" s="15"/>
      <c r="N8" s="20"/>
    </row>
    <row r="9" spans="1:14">
      <c r="A9" s="9">
        <f>[29]DBD!A13</f>
        <v>5</v>
      </c>
      <c r="B9" s="9" t="str">
        <f>[29]DBD!B13</f>
        <v>OwnerName</v>
      </c>
      <c r="C9" s="9" t="str">
        <f>[29]DBD!C13</f>
        <v>所有權人姓名</v>
      </c>
      <c r="D9" s="9" t="str">
        <f>[29]DBD!D13</f>
        <v>NVARCHAR2</v>
      </c>
      <c r="E9" s="9">
        <f>[29]DBD!E13</f>
        <v>100</v>
      </c>
      <c r="F9" s="9"/>
      <c r="G9" s="9"/>
      <c r="H9" s="15" t="s">
        <v>554</v>
      </c>
      <c r="I9" s="15" t="s">
        <v>698</v>
      </c>
      <c r="J9" s="15" t="s">
        <v>699</v>
      </c>
      <c r="K9" s="15" t="s">
        <v>700</v>
      </c>
      <c r="L9" s="15">
        <v>100</v>
      </c>
      <c r="M9" s="15"/>
      <c r="N9" s="20"/>
    </row>
    <row r="10" spans="1:14" ht="48.6">
      <c r="A10" s="9">
        <f>[29]DBD!A14</f>
        <v>6</v>
      </c>
      <c r="B10" s="9" t="str">
        <f>[29]DBD!B14</f>
        <v>OwnerRelCode</v>
      </c>
      <c r="C10" s="9" t="str">
        <f>[29]DBD!C14</f>
        <v>與授信戶關係</v>
      </c>
      <c r="D10" s="9" t="str">
        <f>[29]DBD!D14</f>
        <v>DECIMAL</v>
      </c>
      <c r="E10" s="9">
        <f>[29]DBD!E14</f>
        <v>2</v>
      </c>
      <c r="F10" s="9"/>
      <c r="G10" s="9" t="str">
        <f>[29]DBD!G14</f>
        <v>1:本人;2:配偶;3:子女;4:父母,5:其他</v>
      </c>
      <c r="H10" s="15"/>
      <c r="I10" s="15"/>
      <c r="J10" s="15"/>
      <c r="K10" s="15"/>
      <c r="L10" s="15"/>
      <c r="M10" s="15"/>
      <c r="N10" s="20" t="s">
        <v>368</v>
      </c>
    </row>
    <row r="11" spans="1:14">
      <c r="A11" s="9">
        <f>[29]DBD!A15</f>
        <v>7</v>
      </c>
      <c r="B11" s="9" t="str">
        <f>[29]DBD!B15</f>
        <v>OwnerPart</v>
      </c>
      <c r="C11" s="9" t="str">
        <f>[29]DBD!C15</f>
        <v>持份比率(分子)</v>
      </c>
      <c r="D11" s="9" t="str">
        <f>[29]DBD!D15</f>
        <v>DECIMAL</v>
      </c>
      <c r="E11" s="9">
        <f>[29]DBD!E15</f>
        <v>10</v>
      </c>
      <c r="F11" s="9"/>
      <c r="G11" s="9"/>
      <c r="H11" s="15"/>
      <c r="I11" s="15"/>
      <c r="J11" s="15"/>
      <c r="K11" s="15"/>
      <c r="L11" s="15"/>
      <c r="M11" s="15"/>
      <c r="N11" s="15" t="s">
        <v>368</v>
      </c>
    </row>
    <row r="12" spans="1:14">
      <c r="A12" s="9">
        <f>[29]DBD!A16</f>
        <v>8</v>
      </c>
      <c r="B12" s="9" t="str">
        <f>[29]DBD!B16</f>
        <v>OwnerTotal</v>
      </c>
      <c r="C12" s="9" t="str">
        <f>[29]DBD!C16</f>
        <v>持份比率(分母)</v>
      </c>
      <c r="D12" s="9" t="str">
        <f>[29]DBD!D16</f>
        <v>DECIMAL</v>
      </c>
      <c r="E12" s="9">
        <f>[29]DBD!E16</f>
        <v>10</v>
      </c>
      <c r="F12" s="9"/>
      <c r="G12" s="9"/>
      <c r="H12" s="15"/>
      <c r="I12" s="20"/>
      <c r="J12" s="20"/>
      <c r="K12" s="20"/>
      <c r="L12" s="20"/>
      <c r="M12" s="15"/>
      <c r="N12" s="15" t="s">
        <v>368</v>
      </c>
    </row>
    <row r="13" spans="1:14">
      <c r="A13" s="9">
        <f>[29]DBD!A17</f>
        <v>9</v>
      </c>
      <c r="B13" s="9" t="str">
        <f>[29]DBD!B17</f>
        <v>CreateDate</v>
      </c>
      <c r="C13" s="9" t="str">
        <f>[29]DBD!C17</f>
        <v>建檔日期時間</v>
      </c>
      <c r="D13" s="9" t="str">
        <f>[29]DBD!D17</f>
        <v>DATE</v>
      </c>
      <c r="E13" s="9"/>
      <c r="F13" s="9"/>
      <c r="G13" s="9"/>
      <c r="H13" s="15"/>
      <c r="I13" s="15"/>
      <c r="J13" s="15"/>
      <c r="K13" s="15"/>
      <c r="L13" s="15"/>
      <c r="M13" s="15"/>
      <c r="N13" s="15"/>
    </row>
    <row r="14" spans="1:14">
      <c r="A14" s="9">
        <f>[29]DBD!A18</f>
        <v>10</v>
      </c>
      <c r="B14" s="9" t="str">
        <f>[29]DBD!B18</f>
        <v>CreateEmpNo</v>
      </c>
      <c r="C14" s="9" t="str">
        <f>[29]DBD!C18</f>
        <v>建檔人員</v>
      </c>
      <c r="D14" s="9" t="str">
        <f>[29]DBD!D18</f>
        <v>VARCHAR2</v>
      </c>
      <c r="E14" s="9">
        <f>[29]DBD!E18</f>
        <v>6</v>
      </c>
      <c r="F14" s="9"/>
      <c r="G14" s="9"/>
      <c r="H14" s="15"/>
      <c r="I14" s="15"/>
      <c r="J14" s="15"/>
      <c r="K14" s="15"/>
      <c r="L14" s="15"/>
      <c r="M14" s="15"/>
      <c r="N14" s="15"/>
    </row>
    <row r="15" spans="1:14">
      <c r="A15" s="9">
        <f>[29]DBD!A19</f>
        <v>11</v>
      </c>
      <c r="B15" s="9" t="str">
        <f>[29]DBD!B19</f>
        <v>LastUpdate</v>
      </c>
      <c r="C15" s="9" t="str">
        <f>[29]DBD!C19</f>
        <v>最後更新日期時間</v>
      </c>
      <c r="D15" s="9" t="str">
        <f>[29]DBD!D19</f>
        <v>DATE</v>
      </c>
      <c r="E15" s="9"/>
      <c r="F15" s="9"/>
      <c r="G15" s="9"/>
      <c r="H15" s="15"/>
      <c r="I15" s="15"/>
      <c r="J15" s="15"/>
      <c r="K15" s="15"/>
      <c r="L15" s="15"/>
      <c r="M15" s="15"/>
      <c r="N15" s="15"/>
    </row>
    <row r="16" spans="1:14">
      <c r="A16" s="9">
        <f>[29]DBD!A20</f>
        <v>12</v>
      </c>
      <c r="B16" s="9" t="str">
        <f>[29]DBD!B20</f>
        <v>LastUpdateEmpNo</v>
      </c>
      <c r="C16" s="9" t="str">
        <f>[29]DBD!C20</f>
        <v>最後更新人員</v>
      </c>
      <c r="D16" s="9" t="str">
        <f>[29]DBD!D20</f>
        <v>VARCHAR2</v>
      </c>
      <c r="E16" s="9">
        <f>[29]DBD!E20</f>
        <v>6</v>
      </c>
      <c r="F16" s="9"/>
      <c r="G16" s="9"/>
      <c r="H16" s="15"/>
      <c r="I16" s="15"/>
      <c r="J16" s="15"/>
      <c r="K16" s="15"/>
      <c r="L16" s="15"/>
      <c r="M16" s="15"/>
      <c r="N16" s="15"/>
    </row>
  </sheetData>
  <mergeCells count="1">
    <mergeCell ref="A1:B1"/>
  </mergeCells>
  <phoneticPr fontId="1" type="noConversion"/>
  <hyperlinks>
    <hyperlink ref="E1" location="'L2'!A1" display="回首頁" xr:uid="{00000000-0004-0000-1D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工作表31"/>
  <dimension ref="A1:N16"/>
  <sheetViews>
    <sheetView topLeftCell="A4" zoomScaleNormal="100" workbookViewId="0">
      <selection activeCell="E3" sqref="E3:E7"/>
    </sheetView>
  </sheetViews>
  <sheetFormatPr defaultColWidth="47.109375" defaultRowHeight="16.2"/>
  <cols>
    <col min="1" max="1" width="5.21875" style="11" bestFit="1" customWidth="1"/>
    <col min="2" max="2" width="19" style="11" bestFit="1" customWidth="1"/>
    <col min="3" max="3" width="21.44140625" style="11" bestFit="1" customWidth="1"/>
    <col min="4" max="4" width="31.21875" style="11" bestFit="1" customWidth="1"/>
    <col min="5" max="5" width="8.21875" style="11" bestFit="1" customWidth="1"/>
    <col min="6" max="6" width="6.21875" style="11" bestFit="1" customWidth="1"/>
    <col min="7" max="7" width="20.21875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47.109375" style="11"/>
  </cols>
  <sheetData>
    <row r="1" spans="1:14">
      <c r="A1" s="46" t="s">
        <v>7</v>
      </c>
      <c r="B1" s="47"/>
      <c r="C1" s="9" t="str">
        <f>[30]DBD!C1</f>
        <v>ClBuildingPublic</v>
      </c>
      <c r="D1" s="9" t="str">
        <f>[30]DBD!D1</f>
        <v>擔保品-建物公設建號檔</v>
      </c>
      <c r="E1" s="16" t="s">
        <v>23</v>
      </c>
      <c r="F1" s="10"/>
      <c r="G1" s="10"/>
    </row>
    <row r="2" spans="1:14" ht="409.6">
      <c r="A2" s="37"/>
      <c r="B2" s="38" t="s">
        <v>353</v>
      </c>
      <c r="C2" s="9" t="s">
        <v>833</v>
      </c>
      <c r="D2" s="9"/>
      <c r="E2" s="16"/>
      <c r="F2" s="10"/>
      <c r="G2" s="10"/>
    </row>
    <row r="3" spans="1:14" ht="48.6">
      <c r="A3" s="37"/>
      <c r="B3" s="38" t="s">
        <v>354</v>
      </c>
      <c r="C3" s="9" t="s">
        <v>834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[30]DBD!A9</f>
        <v>1</v>
      </c>
      <c r="B5" s="9" t="str">
        <f>[30]DBD!B9</f>
        <v>ClCode1</v>
      </c>
      <c r="C5" s="9" t="str">
        <f>[30]DBD!C9</f>
        <v>擔保品-代號1</v>
      </c>
      <c r="D5" s="9" t="str">
        <f>[30]DBD!D9</f>
        <v>DECIMAL</v>
      </c>
      <c r="E5" s="9">
        <f>[30]DBD!E9</f>
        <v>1</v>
      </c>
      <c r="F5" s="9">
        <f>[30]DBD!F9</f>
        <v>0</v>
      </c>
      <c r="G5" s="9" t="str">
        <f>[30]DBD!G9</f>
        <v>擔保品代號檔CdCl</v>
      </c>
      <c r="H5" s="15" t="s">
        <v>701</v>
      </c>
      <c r="I5" s="15" t="s">
        <v>693</v>
      </c>
      <c r="J5" s="15" t="s">
        <v>597</v>
      </c>
      <c r="K5" s="15" t="s">
        <v>598</v>
      </c>
      <c r="L5" s="15">
        <v>1</v>
      </c>
      <c r="M5" s="15"/>
      <c r="N5" s="20"/>
    </row>
    <row r="6" spans="1:14">
      <c r="A6" s="9">
        <f>[30]DBD!A10</f>
        <v>2</v>
      </c>
      <c r="B6" s="9" t="str">
        <f>[30]DBD!B10</f>
        <v>ClCode2</v>
      </c>
      <c r="C6" s="9" t="str">
        <f>[30]DBD!C10</f>
        <v>擔保品-代號2</v>
      </c>
      <c r="D6" s="9" t="str">
        <f>[30]DBD!D10</f>
        <v>DECIMAL</v>
      </c>
      <c r="E6" s="9">
        <f>[30]DBD!E10</f>
        <v>2</v>
      </c>
      <c r="F6" s="9">
        <f>[30]DBD!F10</f>
        <v>0</v>
      </c>
      <c r="G6" s="9" t="str">
        <f>[30]DBD!G10</f>
        <v>擔保品代號檔CdCl</v>
      </c>
      <c r="H6" s="15" t="s">
        <v>701</v>
      </c>
      <c r="I6" s="15" t="s">
        <v>590</v>
      </c>
      <c r="J6" s="15" t="s">
        <v>599</v>
      </c>
      <c r="K6" s="15" t="s">
        <v>598</v>
      </c>
      <c r="L6" s="15">
        <v>2</v>
      </c>
      <c r="M6" s="15"/>
      <c r="N6" s="20"/>
    </row>
    <row r="7" spans="1:14">
      <c r="A7" s="9">
        <f>[30]DBD!A11</f>
        <v>3</v>
      </c>
      <c r="B7" s="9" t="str">
        <f>[30]DBD!B11</f>
        <v>ClNo</v>
      </c>
      <c r="C7" s="9" t="str">
        <f>[30]DBD!C11</f>
        <v>擔保品編號</v>
      </c>
      <c r="D7" s="9" t="str">
        <f>[30]DBD!D11</f>
        <v>DECIMAL</v>
      </c>
      <c r="E7" s="9">
        <f>[30]DBD!E11</f>
        <v>7</v>
      </c>
      <c r="F7" s="9">
        <f>[30]DBD!F11</f>
        <v>0</v>
      </c>
      <c r="G7" s="9">
        <f>[30]DBD!G11</f>
        <v>0</v>
      </c>
      <c r="H7" s="15" t="s">
        <v>701</v>
      </c>
      <c r="I7" s="15" t="s">
        <v>591</v>
      </c>
      <c r="J7" s="15" t="s">
        <v>601</v>
      </c>
      <c r="K7" s="15" t="s">
        <v>598</v>
      </c>
      <c r="L7" s="15">
        <v>7</v>
      </c>
      <c r="M7" s="15"/>
      <c r="N7" s="20"/>
    </row>
    <row r="8" spans="1:14">
      <c r="A8" s="9">
        <f>[30]DBD!A12</f>
        <v>4</v>
      </c>
      <c r="B8" s="9" t="str">
        <f>[30]DBD!B12</f>
        <v>PublicBdNo1</v>
      </c>
      <c r="C8" s="9" t="str">
        <f>[30]DBD!C12</f>
        <v>公設建號</v>
      </c>
      <c r="D8" s="9" t="str">
        <f>[30]DBD!D12</f>
        <v>DECIMAL</v>
      </c>
      <c r="E8" s="9">
        <f>[30]DBD!E12</f>
        <v>5</v>
      </c>
      <c r="F8" s="9">
        <f>[30]DBD!F12</f>
        <v>0</v>
      </c>
      <c r="G8" s="9" t="str">
        <f>[30]DBD!G12</f>
        <v>建號格式為5-3</v>
      </c>
      <c r="H8" s="15" t="s">
        <v>344</v>
      </c>
      <c r="I8" s="15" t="s">
        <v>345</v>
      </c>
      <c r="J8" s="15" t="s">
        <v>346</v>
      </c>
      <c r="K8" s="15" t="s">
        <v>27</v>
      </c>
      <c r="L8" s="15">
        <v>5</v>
      </c>
      <c r="M8" s="15"/>
      <c r="N8" s="20"/>
    </row>
    <row r="9" spans="1:14">
      <c r="A9" s="9">
        <f>[30]DBD!A13</f>
        <v>5</v>
      </c>
      <c r="B9" s="9" t="str">
        <f>[30]DBD!B13</f>
        <v>PublicBdNo2</v>
      </c>
      <c r="C9" s="9" t="str">
        <f>[30]DBD!C13</f>
        <v>公設建號(子號)</v>
      </c>
      <c r="D9" s="9" t="str">
        <f>[30]DBD!D13</f>
        <v>DECIMAL</v>
      </c>
      <c r="E9" s="9">
        <f>[30]DBD!E13</f>
        <v>3</v>
      </c>
      <c r="F9" s="9">
        <f>[30]DBD!F13</f>
        <v>0</v>
      </c>
      <c r="G9" s="9" t="str">
        <f>[30]DBD!G13</f>
        <v>建號格式為5-3</v>
      </c>
      <c r="H9" s="15" t="s">
        <v>344</v>
      </c>
      <c r="I9" s="15" t="s">
        <v>347</v>
      </c>
      <c r="J9" s="15" t="s">
        <v>348</v>
      </c>
      <c r="K9" s="15" t="s">
        <v>27</v>
      </c>
      <c r="L9" s="15">
        <v>3</v>
      </c>
      <c r="M9" s="15"/>
      <c r="N9" s="20"/>
    </row>
    <row r="10" spans="1:14">
      <c r="A10" s="9">
        <f>[30]DBD!A14</f>
        <v>6</v>
      </c>
      <c r="B10" s="9" t="str">
        <f>[30]DBD!B14</f>
        <v>Area</v>
      </c>
      <c r="C10" s="9" t="str">
        <f>[30]DBD!C14</f>
        <v>登記面積(坪)</v>
      </c>
      <c r="D10" s="9" t="str">
        <f>[30]DBD!D14</f>
        <v>DECIMAL</v>
      </c>
      <c r="E10" s="9">
        <f>[30]DBD!E14</f>
        <v>16</v>
      </c>
      <c r="F10" s="9">
        <f>[30]DBD!F14</f>
        <v>2</v>
      </c>
      <c r="G10" s="9">
        <f>[30]DBD!G14</f>
        <v>0</v>
      </c>
      <c r="H10" s="15" t="s">
        <v>349</v>
      </c>
      <c r="I10" s="15" t="s">
        <v>350</v>
      </c>
      <c r="J10" s="15" t="s">
        <v>351</v>
      </c>
      <c r="K10" s="15" t="s">
        <v>352</v>
      </c>
      <c r="L10" s="15">
        <v>7</v>
      </c>
      <c r="M10" s="15"/>
      <c r="N10" s="20"/>
    </row>
    <row r="11" spans="1:14">
      <c r="A11" s="9">
        <f>[30]DBD!A15</f>
        <v>7</v>
      </c>
      <c r="B11" s="9" t="str">
        <f>[30]DBD!B15</f>
        <v>OwnerId</v>
      </c>
      <c r="C11" s="9" t="str">
        <f>[30]DBD!C15</f>
        <v>所有權人統編</v>
      </c>
      <c r="D11" s="9" t="str">
        <f>[30]DBD!D15</f>
        <v>VARCHAR2</v>
      </c>
      <c r="E11" s="9">
        <f>[30]DBD!E15</f>
        <v>10</v>
      </c>
      <c r="F11" s="9">
        <f>[30]DBD!F15</f>
        <v>0</v>
      </c>
      <c r="G11" s="9">
        <f>[30]DBD!G15</f>
        <v>0</v>
      </c>
      <c r="H11" s="15"/>
      <c r="I11" s="15"/>
      <c r="J11" s="15"/>
      <c r="K11" s="15"/>
      <c r="L11" s="15"/>
      <c r="M11" s="15"/>
      <c r="N11" s="15" t="s">
        <v>622</v>
      </c>
    </row>
    <row r="12" spans="1:14">
      <c r="A12" s="9">
        <f>[30]DBD!A16</f>
        <v>8</v>
      </c>
      <c r="B12" s="9" t="str">
        <f>[30]DBD!B16</f>
        <v>OwnerName</v>
      </c>
      <c r="C12" s="9" t="str">
        <f>[30]DBD!C16</f>
        <v>所有權人姓名</v>
      </c>
      <c r="D12" s="9" t="str">
        <f>[30]DBD!D16</f>
        <v>NVARCHAR2</v>
      </c>
      <c r="E12" s="9">
        <f>[30]DBD!E16</f>
        <v>100</v>
      </c>
      <c r="F12" s="9">
        <f>[30]DBD!F16</f>
        <v>0</v>
      </c>
      <c r="G12" s="9">
        <f>[30]DBD!G16</f>
        <v>0</v>
      </c>
      <c r="H12" s="15"/>
      <c r="I12" s="20"/>
      <c r="J12" s="20"/>
      <c r="K12" s="20"/>
      <c r="L12" s="20"/>
      <c r="M12" s="15"/>
      <c r="N12" s="15" t="s">
        <v>622</v>
      </c>
    </row>
    <row r="13" spans="1:14">
      <c r="A13" s="9">
        <f>[30]DBD!A17</f>
        <v>9</v>
      </c>
      <c r="B13" s="9" t="str">
        <f>[30]DBD!B17</f>
        <v>CreateDate</v>
      </c>
      <c r="C13" s="9" t="str">
        <f>[30]DBD!C17</f>
        <v>建檔日期時間</v>
      </c>
      <c r="D13" s="9" t="str">
        <f>[30]DBD!D17</f>
        <v>DATE</v>
      </c>
      <c r="E13" s="9">
        <f>[30]DBD!E17</f>
        <v>0</v>
      </c>
      <c r="F13" s="9">
        <f>[30]DBD!F17</f>
        <v>0</v>
      </c>
      <c r="G13" s="9">
        <f>[30]DBD!G17</f>
        <v>0</v>
      </c>
      <c r="H13" s="15"/>
      <c r="I13" s="15"/>
      <c r="J13" s="15"/>
      <c r="K13" s="15"/>
      <c r="L13" s="15"/>
      <c r="M13" s="15"/>
      <c r="N13" s="15"/>
    </row>
    <row r="14" spans="1:14">
      <c r="A14" s="9">
        <f>[30]DBD!A18</f>
        <v>10</v>
      </c>
      <c r="B14" s="9" t="str">
        <f>[30]DBD!B18</f>
        <v>CreateEmpNo</v>
      </c>
      <c r="C14" s="9" t="str">
        <f>[30]DBD!C18</f>
        <v>建檔人員</v>
      </c>
      <c r="D14" s="9" t="str">
        <f>[30]DBD!D18</f>
        <v>VARCHAR2</v>
      </c>
      <c r="E14" s="9">
        <f>[30]DBD!E18</f>
        <v>6</v>
      </c>
      <c r="F14" s="9">
        <f>[30]DBD!F18</f>
        <v>0</v>
      </c>
      <c r="G14" s="9">
        <f>[30]DBD!G18</f>
        <v>0</v>
      </c>
      <c r="H14" s="15"/>
      <c r="I14" s="15"/>
      <c r="J14" s="15"/>
      <c r="K14" s="15"/>
      <c r="L14" s="15"/>
      <c r="M14" s="15"/>
      <c r="N14" s="15"/>
    </row>
    <row r="15" spans="1:14">
      <c r="A15" s="9">
        <f>[30]DBD!A19</f>
        <v>11</v>
      </c>
      <c r="B15" s="9" t="str">
        <f>[30]DBD!B19</f>
        <v>LastUpdate</v>
      </c>
      <c r="C15" s="9" t="str">
        <f>[30]DBD!C19</f>
        <v>最後更新日期時間</v>
      </c>
      <c r="D15" s="9" t="str">
        <f>[30]DBD!D19</f>
        <v>DATE</v>
      </c>
      <c r="E15" s="9">
        <f>[30]DBD!E19</f>
        <v>0</v>
      </c>
      <c r="F15" s="9">
        <f>[30]DBD!F19</f>
        <v>0</v>
      </c>
      <c r="G15" s="9">
        <f>[30]DBD!G19</f>
        <v>0</v>
      </c>
      <c r="H15" s="15"/>
      <c r="I15" s="15"/>
      <c r="J15" s="15"/>
      <c r="K15" s="15"/>
      <c r="L15" s="15"/>
      <c r="M15" s="15"/>
      <c r="N15" s="15"/>
    </row>
    <row r="16" spans="1:14">
      <c r="A16" s="9">
        <f>[30]DBD!A20</f>
        <v>12</v>
      </c>
      <c r="B16" s="9" t="str">
        <f>[30]DBD!B20</f>
        <v>LastUpdateEmpNo</v>
      </c>
      <c r="C16" s="9" t="str">
        <f>[30]DBD!C20</f>
        <v>最後更新人員</v>
      </c>
      <c r="D16" s="9" t="str">
        <f>[30]DBD!D20</f>
        <v>VARCHAR2</v>
      </c>
      <c r="E16" s="9">
        <f>[30]DBD!E20</f>
        <v>6</v>
      </c>
      <c r="F16" s="9">
        <f>[30]DBD!F20</f>
        <v>0</v>
      </c>
      <c r="G16" s="9">
        <f>[30]DBD!G20</f>
        <v>0</v>
      </c>
      <c r="H16" s="15"/>
      <c r="I16" s="15"/>
      <c r="J16" s="15"/>
      <c r="K16" s="15"/>
      <c r="L16" s="15"/>
      <c r="M16" s="15"/>
      <c r="N16" s="15"/>
    </row>
  </sheetData>
  <mergeCells count="1">
    <mergeCell ref="A1:B1"/>
  </mergeCells>
  <phoneticPr fontId="1" type="noConversion"/>
  <hyperlinks>
    <hyperlink ref="E1" location="'L2'!A1" display="回首頁" xr:uid="{00000000-0004-0000-1E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工作表32"/>
  <dimension ref="A1:N14"/>
  <sheetViews>
    <sheetView zoomScaleNormal="100" workbookViewId="0">
      <selection activeCell="D2" sqref="D2"/>
    </sheetView>
  </sheetViews>
  <sheetFormatPr defaultColWidth="47.109375" defaultRowHeight="16.2"/>
  <cols>
    <col min="1" max="1" width="5.21875" style="11" bestFit="1" customWidth="1"/>
    <col min="2" max="2" width="19" style="11" bestFit="1" customWidth="1"/>
    <col min="3" max="3" width="21.44140625" style="11" bestFit="1" customWidth="1"/>
    <col min="4" max="4" width="31.21875" style="11" bestFit="1" customWidth="1"/>
    <col min="5" max="5" width="8.21875" style="11" bestFit="1" customWidth="1"/>
    <col min="6" max="6" width="6.21875" style="11" bestFit="1" customWidth="1"/>
    <col min="7" max="7" width="20.21875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47.109375" style="11"/>
  </cols>
  <sheetData>
    <row r="1" spans="1:14">
      <c r="A1" s="46" t="s">
        <v>7</v>
      </c>
      <c r="B1" s="47"/>
      <c r="C1" s="9" t="str">
        <f>[31]DBD!C1</f>
        <v>ClBuildingReason</v>
      </c>
      <c r="D1" s="9" t="str">
        <f>[31]DBD!D1</f>
        <v>擔保品-建物修改原因檔</v>
      </c>
      <c r="E1" s="16" t="s">
        <v>23</v>
      </c>
      <c r="F1" s="10"/>
      <c r="G1" s="10"/>
    </row>
    <row r="2" spans="1:14">
      <c r="A2" s="37"/>
      <c r="B2" s="38" t="s">
        <v>353</v>
      </c>
      <c r="C2" s="9"/>
      <c r="D2" s="9"/>
      <c r="E2" s="16"/>
      <c r="F2" s="10"/>
      <c r="G2" s="10"/>
    </row>
    <row r="3" spans="1:14">
      <c r="A3" s="37"/>
      <c r="B3" s="38" t="s">
        <v>354</v>
      </c>
      <c r="C3" s="9"/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[31]DBD!A9</f>
        <v>1</v>
      </c>
      <c r="B5" s="9" t="str">
        <f>[31]DBD!B9</f>
        <v>ClCode1</v>
      </c>
      <c r="C5" s="9" t="str">
        <f>[31]DBD!C9</f>
        <v>擔保品-代號1</v>
      </c>
      <c r="D5" s="9" t="str">
        <f>[31]DBD!D9</f>
        <v>DECIMAL</v>
      </c>
      <c r="E5" s="9">
        <f>[31]DBD!E9</f>
        <v>1</v>
      </c>
      <c r="F5" s="9">
        <f>[31]DBD!F9</f>
        <v>0</v>
      </c>
      <c r="G5" s="9">
        <f>[31]DBD!G9</f>
        <v>0</v>
      </c>
      <c r="H5" s="15"/>
      <c r="I5" s="15"/>
      <c r="J5" s="15"/>
      <c r="K5" s="15"/>
      <c r="L5" s="15"/>
      <c r="M5" s="15"/>
      <c r="N5" s="20"/>
    </row>
    <row r="6" spans="1:14">
      <c r="A6" s="9">
        <f>[31]DBD!A10</f>
        <v>2</v>
      </c>
      <c r="B6" s="9" t="str">
        <f>[31]DBD!B10</f>
        <v>ClCode2</v>
      </c>
      <c r="C6" s="9" t="str">
        <f>[31]DBD!C10</f>
        <v>擔保品-代號2</v>
      </c>
      <c r="D6" s="9" t="str">
        <f>[31]DBD!D10</f>
        <v>DECIMAL</v>
      </c>
      <c r="E6" s="9">
        <f>[31]DBD!E10</f>
        <v>2</v>
      </c>
      <c r="F6" s="9">
        <f>[31]DBD!F10</f>
        <v>0</v>
      </c>
      <c r="G6" s="9">
        <f>[31]DBD!G10</f>
        <v>0</v>
      </c>
      <c r="H6" s="15"/>
      <c r="I6" s="15"/>
      <c r="J6" s="15"/>
      <c r="K6" s="15"/>
      <c r="L6" s="15"/>
      <c r="M6" s="15"/>
      <c r="N6" s="20"/>
    </row>
    <row r="7" spans="1:14">
      <c r="A7" s="9">
        <f>[31]DBD!A11</f>
        <v>3</v>
      </c>
      <c r="B7" s="9" t="str">
        <f>[31]DBD!B11</f>
        <v>ClNo</v>
      </c>
      <c r="C7" s="9" t="str">
        <f>[31]DBD!C11</f>
        <v>擔保品編號</v>
      </c>
      <c r="D7" s="9" t="str">
        <f>[31]DBD!D11</f>
        <v>DECIMAL</v>
      </c>
      <c r="E7" s="9">
        <f>[31]DBD!E11</f>
        <v>7</v>
      </c>
      <c r="F7" s="9">
        <f>[31]DBD!F11</f>
        <v>0</v>
      </c>
      <c r="G7" s="9">
        <f>[31]DBD!G11</f>
        <v>0</v>
      </c>
      <c r="H7" s="15"/>
      <c r="I7" s="15"/>
      <c r="J7" s="15"/>
      <c r="K7" s="15"/>
      <c r="L7" s="15"/>
      <c r="M7" s="15"/>
      <c r="N7" s="20"/>
    </row>
    <row r="8" spans="1:14">
      <c r="A8" s="9">
        <f>[31]DBD!A12</f>
        <v>4</v>
      </c>
      <c r="B8" s="9" t="str">
        <f>[31]DBD!B12</f>
        <v>ReasonSeq</v>
      </c>
      <c r="C8" s="9" t="str">
        <f>[31]DBD!C12</f>
        <v>修改原因序號</v>
      </c>
      <c r="D8" s="9" t="str">
        <f>[31]DBD!D12</f>
        <v>DECIMAL</v>
      </c>
      <c r="E8" s="9">
        <f>[31]DBD!E12</f>
        <v>3</v>
      </c>
      <c r="F8" s="9">
        <f>[31]DBD!F12</f>
        <v>0</v>
      </c>
      <c r="G8" s="9">
        <f>[31]DBD!G12</f>
        <v>0</v>
      </c>
      <c r="H8" s="15"/>
      <c r="I8" s="15"/>
      <c r="J8" s="15"/>
      <c r="K8" s="15"/>
      <c r="L8" s="15"/>
      <c r="M8" s="15"/>
      <c r="N8" s="20"/>
    </row>
    <row r="9" spans="1:14" ht="81">
      <c r="A9" s="9">
        <f>[31]DBD!A13</f>
        <v>5</v>
      </c>
      <c r="B9" s="9" t="str">
        <f>[31]DBD!B13</f>
        <v>Reason</v>
      </c>
      <c r="C9" s="9" t="str">
        <f>[31]DBD!C13</f>
        <v>修改原因</v>
      </c>
      <c r="D9" s="9" t="str">
        <f>[31]DBD!D13</f>
        <v>DECIMAL</v>
      </c>
      <c r="E9" s="9">
        <f>[31]DBD!E13</f>
        <v>1</v>
      </c>
      <c r="F9" s="9">
        <f>[31]DBD!F13</f>
        <v>0</v>
      </c>
      <c r="G9" s="9" t="str">
        <f>[31]DBD!G13</f>
        <v>1:補齊舊資料;2:資料錯誤;3:部分塗銷（持分）;4:部分塗銷（車位）;5:政府機關通知;6:其他：</v>
      </c>
      <c r="H9" s="15"/>
      <c r="I9" s="15"/>
      <c r="J9" s="15"/>
      <c r="K9" s="15"/>
      <c r="L9" s="15"/>
      <c r="M9" s="15"/>
      <c r="N9" s="20"/>
    </row>
    <row r="10" spans="1:14">
      <c r="A10" s="9">
        <f>[31]DBD!A14</f>
        <v>6</v>
      </c>
      <c r="B10" s="9" t="str">
        <f>[31]DBD!B14</f>
        <v>OtherReason</v>
      </c>
      <c r="C10" s="9" t="str">
        <f>[31]DBD!C14</f>
        <v>其他原因</v>
      </c>
      <c r="D10" s="9" t="str">
        <f>[31]DBD!D14</f>
        <v>NVARCHAR2</v>
      </c>
      <c r="E10" s="9">
        <f>[31]DBD!E14</f>
        <v>60</v>
      </c>
      <c r="F10" s="9">
        <f>[31]DBD!F14</f>
        <v>0</v>
      </c>
      <c r="G10" s="9">
        <f>[31]DBD!G14</f>
        <v>0</v>
      </c>
      <c r="H10" s="15"/>
      <c r="I10" s="15"/>
      <c r="J10" s="15"/>
      <c r="K10" s="15"/>
      <c r="L10" s="15"/>
      <c r="M10" s="15"/>
      <c r="N10" s="20"/>
    </row>
    <row r="11" spans="1:14">
      <c r="A11" s="9">
        <f>[31]DBD!A15</f>
        <v>7</v>
      </c>
      <c r="B11" s="9" t="str">
        <f>[31]DBD!B15</f>
        <v>CreateDate</v>
      </c>
      <c r="C11" s="9" t="str">
        <f>[31]DBD!C15</f>
        <v>建檔日期時間</v>
      </c>
      <c r="D11" s="9" t="str">
        <f>[31]DBD!D15</f>
        <v>DATE</v>
      </c>
      <c r="E11" s="9">
        <f>[31]DBD!E15</f>
        <v>0</v>
      </c>
      <c r="F11" s="9">
        <f>[31]DBD!F15</f>
        <v>0</v>
      </c>
      <c r="G11" s="9">
        <f>[31]DBD!G15</f>
        <v>0</v>
      </c>
      <c r="H11" s="15"/>
      <c r="I11" s="15"/>
      <c r="J11" s="15"/>
      <c r="K11" s="15"/>
      <c r="L11" s="15"/>
      <c r="M11" s="15"/>
      <c r="N11" s="15"/>
    </row>
    <row r="12" spans="1:14">
      <c r="A12" s="9">
        <f>[31]DBD!A16</f>
        <v>8</v>
      </c>
      <c r="B12" s="9" t="str">
        <f>[31]DBD!B16</f>
        <v>CreateEmpNo</v>
      </c>
      <c r="C12" s="9" t="str">
        <f>[31]DBD!C16</f>
        <v>建檔人員</v>
      </c>
      <c r="D12" s="9" t="str">
        <f>[31]DBD!D16</f>
        <v>VARCHAR2</v>
      </c>
      <c r="E12" s="9">
        <f>[31]DBD!E16</f>
        <v>6</v>
      </c>
      <c r="F12" s="9">
        <f>[31]DBD!F16</f>
        <v>0</v>
      </c>
      <c r="G12" s="9">
        <f>[31]DBD!G16</f>
        <v>0</v>
      </c>
      <c r="H12" s="15"/>
      <c r="I12" s="20"/>
      <c r="J12" s="20"/>
      <c r="K12" s="20"/>
      <c r="L12" s="20"/>
      <c r="M12" s="15"/>
      <c r="N12" s="15"/>
    </row>
    <row r="13" spans="1:14">
      <c r="A13" s="9">
        <f>[31]DBD!A17</f>
        <v>9</v>
      </c>
      <c r="B13" s="9" t="str">
        <f>[31]DBD!B17</f>
        <v>LastUpdate</v>
      </c>
      <c r="C13" s="9" t="str">
        <f>[31]DBD!C17</f>
        <v>最後更新日期時間</v>
      </c>
      <c r="D13" s="9" t="str">
        <f>[31]DBD!D17</f>
        <v>DATE</v>
      </c>
      <c r="E13" s="9">
        <f>[31]DBD!E17</f>
        <v>0</v>
      </c>
      <c r="F13" s="9">
        <f>[31]DBD!F17</f>
        <v>0</v>
      </c>
      <c r="G13" s="9">
        <f>[31]DBD!G17</f>
        <v>0</v>
      </c>
      <c r="H13" s="15"/>
      <c r="I13" s="15"/>
      <c r="J13" s="15"/>
      <c r="K13" s="15"/>
      <c r="L13" s="15"/>
      <c r="M13" s="15"/>
      <c r="N13" s="15"/>
    </row>
    <row r="14" spans="1:14">
      <c r="A14" s="9">
        <f>[31]DBD!A18</f>
        <v>10</v>
      </c>
      <c r="B14" s="9" t="str">
        <f>[31]DBD!B18</f>
        <v>LastUpdateEmpNo</v>
      </c>
      <c r="C14" s="9" t="str">
        <f>[31]DBD!C18</f>
        <v>最後更新人員</v>
      </c>
      <c r="D14" s="9" t="str">
        <f>[31]DBD!D18</f>
        <v>VARCHAR2</v>
      </c>
      <c r="E14" s="9">
        <f>[31]DBD!E18</f>
        <v>6</v>
      </c>
      <c r="F14" s="9">
        <f>[31]DBD!F18</f>
        <v>0</v>
      </c>
      <c r="G14" s="9">
        <f>[31]DBD!G18</f>
        <v>0</v>
      </c>
      <c r="H14" s="15"/>
      <c r="I14" s="15"/>
      <c r="J14" s="15"/>
      <c r="K14" s="15"/>
      <c r="L14" s="15"/>
      <c r="M14" s="15"/>
      <c r="N14" s="15"/>
    </row>
  </sheetData>
  <mergeCells count="1">
    <mergeCell ref="A1:B1"/>
  </mergeCells>
  <phoneticPr fontId="1" type="noConversion"/>
  <hyperlinks>
    <hyperlink ref="E1" location="'L2'!A1" display="回首頁" xr:uid="{00000000-0004-0000-1F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工作表33"/>
  <dimension ref="A1:N17"/>
  <sheetViews>
    <sheetView topLeftCell="A4" zoomScaleNormal="100" workbookViewId="0">
      <selection activeCell="A5" sqref="A5:XFD5"/>
    </sheetView>
  </sheetViews>
  <sheetFormatPr defaultColWidth="47.109375" defaultRowHeight="16.2"/>
  <cols>
    <col min="1" max="1" width="5.21875" style="11" bestFit="1" customWidth="1"/>
    <col min="2" max="2" width="19" style="11" bestFit="1" customWidth="1"/>
    <col min="3" max="3" width="21.44140625" style="11" bestFit="1" customWidth="1"/>
    <col min="4" max="4" width="31.21875" style="11" bestFit="1" customWidth="1"/>
    <col min="5" max="5" width="8.21875" style="11" bestFit="1" customWidth="1"/>
    <col min="6" max="6" width="6.21875" style="11" bestFit="1" customWidth="1"/>
    <col min="7" max="7" width="20.21875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47.109375" style="11"/>
  </cols>
  <sheetData>
    <row r="1" spans="1:14">
      <c r="A1" s="46" t="s">
        <v>7</v>
      </c>
      <c r="B1" s="47"/>
      <c r="C1" s="9" t="str">
        <f>[32]DBD!C1</f>
        <v>ClLandOwner</v>
      </c>
      <c r="D1" s="9" t="str">
        <f>[32]DBD!D1</f>
        <v>擔保品-土地所有權人檔</v>
      </c>
      <c r="E1" s="16" t="s">
        <v>23</v>
      </c>
      <c r="F1" s="10"/>
      <c r="G1" s="10"/>
    </row>
    <row r="2" spans="1:14" ht="409.6">
      <c r="A2" s="37"/>
      <c r="B2" s="38" t="s">
        <v>353</v>
      </c>
      <c r="C2" s="9" t="s">
        <v>788</v>
      </c>
      <c r="D2" s="9"/>
      <c r="E2" s="16"/>
      <c r="F2" s="10"/>
      <c r="G2" s="10"/>
    </row>
    <row r="3" spans="1:14" ht="178.2">
      <c r="A3" s="37"/>
      <c r="B3" s="38" t="s">
        <v>354</v>
      </c>
      <c r="C3" s="9" t="s">
        <v>789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[32]DBD!A9</f>
        <v>1</v>
      </c>
      <c r="B5" s="9" t="str">
        <f>[32]DBD!B9</f>
        <v>ClCode1</v>
      </c>
      <c r="C5" s="9" t="str">
        <f>[32]DBD!C9</f>
        <v>擔保品代號1</v>
      </c>
      <c r="D5" s="9" t="str">
        <f>[32]DBD!D9</f>
        <v>DECIMAL</v>
      </c>
      <c r="E5" s="9">
        <f>[32]DBD!E9</f>
        <v>1</v>
      </c>
      <c r="F5" s="9">
        <f>[32]DBD!F9</f>
        <v>0</v>
      </c>
      <c r="G5" s="9">
        <f>[32]DBD!G9</f>
        <v>0</v>
      </c>
      <c r="H5" s="15" t="s">
        <v>707</v>
      </c>
      <c r="I5" s="15" t="s">
        <v>703</v>
      </c>
      <c r="J5" s="15" t="s">
        <v>597</v>
      </c>
      <c r="K5" s="15" t="s">
        <v>598</v>
      </c>
      <c r="L5" s="15">
        <v>1</v>
      </c>
      <c r="M5" s="15"/>
      <c r="N5" s="20"/>
    </row>
    <row r="6" spans="1:14">
      <c r="A6" s="9">
        <f>[32]DBD!A10</f>
        <v>2</v>
      </c>
      <c r="B6" s="9" t="str">
        <f>[32]DBD!B10</f>
        <v>ClCode2</v>
      </c>
      <c r="C6" s="9" t="str">
        <f>[32]DBD!C10</f>
        <v>擔保品代號2</v>
      </c>
      <c r="D6" s="9" t="str">
        <f>[32]DBD!D10</f>
        <v>DECIMAL</v>
      </c>
      <c r="E6" s="9">
        <f>[32]DBD!E10</f>
        <v>2</v>
      </c>
      <c r="F6" s="9">
        <f>[32]DBD!F10</f>
        <v>0</v>
      </c>
      <c r="G6" s="9">
        <f>[32]DBD!G10</f>
        <v>0</v>
      </c>
      <c r="H6" s="15" t="s">
        <v>707</v>
      </c>
      <c r="I6" s="39" t="s">
        <v>704</v>
      </c>
      <c r="J6" s="15" t="s">
        <v>599</v>
      </c>
      <c r="K6" s="15" t="s">
        <v>598</v>
      </c>
      <c r="L6" s="15">
        <v>2</v>
      </c>
      <c r="M6" s="15"/>
      <c r="N6" s="20"/>
    </row>
    <row r="7" spans="1:14">
      <c r="A7" s="9">
        <f>[32]DBD!A11</f>
        <v>3</v>
      </c>
      <c r="B7" s="9" t="str">
        <f>[32]DBD!B11</f>
        <v>ClNo</v>
      </c>
      <c r="C7" s="9" t="str">
        <f>[32]DBD!C11</f>
        <v>擔保品編號</v>
      </c>
      <c r="D7" s="9" t="str">
        <f>[32]DBD!D11</f>
        <v>DECIMAL</v>
      </c>
      <c r="E7" s="9">
        <f>[32]DBD!E11</f>
        <v>7</v>
      </c>
      <c r="F7" s="9">
        <f>[32]DBD!F11</f>
        <v>0</v>
      </c>
      <c r="G7" s="9">
        <f>[32]DBD!G11</f>
        <v>0</v>
      </c>
      <c r="H7" s="15" t="s">
        <v>707</v>
      </c>
      <c r="I7" s="9" t="s">
        <v>705</v>
      </c>
      <c r="J7" s="15" t="s">
        <v>601</v>
      </c>
      <c r="K7" s="15" t="s">
        <v>598</v>
      </c>
      <c r="L7" s="15">
        <v>7</v>
      </c>
      <c r="M7" s="15"/>
      <c r="N7" s="20"/>
    </row>
    <row r="8" spans="1:14" ht="32.4">
      <c r="A8" s="9">
        <f>[32]DBD!A12</f>
        <v>4</v>
      </c>
      <c r="B8" s="9" t="str">
        <f>[32]DBD!B12</f>
        <v>LandSeq</v>
      </c>
      <c r="C8" s="9" t="str">
        <f>[32]DBD!C12</f>
        <v>土地序號</v>
      </c>
      <c r="D8" s="9" t="str">
        <f>[32]DBD!D12</f>
        <v>DECIMAL</v>
      </c>
      <c r="E8" s="9">
        <f>[32]DBD!E12</f>
        <v>3</v>
      </c>
      <c r="F8" s="9">
        <f>[32]DBD!F12</f>
        <v>0</v>
      </c>
      <c r="G8" s="9" t="str">
        <f>[32]DBD!G12</f>
        <v>房地:從1起編
土地:固定000</v>
      </c>
      <c r="H8" s="15" t="s">
        <v>707</v>
      </c>
      <c r="I8" s="15" t="s">
        <v>706</v>
      </c>
      <c r="J8" s="15" t="s">
        <v>708</v>
      </c>
      <c r="K8" s="15" t="s">
        <v>709</v>
      </c>
      <c r="L8" s="15">
        <v>3</v>
      </c>
      <c r="M8" s="15"/>
      <c r="N8" s="20"/>
    </row>
    <row r="9" spans="1:14" ht="48.6">
      <c r="A9" s="9">
        <f>[32]DBD!A13</f>
        <v>5</v>
      </c>
      <c r="B9" s="9" t="str">
        <f>[32]DBD!B13</f>
        <v>OwnerId</v>
      </c>
      <c r="C9" s="9" t="str">
        <f>[32]DBD!C13</f>
        <v>所有權人統編</v>
      </c>
      <c r="D9" s="9" t="str">
        <f>[32]DBD!D13</f>
        <v>VARCHAR2</v>
      </c>
      <c r="E9" s="9">
        <f>[32]DBD!E13</f>
        <v>10</v>
      </c>
      <c r="F9" s="9">
        <f>[32]DBD!F13</f>
        <v>0</v>
      </c>
      <c r="G9" s="9">
        <f>[32]DBD!G13</f>
        <v>0</v>
      </c>
      <c r="H9" s="15" t="s">
        <v>554</v>
      </c>
      <c r="I9" s="15" t="s">
        <v>710</v>
      </c>
      <c r="J9" s="40" t="s">
        <v>697</v>
      </c>
      <c r="K9" s="40" t="s">
        <v>380</v>
      </c>
      <c r="L9" s="40">
        <v>10</v>
      </c>
      <c r="M9" s="15"/>
      <c r="N9" s="20"/>
    </row>
    <row r="10" spans="1:14">
      <c r="A10" s="9">
        <f>[32]DBD!A14</f>
        <v>6</v>
      </c>
      <c r="B10" s="9" t="str">
        <f>[32]DBD!B14</f>
        <v>OwnerName</v>
      </c>
      <c r="C10" s="9" t="str">
        <f>[32]DBD!C14</f>
        <v>所有權人姓名</v>
      </c>
      <c r="D10" s="9" t="str">
        <f>[32]DBD!D14</f>
        <v>NVARCHAR2</v>
      </c>
      <c r="E10" s="9">
        <f>[32]DBD!E14</f>
        <v>100</v>
      </c>
      <c r="F10" s="9">
        <f>[32]DBD!F14</f>
        <v>0</v>
      </c>
      <c r="G10" s="9">
        <f>[32]DBD!G14</f>
        <v>0</v>
      </c>
      <c r="H10" s="15" t="s">
        <v>554</v>
      </c>
      <c r="I10" s="15" t="s">
        <v>711</v>
      </c>
      <c r="J10" s="15" t="s">
        <v>699</v>
      </c>
      <c r="K10" s="15" t="s">
        <v>700</v>
      </c>
      <c r="L10" s="15">
        <v>100</v>
      </c>
      <c r="M10" s="15"/>
      <c r="N10" s="20"/>
    </row>
    <row r="11" spans="1:14" ht="48.6">
      <c r="A11" s="9">
        <f>[32]DBD!A15</f>
        <v>7</v>
      </c>
      <c r="B11" s="9" t="str">
        <f>[32]DBD!B15</f>
        <v>OwnerRelCode</v>
      </c>
      <c r="C11" s="9" t="str">
        <f>[32]DBD!C15</f>
        <v>與授信戶關係</v>
      </c>
      <c r="D11" s="9" t="str">
        <f>[32]DBD!D15</f>
        <v>DECIMAL</v>
      </c>
      <c r="E11" s="9">
        <f>[32]DBD!E15</f>
        <v>2</v>
      </c>
      <c r="F11" s="9">
        <f>[32]DBD!F15</f>
        <v>0</v>
      </c>
      <c r="G11" s="9" t="str">
        <f>[32]DBD!G15</f>
        <v>1:本人;2:配偶;3:子女;4:父母,5:其他</v>
      </c>
      <c r="H11" s="15"/>
      <c r="I11" s="15"/>
      <c r="J11" s="15"/>
      <c r="K11" s="15"/>
      <c r="L11" s="15"/>
      <c r="M11" s="15"/>
      <c r="N11" s="15" t="s">
        <v>368</v>
      </c>
    </row>
    <row r="12" spans="1:14">
      <c r="A12" s="9">
        <f>[32]DBD!A16</f>
        <v>8</v>
      </c>
      <c r="B12" s="9" t="str">
        <f>[32]DBD!B16</f>
        <v>OwnerPart</v>
      </c>
      <c r="C12" s="9" t="str">
        <f>[32]DBD!C16</f>
        <v>持份比率(分子)</v>
      </c>
      <c r="D12" s="9" t="str">
        <f>[32]DBD!D16</f>
        <v>DECIMAL</v>
      </c>
      <c r="E12" s="9">
        <f>[32]DBD!E16</f>
        <v>10</v>
      </c>
      <c r="F12" s="9">
        <f>[32]DBD!F16</f>
        <v>0</v>
      </c>
      <c r="G12" s="9">
        <f>[32]DBD!G16</f>
        <v>0</v>
      </c>
      <c r="H12" s="15"/>
      <c r="I12" s="20"/>
      <c r="J12" s="20"/>
      <c r="K12" s="20"/>
      <c r="L12" s="20"/>
      <c r="M12" s="15"/>
      <c r="N12" s="15" t="s">
        <v>368</v>
      </c>
    </row>
    <row r="13" spans="1:14">
      <c r="A13" s="9">
        <f>[32]DBD!A17</f>
        <v>9</v>
      </c>
      <c r="B13" s="9" t="str">
        <f>[32]DBD!B17</f>
        <v>OwnerTotal</v>
      </c>
      <c r="C13" s="9" t="str">
        <f>[32]DBD!C17</f>
        <v>持份比率(分母)</v>
      </c>
      <c r="D13" s="9" t="str">
        <f>[32]DBD!D17</f>
        <v>DECIMAL</v>
      </c>
      <c r="E13" s="9">
        <f>[32]DBD!E17</f>
        <v>10</v>
      </c>
      <c r="F13" s="9">
        <f>[32]DBD!F17</f>
        <v>0</v>
      </c>
      <c r="G13" s="9">
        <f>[32]DBD!G17</f>
        <v>0</v>
      </c>
      <c r="H13" s="15"/>
      <c r="I13" s="15"/>
      <c r="J13" s="15"/>
      <c r="K13" s="15"/>
      <c r="L13" s="15"/>
      <c r="M13" s="15"/>
      <c r="N13" s="15" t="s">
        <v>368</v>
      </c>
    </row>
    <row r="14" spans="1:14">
      <c r="A14" s="9">
        <f>[32]DBD!A18</f>
        <v>10</v>
      </c>
      <c r="B14" s="9" t="str">
        <f>[32]DBD!B18</f>
        <v>CreateDate</v>
      </c>
      <c r="C14" s="9" t="str">
        <f>[32]DBD!C18</f>
        <v>建檔日期時間</v>
      </c>
      <c r="D14" s="9" t="str">
        <f>[32]DBD!D18</f>
        <v>DATE</v>
      </c>
      <c r="E14" s="9">
        <f>[32]DBD!E18</f>
        <v>0</v>
      </c>
      <c r="F14" s="9">
        <f>[32]DBD!F18</f>
        <v>0</v>
      </c>
      <c r="G14" s="9">
        <f>[32]DBD!G18</f>
        <v>0</v>
      </c>
      <c r="H14" s="15"/>
      <c r="I14" s="15"/>
      <c r="J14" s="15"/>
      <c r="K14" s="15"/>
      <c r="L14" s="15"/>
      <c r="M14" s="15"/>
      <c r="N14" s="15"/>
    </row>
    <row r="15" spans="1:14">
      <c r="A15" s="9">
        <f>[32]DBD!A19</f>
        <v>11</v>
      </c>
      <c r="B15" s="9" t="str">
        <f>[32]DBD!B19</f>
        <v>CreateEmpNo</v>
      </c>
      <c r="C15" s="9" t="str">
        <f>[32]DBD!C19</f>
        <v>建檔人員</v>
      </c>
      <c r="D15" s="9" t="str">
        <f>[32]DBD!D19</f>
        <v>VARCHAR2</v>
      </c>
      <c r="E15" s="9">
        <f>[32]DBD!E19</f>
        <v>6</v>
      </c>
      <c r="F15" s="9">
        <f>[32]DBD!F19</f>
        <v>0</v>
      </c>
      <c r="G15" s="9">
        <f>[32]DBD!G19</f>
        <v>0</v>
      </c>
      <c r="H15" s="15"/>
      <c r="I15" s="15"/>
      <c r="J15" s="15"/>
      <c r="K15" s="15"/>
      <c r="L15" s="15"/>
      <c r="M15" s="15"/>
      <c r="N15" s="15"/>
    </row>
    <row r="16" spans="1:14">
      <c r="A16" s="9">
        <f>[32]DBD!A20</f>
        <v>12</v>
      </c>
      <c r="B16" s="9" t="str">
        <f>[32]DBD!B20</f>
        <v>LastUpdate</v>
      </c>
      <c r="C16" s="9" t="str">
        <f>[32]DBD!C20</f>
        <v>最後更新日期時間</v>
      </c>
      <c r="D16" s="9" t="str">
        <f>[32]DBD!D20</f>
        <v>DATE</v>
      </c>
      <c r="E16" s="9">
        <f>[32]DBD!E20</f>
        <v>0</v>
      </c>
      <c r="F16" s="9">
        <f>[32]DBD!F20</f>
        <v>0</v>
      </c>
      <c r="G16" s="9">
        <f>[32]DBD!G20</f>
        <v>0</v>
      </c>
      <c r="H16" s="15"/>
      <c r="I16" s="15"/>
      <c r="J16" s="15"/>
      <c r="K16" s="15"/>
      <c r="L16" s="15"/>
      <c r="M16" s="15"/>
      <c r="N16" s="15"/>
    </row>
    <row r="17" spans="1:14">
      <c r="A17" s="9">
        <f>[32]DBD!A21</f>
        <v>13</v>
      </c>
      <c r="B17" s="9" t="str">
        <f>[32]DBD!B21</f>
        <v>LastUpdateEmpNo</v>
      </c>
      <c r="C17" s="9" t="str">
        <f>[32]DBD!C21</f>
        <v>最後更新人員</v>
      </c>
      <c r="D17" s="9" t="str">
        <f>[32]DBD!D21</f>
        <v>VARCHAR2</v>
      </c>
      <c r="E17" s="9">
        <f>[32]DBD!E21</f>
        <v>6</v>
      </c>
      <c r="F17" s="9">
        <f>[32]DBD!F21</f>
        <v>0</v>
      </c>
      <c r="G17" s="9">
        <f>[32]DBD!G21</f>
        <v>0</v>
      </c>
      <c r="H17" s="15"/>
      <c r="I17" s="15"/>
      <c r="J17" s="15"/>
      <c r="K17" s="15"/>
      <c r="L17" s="15"/>
      <c r="M17" s="15"/>
      <c r="N17" s="15"/>
    </row>
  </sheetData>
  <mergeCells count="1">
    <mergeCell ref="A1:B1"/>
  </mergeCells>
  <phoneticPr fontId="1" type="noConversion"/>
  <hyperlinks>
    <hyperlink ref="E1" location="'L2'!A1" display="回首頁" xr:uid="{00000000-0004-0000-20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工作表34"/>
  <dimension ref="A1:N14"/>
  <sheetViews>
    <sheetView zoomScaleNormal="100" workbookViewId="0">
      <selection activeCell="G17" sqref="G17"/>
    </sheetView>
  </sheetViews>
  <sheetFormatPr defaultColWidth="47.109375" defaultRowHeight="16.2"/>
  <cols>
    <col min="1" max="1" width="5.21875" style="11" bestFit="1" customWidth="1"/>
    <col min="2" max="2" width="19" style="11" bestFit="1" customWidth="1"/>
    <col min="3" max="3" width="21.44140625" style="11" bestFit="1" customWidth="1"/>
    <col min="4" max="4" width="31.21875" style="11" bestFit="1" customWidth="1"/>
    <col min="5" max="5" width="8.21875" style="11" bestFit="1" customWidth="1"/>
    <col min="6" max="6" width="6.21875" style="11" bestFit="1" customWidth="1"/>
    <col min="7" max="7" width="20.21875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47.109375" style="11"/>
  </cols>
  <sheetData>
    <row r="1" spans="1:14">
      <c r="A1" s="46" t="s">
        <v>7</v>
      </c>
      <c r="B1" s="47"/>
      <c r="C1" s="9" t="str">
        <f>[33]DBD!C1</f>
        <v>ClLandReason</v>
      </c>
      <c r="D1" s="9" t="str">
        <f>[33]DBD!D1</f>
        <v>擔保品-土地修改原因檔</v>
      </c>
      <c r="E1" s="16" t="s">
        <v>23</v>
      </c>
      <c r="F1" s="10"/>
      <c r="G1" s="10"/>
    </row>
    <row r="2" spans="1:14">
      <c r="A2" s="37"/>
      <c r="B2" s="38" t="s">
        <v>353</v>
      </c>
      <c r="C2" s="9"/>
      <c r="D2" s="9"/>
      <c r="E2" s="16"/>
      <c r="F2" s="10"/>
      <c r="G2" s="10"/>
    </row>
    <row r="3" spans="1:14">
      <c r="A3" s="37"/>
      <c r="B3" s="38" t="s">
        <v>354</v>
      </c>
      <c r="C3" s="9"/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[33]DBD!A9</f>
        <v>1</v>
      </c>
      <c r="B5" s="9" t="str">
        <f>[33]DBD!B9</f>
        <v>ClCode1</v>
      </c>
      <c r="C5" s="9" t="str">
        <f>[33]DBD!C9</f>
        <v>擔保品-代號1</v>
      </c>
      <c r="D5" s="9" t="str">
        <f>[33]DBD!D9</f>
        <v>DECIMAL</v>
      </c>
      <c r="E5" s="9">
        <f>[33]DBD!E9</f>
        <v>1</v>
      </c>
      <c r="F5" s="9">
        <f>[33]DBD!F9</f>
        <v>0</v>
      </c>
      <c r="G5" s="9">
        <f>[33]DBD!G9</f>
        <v>0</v>
      </c>
      <c r="H5" s="15"/>
      <c r="I5" s="15"/>
      <c r="J5" s="15"/>
      <c r="K5" s="15"/>
      <c r="L5" s="15"/>
      <c r="M5" s="15"/>
      <c r="N5" s="20"/>
    </row>
    <row r="6" spans="1:14">
      <c r="A6" s="9">
        <f>[33]DBD!A10</f>
        <v>2</v>
      </c>
      <c r="B6" s="9" t="str">
        <f>[33]DBD!B10</f>
        <v>ClCode2</v>
      </c>
      <c r="C6" s="9" t="str">
        <f>[33]DBD!C10</f>
        <v>擔保品-代號2</v>
      </c>
      <c r="D6" s="9" t="str">
        <f>[33]DBD!D10</f>
        <v>DECIMAL</v>
      </c>
      <c r="E6" s="9">
        <f>[33]DBD!E10</f>
        <v>2</v>
      </c>
      <c r="F6" s="9">
        <f>[33]DBD!F10</f>
        <v>0</v>
      </c>
      <c r="G6" s="9">
        <f>[33]DBD!G10</f>
        <v>0</v>
      </c>
      <c r="H6" s="15"/>
      <c r="I6" s="15"/>
      <c r="J6" s="15"/>
      <c r="K6" s="15"/>
      <c r="L6" s="15"/>
      <c r="M6" s="15"/>
      <c r="N6" s="20"/>
    </row>
    <row r="7" spans="1:14">
      <c r="A7" s="9">
        <f>[33]DBD!A11</f>
        <v>3</v>
      </c>
      <c r="B7" s="9" t="str">
        <f>[33]DBD!B11</f>
        <v>ClNo</v>
      </c>
      <c r="C7" s="9" t="str">
        <f>[33]DBD!C11</f>
        <v>擔保品編號</v>
      </c>
      <c r="D7" s="9" t="str">
        <f>[33]DBD!D11</f>
        <v>DECIMAL</v>
      </c>
      <c r="E7" s="9">
        <f>[33]DBD!E11</f>
        <v>7</v>
      </c>
      <c r="F7" s="9">
        <f>[33]DBD!F11</f>
        <v>0</v>
      </c>
      <c r="G7" s="9">
        <f>[33]DBD!G11</f>
        <v>0</v>
      </c>
      <c r="H7" s="15"/>
      <c r="I7" s="15"/>
      <c r="J7" s="15"/>
      <c r="K7" s="15"/>
      <c r="L7" s="15"/>
      <c r="M7" s="15"/>
      <c r="N7" s="20"/>
    </row>
    <row r="8" spans="1:14">
      <c r="A8" s="9">
        <f>[33]DBD!A12</f>
        <v>4</v>
      </c>
      <c r="B8" s="9" t="str">
        <f>[33]DBD!B12</f>
        <v>ReasonSeq</v>
      </c>
      <c r="C8" s="9" t="str">
        <f>[33]DBD!C12</f>
        <v>修改原因序號</v>
      </c>
      <c r="D8" s="9" t="str">
        <f>[33]DBD!D12</f>
        <v>DECIMAL</v>
      </c>
      <c r="E8" s="9">
        <f>[33]DBD!E12</f>
        <v>3</v>
      </c>
      <c r="F8" s="9">
        <f>[33]DBD!F12</f>
        <v>0</v>
      </c>
      <c r="G8" s="9">
        <f>[33]DBD!G12</f>
        <v>0</v>
      </c>
      <c r="H8" s="15"/>
      <c r="I8" s="15"/>
      <c r="J8" s="15"/>
      <c r="K8" s="15"/>
      <c r="L8" s="15"/>
      <c r="M8" s="15"/>
      <c r="N8" s="20"/>
    </row>
    <row r="9" spans="1:14" ht="81">
      <c r="A9" s="9">
        <f>[33]DBD!A13</f>
        <v>5</v>
      </c>
      <c r="B9" s="9" t="str">
        <f>[33]DBD!B13</f>
        <v>Reason</v>
      </c>
      <c r="C9" s="9" t="str">
        <f>[33]DBD!C13</f>
        <v>修改原因</v>
      </c>
      <c r="D9" s="9" t="str">
        <f>[33]DBD!D13</f>
        <v>DECIMAL</v>
      </c>
      <c r="E9" s="9">
        <f>[33]DBD!E13</f>
        <v>1</v>
      </c>
      <c r="F9" s="9">
        <f>[33]DBD!F13</f>
        <v>0</v>
      </c>
      <c r="G9" s="9" t="str">
        <f>[33]DBD!G13</f>
        <v>1:補齊舊資料;2:資料錯誤;3:部分塗銷（持分）;4:部分塗銷（車位）;5:政府機關通知;6:其他：</v>
      </c>
      <c r="H9" s="15"/>
      <c r="I9" s="15"/>
      <c r="J9" s="15"/>
      <c r="K9" s="15"/>
      <c r="L9" s="15"/>
      <c r="M9" s="15"/>
      <c r="N9" s="20"/>
    </row>
    <row r="10" spans="1:14">
      <c r="A10" s="9">
        <f>[33]DBD!A14</f>
        <v>6</v>
      </c>
      <c r="B10" s="9" t="str">
        <f>[33]DBD!B14</f>
        <v>OtherReason</v>
      </c>
      <c r="C10" s="9" t="str">
        <f>[33]DBD!C14</f>
        <v>其他原因</v>
      </c>
      <c r="D10" s="9" t="str">
        <f>[33]DBD!D14</f>
        <v>NVARCHAR2</v>
      </c>
      <c r="E10" s="9">
        <f>[33]DBD!E14</f>
        <v>60</v>
      </c>
      <c r="F10" s="9">
        <f>[33]DBD!F14</f>
        <v>0</v>
      </c>
      <c r="G10" s="9">
        <f>[33]DBD!G14</f>
        <v>0</v>
      </c>
      <c r="H10" s="15"/>
      <c r="I10" s="15"/>
      <c r="J10" s="15"/>
      <c r="K10" s="15"/>
      <c r="L10" s="15"/>
      <c r="M10" s="15"/>
      <c r="N10" s="20"/>
    </row>
    <row r="11" spans="1:14">
      <c r="A11" s="9">
        <f>[33]DBD!A15</f>
        <v>7</v>
      </c>
      <c r="B11" s="9" t="str">
        <f>[33]DBD!B15</f>
        <v>CreateDate</v>
      </c>
      <c r="C11" s="9" t="str">
        <f>[33]DBD!C15</f>
        <v>建檔日期時間</v>
      </c>
      <c r="D11" s="9" t="str">
        <f>[33]DBD!D15</f>
        <v>DATE</v>
      </c>
      <c r="E11" s="9">
        <f>[33]DBD!E15</f>
        <v>0</v>
      </c>
      <c r="F11" s="9">
        <f>[33]DBD!F15</f>
        <v>0</v>
      </c>
      <c r="G11" s="9">
        <f>[33]DBD!G15</f>
        <v>0</v>
      </c>
      <c r="H11" s="15"/>
      <c r="I11" s="15"/>
      <c r="J11" s="15"/>
      <c r="K11" s="15"/>
      <c r="L11" s="15"/>
      <c r="M11" s="15"/>
      <c r="N11" s="15"/>
    </row>
    <row r="12" spans="1:14">
      <c r="A12" s="9">
        <f>[33]DBD!A16</f>
        <v>8</v>
      </c>
      <c r="B12" s="9" t="str">
        <f>[33]DBD!B16</f>
        <v>CreateEmpNo</v>
      </c>
      <c r="C12" s="9" t="str">
        <f>[33]DBD!C16</f>
        <v>建檔人員</v>
      </c>
      <c r="D12" s="9" t="str">
        <f>[33]DBD!D16</f>
        <v>VARCHAR2</v>
      </c>
      <c r="E12" s="9">
        <f>[33]DBD!E16</f>
        <v>6</v>
      </c>
      <c r="F12" s="9">
        <f>[33]DBD!F16</f>
        <v>0</v>
      </c>
      <c r="G12" s="9">
        <f>[33]DBD!G16</f>
        <v>0</v>
      </c>
      <c r="H12" s="15"/>
      <c r="I12" s="20"/>
      <c r="J12" s="20"/>
      <c r="K12" s="20"/>
      <c r="L12" s="20"/>
      <c r="M12" s="15"/>
      <c r="N12" s="15"/>
    </row>
    <row r="13" spans="1:14">
      <c r="A13" s="9">
        <f>[33]DBD!A17</f>
        <v>9</v>
      </c>
      <c r="B13" s="9" t="str">
        <f>[33]DBD!B17</f>
        <v>LastUpdate</v>
      </c>
      <c r="C13" s="9" t="str">
        <f>[33]DBD!C17</f>
        <v>最後更新日期時間</v>
      </c>
      <c r="D13" s="9" t="str">
        <f>[33]DBD!D17</f>
        <v>DATE</v>
      </c>
      <c r="E13" s="9">
        <f>[33]DBD!E17</f>
        <v>0</v>
      </c>
      <c r="F13" s="9">
        <f>[33]DBD!F17</f>
        <v>0</v>
      </c>
      <c r="G13" s="9">
        <f>[33]DBD!G17</f>
        <v>0</v>
      </c>
      <c r="H13" s="15"/>
      <c r="I13" s="15"/>
      <c r="J13" s="15"/>
      <c r="K13" s="15"/>
      <c r="L13" s="15"/>
      <c r="M13" s="15"/>
      <c r="N13" s="15"/>
    </row>
    <row r="14" spans="1:14">
      <c r="A14" s="9">
        <f>[33]DBD!A18</f>
        <v>10</v>
      </c>
      <c r="B14" s="9" t="str">
        <f>[33]DBD!B18</f>
        <v>LastUpdateEmpNo</v>
      </c>
      <c r="C14" s="9" t="str">
        <f>[33]DBD!C18</f>
        <v>最後更新人員</v>
      </c>
      <c r="D14" s="9" t="str">
        <f>[33]DBD!D18</f>
        <v>VARCHAR2</v>
      </c>
      <c r="E14" s="9">
        <f>[33]DBD!E18</f>
        <v>6</v>
      </c>
      <c r="F14" s="9">
        <f>[33]DBD!F18</f>
        <v>0</v>
      </c>
      <c r="G14" s="9">
        <f>[33]DBD!G18</f>
        <v>0</v>
      </c>
      <c r="H14" s="15"/>
      <c r="I14" s="15"/>
      <c r="J14" s="15"/>
      <c r="K14" s="15"/>
      <c r="L14" s="15"/>
      <c r="M14" s="15"/>
      <c r="N14" s="15"/>
    </row>
  </sheetData>
  <mergeCells count="1">
    <mergeCell ref="A1:B1"/>
  </mergeCells>
  <phoneticPr fontId="1" type="noConversion"/>
  <hyperlinks>
    <hyperlink ref="E1" location="'L2'!A1" display="回首頁" xr:uid="{00000000-0004-0000-21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/>
  <dimension ref="A1:N12"/>
  <sheetViews>
    <sheetView workbookViewId="0">
      <selection activeCell="B6" sqref="B6"/>
    </sheetView>
  </sheetViews>
  <sheetFormatPr defaultColWidth="58.77734375" defaultRowHeight="16.2"/>
  <cols>
    <col min="1" max="1" width="5.21875" style="11" bestFit="1" customWidth="1"/>
    <col min="2" max="4" width="22.664062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58.77734375" style="11"/>
  </cols>
  <sheetData>
    <row r="1" spans="1:14">
      <c r="A1" s="46" t="s">
        <v>7</v>
      </c>
      <c r="B1" s="47"/>
      <c r="C1" s="9" t="str">
        <f>[3]DBD!C1</f>
        <v>FacProdAcctFee</v>
      </c>
      <c r="D1" s="9" t="str">
        <f>[3]DBD!D1</f>
        <v>商品參數副檔帳管費</v>
      </c>
      <c r="E1" s="16" t="s">
        <v>23</v>
      </c>
      <c r="F1" s="10"/>
      <c r="G1" s="10"/>
    </row>
    <row r="2" spans="1:14">
      <c r="A2" s="21"/>
      <c r="B2" s="22" t="s">
        <v>353</v>
      </c>
      <c r="C2" s="9"/>
      <c r="D2" s="9"/>
      <c r="E2" s="16"/>
      <c r="F2" s="10"/>
      <c r="G2" s="10"/>
    </row>
    <row r="3" spans="1:14">
      <c r="A3" s="21"/>
      <c r="B3" s="22" t="s">
        <v>354</v>
      </c>
      <c r="C3" s="9"/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[3]DBD!A9</f>
        <v>1</v>
      </c>
      <c r="B5" s="9" t="str">
        <f>[3]DBD!B9</f>
        <v>ProdNo</v>
      </c>
      <c r="C5" s="9" t="str">
        <f>[3]DBD!C9</f>
        <v>商品代碼</v>
      </c>
      <c r="D5" s="9" t="str">
        <f>[3]DBD!D9</f>
        <v>VARCHAR2</v>
      </c>
      <c r="E5" s="9">
        <f>[3]DBD!E9</f>
        <v>9</v>
      </c>
      <c r="F5" s="9"/>
      <c r="G5" s="9"/>
      <c r="H5" s="15"/>
      <c r="I5" s="15"/>
      <c r="J5" s="15"/>
      <c r="K5" s="15"/>
      <c r="L5" s="15"/>
      <c r="M5" s="15"/>
      <c r="N5" s="15"/>
    </row>
    <row r="6" spans="1:14">
      <c r="A6" s="9">
        <f>[3]DBD!A10</f>
        <v>2</v>
      </c>
      <c r="B6" s="9" t="str">
        <f>[3]DBD!B10</f>
        <v>LoanLow</v>
      </c>
      <c r="C6" s="9" t="str">
        <f>[3]DBD!C10</f>
        <v>貸款金額(含)以上</v>
      </c>
      <c r="D6" s="9" t="str">
        <f>[3]DBD!D10</f>
        <v>DECIMAL</v>
      </c>
      <c r="E6" s="9">
        <f>[3]DBD!E10</f>
        <v>16</v>
      </c>
      <c r="F6" s="9">
        <f>[3]DBD!F10</f>
        <v>2</v>
      </c>
      <c r="G6" s="9"/>
      <c r="H6" s="15"/>
      <c r="I6" s="15"/>
      <c r="J6" s="15"/>
      <c r="K6" s="15"/>
      <c r="L6" s="15"/>
      <c r="M6" s="15"/>
      <c r="N6" s="15"/>
    </row>
    <row r="7" spans="1:14">
      <c r="A7" s="9">
        <f>[3]DBD!A11</f>
        <v>3</v>
      </c>
      <c r="B7" s="9" t="str">
        <f>[3]DBD!B11</f>
        <v>LoanHigh</v>
      </c>
      <c r="C7" s="9" t="str">
        <f>[3]DBD!C11</f>
        <v>貸款金額(含)以下</v>
      </c>
      <c r="D7" s="9" t="str">
        <f>[3]DBD!D11</f>
        <v>DECIMAL</v>
      </c>
      <c r="E7" s="9">
        <f>[3]DBD!E11</f>
        <v>16</v>
      </c>
      <c r="F7" s="9">
        <f>[3]DBD!F11</f>
        <v>2</v>
      </c>
      <c r="G7" s="9"/>
      <c r="H7" s="15"/>
      <c r="I7" s="15"/>
      <c r="J7" s="15"/>
      <c r="K7" s="15"/>
      <c r="L7" s="15"/>
      <c r="M7" s="15"/>
      <c r="N7" s="15"/>
    </row>
    <row r="8" spans="1:14">
      <c r="A8" s="9">
        <f>[3]DBD!A12</f>
        <v>4</v>
      </c>
      <c r="B8" s="9" t="str">
        <f>[3]DBD!B12</f>
        <v>AcctFee</v>
      </c>
      <c r="C8" s="9" t="str">
        <f>[3]DBD!C12</f>
        <v>帳管費</v>
      </c>
      <c r="D8" s="9" t="str">
        <f>[3]DBD!D12</f>
        <v>DECIMAL</v>
      </c>
      <c r="E8" s="9">
        <f>[3]DBD!E12</f>
        <v>16</v>
      </c>
      <c r="F8" s="9">
        <f>[3]DBD!F12</f>
        <v>2</v>
      </c>
      <c r="G8" s="9"/>
      <c r="H8" s="15"/>
      <c r="I8" s="15"/>
      <c r="J8" s="15"/>
      <c r="K8" s="15"/>
      <c r="L8" s="15"/>
      <c r="M8" s="15"/>
      <c r="N8" s="15"/>
    </row>
    <row r="9" spans="1:14">
      <c r="A9" s="9">
        <f>[3]DBD!A13</f>
        <v>5</v>
      </c>
      <c r="B9" s="9" t="str">
        <f>[3]DBD!B13</f>
        <v>CreateDate</v>
      </c>
      <c r="C9" s="9" t="str">
        <f>[3]DBD!C13</f>
        <v>建檔日期時間</v>
      </c>
      <c r="D9" s="9" t="str">
        <f>[3]DBD!D13</f>
        <v>DATE</v>
      </c>
      <c r="E9" s="9"/>
      <c r="F9" s="9"/>
      <c r="G9" s="9"/>
      <c r="H9" s="15"/>
      <c r="I9" s="15"/>
      <c r="J9" s="15"/>
      <c r="K9" s="15"/>
      <c r="L9" s="15"/>
      <c r="M9" s="15"/>
      <c r="N9" s="15"/>
    </row>
    <row r="10" spans="1:14">
      <c r="A10" s="9">
        <f>[3]DBD!A14</f>
        <v>6</v>
      </c>
      <c r="B10" s="9" t="str">
        <f>[3]DBD!B14</f>
        <v>CreateEmpNo</v>
      </c>
      <c r="C10" s="9" t="str">
        <f>[3]DBD!C14</f>
        <v>建檔人員</v>
      </c>
      <c r="D10" s="9" t="str">
        <f>[3]DBD!D14</f>
        <v>VARCHAR2</v>
      </c>
      <c r="E10" s="9">
        <f>[3]DBD!E14</f>
        <v>6</v>
      </c>
      <c r="F10" s="9"/>
      <c r="G10" s="9"/>
      <c r="H10" s="15"/>
      <c r="I10" s="15"/>
      <c r="J10" s="15"/>
      <c r="K10" s="15"/>
      <c r="L10" s="15"/>
      <c r="M10" s="15"/>
      <c r="N10" s="15"/>
    </row>
    <row r="11" spans="1:14">
      <c r="A11" s="9">
        <f>[3]DBD!A15</f>
        <v>7</v>
      </c>
      <c r="B11" s="9" t="str">
        <f>[3]DBD!B15</f>
        <v>LastUpdate</v>
      </c>
      <c r="C11" s="9" t="str">
        <f>[3]DBD!C15</f>
        <v>最後更新日期時間</v>
      </c>
      <c r="D11" s="9" t="str">
        <f>[3]DBD!D15</f>
        <v>DATE</v>
      </c>
      <c r="E11" s="9"/>
      <c r="F11" s="9"/>
      <c r="G11" s="9"/>
      <c r="H11" s="15"/>
      <c r="I11" s="15"/>
      <c r="J11" s="15"/>
      <c r="K11" s="15"/>
      <c r="L11" s="15"/>
      <c r="M11" s="15"/>
      <c r="N11" s="15"/>
    </row>
    <row r="12" spans="1:14">
      <c r="A12" s="9">
        <f>[3]DBD!A16</f>
        <v>8</v>
      </c>
      <c r="B12" s="9" t="str">
        <f>[3]DBD!B16</f>
        <v>LastUpdateEmpNo</v>
      </c>
      <c r="C12" s="9" t="str">
        <f>[3]DBD!C16</f>
        <v>最後更新人員</v>
      </c>
      <c r="D12" s="9" t="str">
        <f>[3]DBD!D16</f>
        <v>VARCHAR2</v>
      </c>
      <c r="E12" s="9">
        <f>[3]DBD!E16</f>
        <v>6</v>
      </c>
      <c r="F12" s="9"/>
      <c r="G12" s="9"/>
      <c r="H12" s="15"/>
      <c r="I12" s="15"/>
      <c r="J12" s="15"/>
      <c r="K12" s="15"/>
      <c r="L12" s="15"/>
      <c r="M12" s="15"/>
      <c r="N12" s="15"/>
    </row>
  </sheetData>
  <mergeCells count="1">
    <mergeCell ref="A1:B1"/>
  </mergeCells>
  <phoneticPr fontId="1" type="noConversion"/>
  <hyperlinks>
    <hyperlink ref="E1" location="'L2'!A1" display="回首頁" xr:uid="{00000000-0004-0000-03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1:N13"/>
  <sheetViews>
    <sheetView workbookViewId="0">
      <selection activeCell="C2" sqref="C2:C3"/>
    </sheetView>
  </sheetViews>
  <sheetFormatPr defaultColWidth="58.77734375" defaultRowHeight="16.2"/>
  <cols>
    <col min="1" max="1" width="5.21875" style="11" bestFit="1" customWidth="1"/>
    <col min="2" max="2" width="19" style="11" bestFit="1" customWidth="1"/>
    <col min="3" max="3" width="28.77734375" style="11" bestFit="1" customWidth="1"/>
    <col min="4" max="4" width="27.55468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58.77734375" style="11"/>
  </cols>
  <sheetData>
    <row r="1" spans="1:14">
      <c r="A1" s="46" t="s">
        <v>7</v>
      </c>
      <c r="B1" s="47"/>
      <c r="C1" s="9" t="str">
        <f>[4]DBD!C1</f>
        <v>FacProdBreach</v>
      </c>
      <c r="D1" s="9" t="str">
        <f>[4]DBD!D1</f>
        <v>商品參數副檔清償金類型</v>
      </c>
      <c r="E1" s="16" t="s">
        <v>23</v>
      </c>
      <c r="F1" s="10"/>
      <c r="G1" s="10"/>
    </row>
    <row r="2" spans="1:14">
      <c r="A2" s="21"/>
      <c r="B2" s="22" t="s">
        <v>353</v>
      </c>
      <c r="C2" s="9"/>
      <c r="D2" s="9"/>
      <c r="E2" s="16"/>
      <c r="F2" s="10"/>
      <c r="G2" s="10"/>
    </row>
    <row r="3" spans="1:14">
      <c r="A3" s="21"/>
      <c r="B3" s="22" t="s">
        <v>354</v>
      </c>
      <c r="C3" s="9"/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[4]DBD!A9</f>
        <v>1</v>
      </c>
      <c r="B5" s="9" t="str">
        <f>[4]DBD!B9</f>
        <v>BreachNo</v>
      </c>
      <c r="C5" s="9" t="str">
        <f>[4]DBD!C9</f>
        <v>商品代碼或戶號+額度編號</v>
      </c>
      <c r="D5" s="9" t="str">
        <f>[4]DBD!D9</f>
        <v>VARCHAR2</v>
      </c>
      <c r="E5" s="9">
        <f>[4]DBD!E9</f>
        <v>10</v>
      </c>
      <c r="F5" s="9"/>
      <c r="G5" s="9"/>
      <c r="H5" s="15"/>
      <c r="I5" s="15"/>
      <c r="J5" s="15"/>
      <c r="K5" s="15"/>
      <c r="L5" s="15"/>
      <c r="M5" s="15"/>
      <c r="N5" s="15"/>
    </row>
    <row r="6" spans="1:14">
      <c r="A6" s="9">
        <f>[4]DBD!A10</f>
        <v>2</v>
      </c>
      <c r="B6" s="9" t="str">
        <f>[4]DBD!B10</f>
        <v>BreachCode</v>
      </c>
      <c r="C6" s="9" t="str">
        <f>[4]DBD!C10</f>
        <v>違約適用方式</v>
      </c>
      <c r="D6" s="9" t="str">
        <f>[4]DBD!D10</f>
        <v>VARCHAR2</v>
      </c>
      <c r="E6" s="9">
        <f>[4]DBD!E10</f>
        <v>3</v>
      </c>
      <c r="F6" s="9"/>
      <c r="G6" s="9"/>
      <c r="H6" s="15"/>
      <c r="I6" s="15"/>
      <c r="J6" s="15"/>
      <c r="K6" s="15"/>
      <c r="L6" s="15"/>
      <c r="M6" s="15"/>
      <c r="N6" s="15"/>
    </row>
    <row r="7" spans="1:14">
      <c r="A7" s="9">
        <f>[4]DBD!A11</f>
        <v>3</v>
      </c>
      <c r="B7" s="9" t="str">
        <f>[4]DBD!B11</f>
        <v>MonthStart</v>
      </c>
      <c r="C7" s="9" t="str">
        <f>[4]DBD!C11</f>
        <v>月數(含)以上</v>
      </c>
      <c r="D7" s="9" t="str">
        <f>[4]DBD!D11</f>
        <v>DECIMAL</v>
      </c>
      <c r="E7" s="9">
        <f>[4]DBD!E11</f>
        <v>3</v>
      </c>
      <c r="F7" s="9"/>
      <c r="G7" s="9"/>
      <c r="H7" s="15"/>
      <c r="I7" s="15"/>
      <c r="J7" s="15"/>
      <c r="K7" s="15"/>
      <c r="L7" s="15"/>
      <c r="M7" s="15"/>
      <c r="N7" s="15"/>
    </row>
    <row r="8" spans="1:14">
      <c r="A8" s="9">
        <f>[4]DBD!A12</f>
        <v>4</v>
      </c>
      <c r="B8" s="9" t="str">
        <f>[4]DBD!B12</f>
        <v>MonthEnd</v>
      </c>
      <c r="C8" s="9" t="str">
        <f>[4]DBD!C12</f>
        <v>月數(不含)以下</v>
      </c>
      <c r="D8" s="9" t="str">
        <f>[4]DBD!D12</f>
        <v>DECIMAL</v>
      </c>
      <c r="E8" s="9">
        <f>[4]DBD!E12</f>
        <v>3</v>
      </c>
      <c r="F8" s="9"/>
      <c r="G8" s="9"/>
      <c r="H8" s="15"/>
      <c r="I8" s="15"/>
      <c r="J8" s="15"/>
      <c r="K8" s="15"/>
      <c r="L8" s="15"/>
      <c r="M8" s="15"/>
      <c r="N8" s="15"/>
    </row>
    <row r="9" spans="1:14">
      <c r="A9" s="9">
        <f>[4]DBD!A13</f>
        <v>5</v>
      </c>
      <c r="B9" s="9" t="str">
        <f>[4]DBD!B13</f>
        <v>BreachPercent</v>
      </c>
      <c r="C9" s="9" t="str">
        <f>[4]DBD!C13</f>
        <v>違約金百分比</v>
      </c>
      <c r="D9" s="9" t="str">
        <f>[4]DBD!D13</f>
        <v>DECIMAL</v>
      </c>
      <c r="E9" s="9">
        <f>[4]DBD!E13</f>
        <v>3</v>
      </c>
      <c r="F9" s="9">
        <f>[4]DBD!F13</f>
        <v>2</v>
      </c>
      <c r="G9" s="9"/>
      <c r="H9" s="15"/>
      <c r="I9" s="15"/>
      <c r="J9" s="15"/>
      <c r="K9" s="15"/>
      <c r="L9" s="15"/>
      <c r="M9" s="15"/>
      <c r="N9" s="15"/>
    </row>
    <row r="10" spans="1:14">
      <c r="A10" s="9">
        <f>[4]DBD!A14</f>
        <v>6</v>
      </c>
      <c r="B10" s="9" t="str">
        <f>[4]DBD!B14</f>
        <v>CreateDate</v>
      </c>
      <c r="C10" s="9" t="str">
        <f>[4]DBD!C14</f>
        <v>建檔日期時間</v>
      </c>
      <c r="D10" s="9" t="str">
        <f>[4]DBD!D14</f>
        <v>DATE</v>
      </c>
      <c r="E10" s="9"/>
      <c r="F10" s="9"/>
      <c r="G10" s="9"/>
      <c r="H10" s="15"/>
      <c r="I10" s="15"/>
      <c r="J10" s="15"/>
      <c r="K10" s="15"/>
      <c r="L10" s="15"/>
      <c r="M10" s="15"/>
      <c r="N10" s="15"/>
    </row>
    <row r="11" spans="1:14">
      <c r="A11" s="9">
        <f>[4]DBD!A15</f>
        <v>7</v>
      </c>
      <c r="B11" s="9" t="str">
        <f>[4]DBD!B15</f>
        <v>CreateEmpNo</v>
      </c>
      <c r="C11" s="9" t="str">
        <f>[4]DBD!C15</f>
        <v>建檔人員</v>
      </c>
      <c r="D11" s="9" t="str">
        <f>[4]DBD!D15</f>
        <v>VARCHAR2</v>
      </c>
      <c r="E11" s="9">
        <f>[4]DBD!E15</f>
        <v>6</v>
      </c>
      <c r="F11" s="9"/>
      <c r="G11" s="9"/>
      <c r="H11" s="15"/>
      <c r="I11" s="15"/>
      <c r="J11" s="15"/>
      <c r="K11" s="15"/>
      <c r="L11" s="15"/>
      <c r="M11" s="15"/>
      <c r="N11" s="15"/>
    </row>
    <row r="12" spans="1:14">
      <c r="A12" s="9">
        <f>[4]DBD!A16</f>
        <v>8</v>
      </c>
      <c r="B12" s="9" t="str">
        <f>[4]DBD!B16</f>
        <v>LastUpdate</v>
      </c>
      <c r="C12" s="9" t="str">
        <f>[4]DBD!C16</f>
        <v>最後更新日期時間</v>
      </c>
      <c r="D12" s="9" t="str">
        <f>[4]DBD!D16</f>
        <v>DATE</v>
      </c>
      <c r="E12" s="9"/>
      <c r="F12" s="9"/>
      <c r="G12" s="9"/>
      <c r="H12" s="15"/>
      <c r="I12" s="15"/>
      <c r="J12" s="15"/>
      <c r="K12" s="15"/>
      <c r="L12" s="15"/>
      <c r="M12" s="15"/>
      <c r="N12" s="15"/>
    </row>
    <row r="13" spans="1:14">
      <c r="A13" s="9">
        <f>[4]DBD!A17</f>
        <v>9</v>
      </c>
      <c r="B13" s="9" t="str">
        <f>[4]DBD!B17</f>
        <v>LastUpdateEmpNo</v>
      </c>
      <c r="C13" s="9" t="str">
        <f>[4]DBD!C17</f>
        <v>最後更新人員</v>
      </c>
      <c r="D13" s="9" t="str">
        <f>[4]DBD!D17</f>
        <v>VARCHAR2</v>
      </c>
      <c r="E13" s="9">
        <f>[4]DBD!E17</f>
        <v>6</v>
      </c>
      <c r="F13" s="9"/>
      <c r="G13" s="9"/>
      <c r="H13" s="15"/>
      <c r="I13" s="15"/>
      <c r="J13" s="15"/>
      <c r="K13" s="15"/>
      <c r="L13" s="15"/>
      <c r="M13" s="15"/>
      <c r="N13" s="15"/>
    </row>
  </sheetData>
  <mergeCells count="1">
    <mergeCell ref="A1:B1"/>
  </mergeCells>
  <phoneticPr fontId="1" type="noConversion"/>
  <hyperlinks>
    <hyperlink ref="E1" location="'L2'!A1" display="回首頁" xr:uid="{00000000-0004-0000-04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6"/>
  <dimension ref="A1:N12"/>
  <sheetViews>
    <sheetView workbookViewId="0">
      <selection activeCell="C6" sqref="C6"/>
    </sheetView>
  </sheetViews>
  <sheetFormatPr defaultColWidth="58.77734375" defaultRowHeight="16.2"/>
  <cols>
    <col min="1" max="1" width="5.21875" style="11" bestFit="1" customWidth="1"/>
    <col min="2" max="2" width="19" style="11" bestFit="1" customWidth="1"/>
    <col min="3" max="3" width="32.44140625" style="11" bestFit="1" customWidth="1"/>
    <col min="4" max="4" width="34.886718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58.77734375" style="11"/>
  </cols>
  <sheetData>
    <row r="1" spans="1:14">
      <c r="A1" s="46" t="s">
        <v>7</v>
      </c>
      <c r="B1" s="47"/>
      <c r="C1" s="9" t="str">
        <f>[5]DBD!C1</f>
        <v>FacProdPremium</v>
      </c>
      <c r="D1" s="9" t="str">
        <f>[5]DBD!D1</f>
        <v>商品參數副檔年繳保費優惠減碼</v>
      </c>
      <c r="E1" s="16" t="s">
        <v>23</v>
      </c>
      <c r="F1" s="10"/>
      <c r="G1" s="10"/>
    </row>
    <row r="2" spans="1:14">
      <c r="A2" s="21"/>
      <c r="B2" s="22" t="s">
        <v>353</v>
      </c>
      <c r="C2" s="9"/>
      <c r="D2" s="9"/>
      <c r="E2" s="16"/>
      <c r="F2" s="10"/>
      <c r="G2" s="10"/>
    </row>
    <row r="3" spans="1:14">
      <c r="A3" s="21"/>
      <c r="B3" s="22" t="s">
        <v>354</v>
      </c>
      <c r="C3" s="9"/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[5]DBD!A9</f>
        <v>1</v>
      </c>
      <c r="B5" s="9" t="str">
        <f>[5]DBD!B9</f>
        <v>ProdNo</v>
      </c>
      <c r="C5" s="9" t="str">
        <f>[5]DBD!C9</f>
        <v>商品代碼</v>
      </c>
      <c r="D5" s="9" t="str">
        <f>[5]DBD!D9</f>
        <v>VARCHAR2</v>
      </c>
      <c r="E5" s="9">
        <f>[5]DBD!E9</f>
        <v>5</v>
      </c>
      <c r="F5" s="9"/>
      <c r="G5" s="9"/>
      <c r="H5" s="15"/>
      <c r="I5" s="15"/>
      <c r="J5" s="15"/>
      <c r="K5" s="15"/>
      <c r="L5" s="15"/>
      <c r="M5" s="15"/>
      <c r="N5" s="15"/>
    </row>
    <row r="6" spans="1:14">
      <c r="A6" s="9">
        <f>[5]DBD!A10</f>
        <v>2</v>
      </c>
      <c r="B6" s="9" t="str">
        <f>[5]DBD!B10</f>
        <v>PremiumLow</v>
      </c>
      <c r="C6" s="9" t="str">
        <f>[5]DBD!C10</f>
        <v>保戶壽險年繳化保費(含)以上</v>
      </c>
      <c r="D6" s="9" t="str">
        <f>[5]DBD!D10</f>
        <v>DECIMAL</v>
      </c>
      <c r="E6" s="9">
        <f>[5]DBD!E10</f>
        <v>16</v>
      </c>
      <c r="F6" s="9">
        <f>[5]DBD!F10</f>
        <v>2</v>
      </c>
      <c r="G6" s="9"/>
      <c r="H6" s="15"/>
      <c r="I6" s="15"/>
      <c r="J6" s="15"/>
      <c r="K6" s="15"/>
      <c r="L6" s="15"/>
      <c r="M6" s="15"/>
      <c r="N6" s="15"/>
    </row>
    <row r="7" spans="1:14">
      <c r="A7" s="9">
        <f>[5]DBD!A11</f>
        <v>3</v>
      </c>
      <c r="B7" s="9" t="str">
        <f>[5]DBD!B11</f>
        <v>PremiumHigh</v>
      </c>
      <c r="C7" s="9" t="str">
        <f>[5]DBD!C11</f>
        <v>保戶壽險年繳化保費(含)以下</v>
      </c>
      <c r="D7" s="9" t="str">
        <f>[5]DBD!D11</f>
        <v>DECIMAL</v>
      </c>
      <c r="E7" s="9">
        <f>[5]DBD!E11</f>
        <v>16</v>
      </c>
      <c r="F7" s="9">
        <f>[5]DBD!F11</f>
        <v>2</v>
      </c>
      <c r="G7" s="9"/>
      <c r="H7" s="15"/>
      <c r="I7" s="15"/>
      <c r="J7" s="15"/>
      <c r="K7" s="15"/>
      <c r="L7" s="15"/>
      <c r="M7" s="15"/>
      <c r="N7" s="15"/>
    </row>
    <row r="8" spans="1:14">
      <c r="A8" s="9">
        <f>[5]DBD!A12</f>
        <v>4</v>
      </c>
      <c r="B8" s="9" t="str">
        <f>[5]DBD!B12</f>
        <v>PremiumIncr</v>
      </c>
      <c r="C8" s="9" t="str">
        <f>[5]DBD!C12</f>
        <v>優惠減碼</v>
      </c>
      <c r="D8" s="9" t="str">
        <f>[5]DBD!D12</f>
        <v>DECIMAL</v>
      </c>
      <c r="E8" s="9">
        <f>[5]DBD!E12</f>
        <v>6</v>
      </c>
      <c r="F8" s="9">
        <f>[5]DBD!F12</f>
        <v>4</v>
      </c>
      <c r="G8" s="9"/>
      <c r="H8" s="15"/>
      <c r="I8" s="15"/>
      <c r="J8" s="15"/>
      <c r="K8" s="15"/>
      <c r="L8" s="15"/>
      <c r="M8" s="15"/>
      <c r="N8" s="15"/>
    </row>
    <row r="9" spans="1:14">
      <c r="A9" s="9">
        <f>[5]DBD!A13</f>
        <v>5</v>
      </c>
      <c r="B9" s="9" t="str">
        <f>[5]DBD!B13</f>
        <v>CreateDate</v>
      </c>
      <c r="C9" s="9" t="str">
        <f>[5]DBD!C13</f>
        <v>建檔日期時間</v>
      </c>
      <c r="D9" s="9" t="str">
        <f>[5]DBD!D13</f>
        <v>DATE</v>
      </c>
      <c r="E9" s="9"/>
      <c r="F9" s="9"/>
      <c r="G9" s="9"/>
      <c r="H9" s="15"/>
      <c r="I9" s="15"/>
      <c r="J9" s="15"/>
      <c r="K9" s="15"/>
      <c r="L9" s="15"/>
      <c r="M9" s="15"/>
      <c r="N9" s="15"/>
    </row>
    <row r="10" spans="1:14">
      <c r="A10" s="9">
        <f>[5]DBD!A14</f>
        <v>6</v>
      </c>
      <c r="B10" s="9" t="str">
        <f>[5]DBD!B14</f>
        <v>CreateEmpNo</v>
      </c>
      <c r="C10" s="9" t="str">
        <f>[5]DBD!C14</f>
        <v>建檔人員</v>
      </c>
      <c r="D10" s="9" t="str">
        <f>[5]DBD!D14</f>
        <v>VARCHAR2</v>
      </c>
      <c r="E10" s="9">
        <f>[5]DBD!E14</f>
        <v>6</v>
      </c>
      <c r="F10" s="9"/>
      <c r="G10" s="9"/>
      <c r="H10" s="15"/>
      <c r="I10" s="15"/>
      <c r="J10" s="15"/>
      <c r="K10" s="15"/>
      <c r="L10" s="15"/>
      <c r="M10" s="15"/>
      <c r="N10" s="15"/>
    </row>
    <row r="11" spans="1:14">
      <c r="A11" s="9">
        <f>[5]DBD!A15</f>
        <v>7</v>
      </c>
      <c r="B11" s="9" t="str">
        <f>[5]DBD!B15</f>
        <v>LastUpdate</v>
      </c>
      <c r="C11" s="9" t="str">
        <f>[5]DBD!C15</f>
        <v>最後更新日期時間</v>
      </c>
      <c r="D11" s="9" t="str">
        <f>[5]DBD!D15</f>
        <v>DATE</v>
      </c>
      <c r="E11" s="9"/>
      <c r="F11" s="9"/>
      <c r="G11" s="9"/>
      <c r="H11" s="15"/>
      <c r="I11" s="15"/>
      <c r="J11" s="15"/>
      <c r="K11" s="15"/>
      <c r="L11" s="15"/>
      <c r="M11" s="15"/>
      <c r="N11" s="15"/>
    </row>
    <row r="12" spans="1:14">
      <c r="A12" s="9">
        <f>[5]DBD!A16</f>
        <v>8</v>
      </c>
      <c r="B12" s="9" t="str">
        <f>[5]DBD!B16</f>
        <v>LastUpdateEmpNo</v>
      </c>
      <c r="C12" s="9" t="str">
        <f>[5]DBD!C16</f>
        <v>最後更新人員</v>
      </c>
      <c r="D12" s="9" t="str">
        <f>[5]DBD!D16</f>
        <v>VARCHAR2</v>
      </c>
      <c r="E12" s="9">
        <f>[5]DBD!E16</f>
        <v>6</v>
      </c>
      <c r="F12" s="9"/>
      <c r="G12" s="9"/>
      <c r="H12" s="15"/>
      <c r="I12" s="15"/>
      <c r="J12" s="15"/>
      <c r="K12" s="15"/>
      <c r="L12" s="15"/>
      <c r="M12" s="15"/>
      <c r="N12" s="15"/>
    </row>
  </sheetData>
  <mergeCells count="1">
    <mergeCell ref="A1:B1"/>
  </mergeCells>
  <phoneticPr fontId="1" type="noConversion"/>
  <hyperlinks>
    <hyperlink ref="E1" location="'L2'!A1" display="回首頁" xr:uid="{00000000-0004-0000-05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7"/>
  <dimension ref="A1:T13"/>
  <sheetViews>
    <sheetView topLeftCell="D4" workbookViewId="0">
      <selection activeCell="D5" sqref="A5:XFD7"/>
    </sheetView>
  </sheetViews>
  <sheetFormatPr defaultColWidth="58.77734375" defaultRowHeight="16.2"/>
  <cols>
    <col min="1" max="1" width="5.21875" style="11" bestFit="1" customWidth="1"/>
    <col min="2" max="2" width="19" style="11" bestFit="1" customWidth="1"/>
    <col min="3" max="3" width="28.77734375" style="11" bestFit="1" customWidth="1"/>
    <col min="4" max="4" width="27.5546875" style="11" bestFit="1" customWidth="1"/>
    <col min="5" max="5" width="8.21875" style="11" bestFit="1" customWidth="1"/>
    <col min="6" max="6" width="6.21875" style="11" bestFit="1" customWidth="1"/>
    <col min="7" max="7" width="14.109375" style="11" bestFit="1" customWidth="1"/>
    <col min="8" max="8" width="12.5546875" style="11" bestFit="1" customWidth="1"/>
    <col min="9" max="9" width="11" style="11" bestFit="1" customWidth="1"/>
    <col min="10" max="11" width="11" style="11" customWidth="1"/>
    <col min="12" max="12" width="12.5546875" style="11" bestFit="1" customWidth="1"/>
    <col min="13" max="13" width="11" style="11" bestFit="1" customWidth="1"/>
    <col min="14" max="15" width="11" style="11" customWidth="1"/>
    <col min="16" max="16" width="23.5546875" style="11" customWidth="1"/>
    <col min="17" max="19" width="6.21875" style="11" bestFit="1" customWidth="1"/>
    <col min="20" max="20" width="11" style="11" bestFit="1" customWidth="1"/>
    <col min="21" max="16384" width="58.77734375" style="11"/>
  </cols>
  <sheetData>
    <row r="1" spans="1:20">
      <c r="A1" s="46" t="s">
        <v>7</v>
      </c>
      <c r="B1" s="47"/>
      <c r="C1" s="9" t="str">
        <f>[6]DBD!C1</f>
        <v>FacProdStepRate</v>
      </c>
      <c r="D1" s="9" t="str">
        <f>[6]DBD!D1</f>
        <v>商品參數副檔階梯式利率</v>
      </c>
      <c r="E1" s="16" t="s">
        <v>23</v>
      </c>
      <c r="F1" s="10"/>
      <c r="G1" s="10"/>
    </row>
    <row r="2" spans="1:20" ht="243">
      <c r="A2" s="21"/>
      <c r="B2" s="22" t="s">
        <v>353</v>
      </c>
      <c r="C2" s="9" t="s">
        <v>723</v>
      </c>
      <c r="D2" s="9"/>
      <c r="E2" s="16"/>
      <c r="F2" s="10"/>
      <c r="G2" s="10"/>
    </row>
    <row r="3" spans="1:20" ht="81">
      <c r="A3" s="21"/>
      <c r="B3" s="22" t="s">
        <v>354</v>
      </c>
      <c r="C3" s="9" t="s">
        <v>724</v>
      </c>
      <c r="D3" s="9"/>
      <c r="E3" s="16"/>
      <c r="F3" s="10"/>
      <c r="G3" s="10"/>
    </row>
    <row r="4" spans="1:20" ht="32.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715</v>
      </c>
      <c r="I4" s="14" t="s">
        <v>716</v>
      </c>
      <c r="J4" s="14" t="s">
        <v>713</v>
      </c>
      <c r="K4" s="14" t="s">
        <v>714</v>
      </c>
      <c r="L4" s="14" t="s">
        <v>717</v>
      </c>
      <c r="M4" s="14" t="s">
        <v>718</v>
      </c>
      <c r="N4" s="14" t="s">
        <v>719</v>
      </c>
      <c r="O4" s="14" t="s">
        <v>720</v>
      </c>
      <c r="P4" s="14" t="s">
        <v>17</v>
      </c>
      <c r="Q4" s="14" t="s">
        <v>18</v>
      </c>
      <c r="R4" s="14" t="s">
        <v>19</v>
      </c>
      <c r="S4" s="14" t="s">
        <v>20</v>
      </c>
      <c r="T4" s="14" t="s">
        <v>21</v>
      </c>
    </row>
    <row r="5" spans="1:20">
      <c r="A5" s="9">
        <f>[6]DBD!A9</f>
        <v>1</v>
      </c>
      <c r="B5" s="9" t="str">
        <f>[6]DBD!B9</f>
        <v>ProdNo</v>
      </c>
      <c r="C5" s="9" t="str">
        <f>[6]DBD!C9</f>
        <v>商品代碼或戶號+額度編號</v>
      </c>
      <c r="D5" s="9" t="str">
        <f>[6]DBD!D9</f>
        <v>VARCHAR2</v>
      </c>
      <c r="E5" s="9">
        <f>[6]DBD!E9</f>
        <v>10</v>
      </c>
      <c r="F5" s="9"/>
      <c r="G5" s="9"/>
      <c r="H5" s="15" t="s">
        <v>342</v>
      </c>
      <c r="I5" s="15" t="s">
        <v>358</v>
      </c>
      <c r="J5" s="15"/>
      <c r="K5" s="15"/>
      <c r="L5" s="15" t="s">
        <v>342</v>
      </c>
      <c r="M5" s="15" t="s">
        <v>266</v>
      </c>
      <c r="N5" s="15"/>
      <c r="O5" s="15"/>
      <c r="P5" s="15" t="s">
        <v>539</v>
      </c>
      <c r="Q5" s="15" t="s">
        <v>540</v>
      </c>
      <c r="R5" s="15" t="s">
        <v>541</v>
      </c>
      <c r="S5" s="15">
        <v>0</v>
      </c>
      <c r="T5" s="15" t="s">
        <v>542</v>
      </c>
    </row>
    <row r="6" spans="1:20" ht="32.4">
      <c r="A6" s="9">
        <f>[6]DBD!A10</f>
        <v>2</v>
      </c>
      <c r="B6" s="9" t="str">
        <f>[6]DBD!B10</f>
        <v>MonthStart</v>
      </c>
      <c r="C6" s="9" t="str">
        <f>[6]DBD!C10</f>
        <v>月數(含)以上</v>
      </c>
      <c r="D6" s="9" t="str">
        <f>[6]DBD!D10</f>
        <v>DECIMAL</v>
      </c>
      <c r="E6" s="9">
        <f>[6]DBD!E10</f>
        <v>3</v>
      </c>
      <c r="F6" s="9"/>
      <c r="G6" s="9"/>
      <c r="H6" s="20" t="s">
        <v>342</v>
      </c>
      <c r="I6" s="20" t="s">
        <v>727</v>
      </c>
      <c r="J6" s="20"/>
      <c r="K6" s="20"/>
      <c r="L6" s="20" t="s">
        <v>357</v>
      </c>
      <c r="M6" s="20" t="s">
        <v>419</v>
      </c>
      <c r="N6" s="20"/>
      <c r="O6" s="20"/>
      <c r="P6" s="20" t="s">
        <v>543</v>
      </c>
      <c r="Q6" s="20" t="s">
        <v>544</v>
      </c>
      <c r="R6" s="20" t="s">
        <v>545</v>
      </c>
      <c r="S6" s="15">
        <v>0</v>
      </c>
      <c r="T6" s="15" t="s">
        <v>546</v>
      </c>
    </row>
    <row r="7" spans="1:20" ht="32.4">
      <c r="A7" s="9">
        <f>[6]DBD!A11</f>
        <v>3</v>
      </c>
      <c r="B7" s="9" t="str">
        <f>[6]DBD!B11</f>
        <v>MonthEnd</v>
      </c>
      <c r="C7" s="9" t="str">
        <f>[6]DBD!C11</f>
        <v>月數(含)以下</v>
      </c>
      <c r="D7" s="9" t="str">
        <f>[6]DBD!D11</f>
        <v>DECIMAL</v>
      </c>
      <c r="E7" s="9">
        <f>[6]DBD!E11</f>
        <v>3</v>
      </c>
      <c r="F7" s="9"/>
      <c r="G7" s="9"/>
      <c r="H7" s="20" t="s">
        <v>342</v>
      </c>
      <c r="I7" s="20" t="s">
        <v>727</v>
      </c>
      <c r="J7" s="20"/>
      <c r="K7" s="20"/>
      <c r="L7" s="20" t="s">
        <v>357</v>
      </c>
      <c r="M7" s="20" t="s">
        <v>419</v>
      </c>
      <c r="N7" s="20"/>
      <c r="O7" s="20"/>
      <c r="P7" s="20" t="s">
        <v>547</v>
      </c>
      <c r="Q7" s="20" t="s">
        <v>549</v>
      </c>
      <c r="R7" s="20" t="s">
        <v>545</v>
      </c>
      <c r="S7" s="15"/>
      <c r="T7" s="15" t="s">
        <v>550</v>
      </c>
    </row>
    <row r="8" spans="1:20" ht="48.6">
      <c r="A8" s="9">
        <f>[6]DBD!A12</f>
        <v>4</v>
      </c>
      <c r="B8" s="9" t="str">
        <f>[6]DBD!B12</f>
        <v>RateType</v>
      </c>
      <c r="C8" s="9" t="str">
        <f>[6]DBD!C12</f>
        <v>利率型態</v>
      </c>
      <c r="D8" s="9" t="str">
        <f>[6]DBD!D12</f>
        <v>VARCHAR2</v>
      </c>
      <c r="E8" s="9">
        <f>[6]DBD!E12</f>
        <v>1</v>
      </c>
      <c r="F8" s="9"/>
      <c r="G8" s="9" t="str">
        <f>[6]DBD!G12</f>
        <v xml:space="preserve">1: 固定利率  
2: 加碼利率
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551</v>
      </c>
    </row>
    <row r="9" spans="1:20">
      <c r="A9" s="9">
        <f>[6]DBD!A13</f>
        <v>5</v>
      </c>
      <c r="B9" s="9" t="str">
        <f>[6]DBD!B13</f>
        <v>RateIncr</v>
      </c>
      <c r="C9" s="9" t="str">
        <f>[6]DBD!C13</f>
        <v>加碼利率</v>
      </c>
      <c r="D9" s="9" t="str">
        <f>[6]DBD!D13</f>
        <v>DECIMAL</v>
      </c>
      <c r="E9" s="9">
        <f>[6]DBD!E13</f>
        <v>6</v>
      </c>
      <c r="F9" s="9">
        <f>[6]DBD!F13</f>
        <v>4</v>
      </c>
      <c r="G9" s="9"/>
      <c r="H9" s="15" t="s">
        <v>342</v>
      </c>
      <c r="I9" s="15" t="s">
        <v>343</v>
      </c>
      <c r="J9" s="15"/>
      <c r="K9" s="15"/>
      <c r="L9" s="15"/>
      <c r="M9" s="15"/>
      <c r="N9" s="15"/>
      <c r="O9" s="15"/>
      <c r="P9" s="15" t="s">
        <v>552</v>
      </c>
      <c r="Q9" s="15" t="s">
        <v>553</v>
      </c>
      <c r="R9" s="15">
        <v>6</v>
      </c>
      <c r="S9" s="15">
        <v>4</v>
      </c>
      <c r="T9" s="15"/>
    </row>
    <row r="10" spans="1:20">
      <c r="A10" s="9">
        <f>[6]DBD!A14</f>
        <v>6</v>
      </c>
      <c r="B10" s="9" t="str">
        <f>[6]DBD!B14</f>
        <v>CreateDate</v>
      </c>
      <c r="C10" s="9" t="str">
        <f>[6]DBD!C14</f>
        <v>建檔日期時間</v>
      </c>
      <c r="D10" s="9" t="str">
        <f>[6]DBD!D14</f>
        <v>DATE</v>
      </c>
      <c r="E10" s="9"/>
      <c r="F10" s="9"/>
      <c r="G10" s="9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>
      <c r="A11" s="9">
        <f>[6]DBD!A15</f>
        <v>7</v>
      </c>
      <c r="B11" s="9" t="str">
        <f>[6]DBD!B15</f>
        <v>CreateEmpNo</v>
      </c>
      <c r="C11" s="9" t="str">
        <f>[6]DBD!C15</f>
        <v>建檔人員</v>
      </c>
      <c r="D11" s="9" t="str">
        <f>[6]DBD!D15</f>
        <v>VARCHAR2</v>
      </c>
      <c r="E11" s="9">
        <f>[6]DBD!E15</f>
        <v>6</v>
      </c>
      <c r="F11" s="9"/>
      <c r="G11" s="9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>
      <c r="A12" s="9">
        <f>[6]DBD!A16</f>
        <v>8</v>
      </c>
      <c r="B12" s="9" t="str">
        <f>[6]DBD!B16</f>
        <v>LastUpdate</v>
      </c>
      <c r="C12" s="9" t="str">
        <f>[6]DBD!C16</f>
        <v>最後更新日期時間</v>
      </c>
      <c r="D12" s="9" t="str">
        <f>[6]DBD!D16</f>
        <v>DATE</v>
      </c>
      <c r="E12" s="9"/>
      <c r="F12" s="9"/>
      <c r="G12" s="9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>
      <c r="A13" s="9">
        <f>[6]DBD!A17</f>
        <v>9</v>
      </c>
      <c r="B13" s="9" t="str">
        <f>[6]DBD!B17</f>
        <v>LastUpdateEmpNo</v>
      </c>
      <c r="C13" s="9" t="str">
        <f>[6]DBD!C17</f>
        <v>最後更新人員</v>
      </c>
      <c r="D13" s="9" t="str">
        <f>[6]DBD!D17</f>
        <v>VARCHAR2</v>
      </c>
      <c r="E13" s="9">
        <f>[6]DBD!E17</f>
        <v>6</v>
      </c>
      <c r="F13" s="9"/>
      <c r="G13" s="9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</sheetData>
  <mergeCells count="1">
    <mergeCell ref="A1:B1"/>
  </mergeCells>
  <phoneticPr fontId="1" type="noConversion"/>
  <hyperlinks>
    <hyperlink ref="E1" location="'L2'!A1" display="回首頁" xr:uid="{00000000-0004-0000-06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8"/>
  <dimension ref="A1:P31"/>
  <sheetViews>
    <sheetView topLeftCell="A4" workbookViewId="0">
      <selection activeCell="B12" sqref="B12"/>
    </sheetView>
  </sheetViews>
  <sheetFormatPr defaultColWidth="35.109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2.88671875" style="11" bestFit="1" customWidth="1"/>
    <col min="5" max="5" width="8.21875" style="11" bestFit="1" customWidth="1"/>
    <col min="6" max="6" width="6.21875" style="11" bestFit="1" customWidth="1"/>
    <col min="7" max="7" width="21.44140625" style="11" bestFit="1" customWidth="1"/>
    <col min="8" max="8" width="13.77734375" style="11" customWidth="1"/>
    <col min="9" max="9" width="12.5546875" style="11" customWidth="1"/>
    <col min="10" max="11" width="11" style="11" customWidth="1"/>
    <col min="12" max="12" width="11" style="11" bestFit="1" customWidth="1"/>
    <col min="13" max="15" width="6.21875" style="11" bestFit="1" customWidth="1"/>
    <col min="16" max="16" width="52.88671875" style="11" customWidth="1"/>
    <col min="17" max="16384" width="35.109375" style="11"/>
  </cols>
  <sheetData>
    <row r="1" spans="1:16">
      <c r="A1" s="46" t="s">
        <v>7</v>
      </c>
      <c r="B1" s="47"/>
      <c r="C1" s="9" t="str">
        <f>[7]DBD!C1</f>
        <v>FacCaseAppl</v>
      </c>
      <c r="D1" s="9" t="str">
        <f>[7]DBD!D1</f>
        <v>案件申請檔</v>
      </c>
      <c r="E1" s="16" t="s">
        <v>23</v>
      </c>
      <c r="F1" s="10"/>
      <c r="G1" s="10"/>
    </row>
    <row r="2" spans="1:16" ht="409.6">
      <c r="A2" s="21"/>
      <c r="B2" s="22" t="s">
        <v>353</v>
      </c>
      <c r="C2" s="9" t="s">
        <v>725</v>
      </c>
      <c r="D2" s="9"/>
      <c r="E2" s="16"/>
      <c r="F2" s="10"/>
      <c r="G2" s="10"/>
    </row>
    <row r="3" spans="1:16" ht="64.8">
      <c r="A3" s="21"/>
      <c r="B3" s="22" t="s">
        <v>354</v>
      </c>
      <c r="C3" s="9" t="s">
        <v>726</v>
      </c>
      <c r="D3" s="9"/>
      <c r="E3" s="16"/>
      <c r="F3" s="10"/>
      <c r="G3" s="10"/>
    </row>
    <row r="4" spans="1:16" ht="15.6" customHeight="1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715</v>
      </c>
      <c r="I4" s="14" t="s">
        <v>716</v>
      </c>
      <c r="J4" s="14" t="s">
        <v>713</v>
      </c>
      <c r="K4" s="14" t="s">
        <v>714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</row>
    <row r="5" spans="1:16">
      <c r="A5" s="9">
        <f>[7]DBD!A10</f>
        <v>1</v>
      </c>
      <c r="B5" s="9" t="str">
        <f>[7]DBD!B10</f>
        <v>ApplNo</v>
      </c>
      <c r="C5" s="9" t="str">
        <f>[7]DBD!C10</f>
        <v>申請號碼</v>
      </c>
      <c r="D5" s="9" t="str">
        <f>[7]DBD!D10</f>
        <v>DECIMAL</v>
      </c>
      <c r="E5" s="9">
        <f>[7]DBD!E10</f>
        <v>7</v>
      </c>
      <c r="F5" s="9">
        <f>[7]DBD!F10</f>
        <v>0</v>
      </c>
      <c r="G5" s="9">
        <f>[7]DBD!G10</f>
        <v>0</v>
      </c>
      <c r="H5" s="15" t="s">
        <v>282</v>
      </c>
      <c r="I5" s="15" t="s">
        <v>285</v>
      </c>
      <c r="J5" s="15"/>
      <c r="K5" s="15"/>
      <c r="L5" s="15" t="s">
        <v>286</v>
      </c>
      <c r="M5" s="15" t="s">
        <v>27</v>
      </c>
      <c r="N5" s="15">
        <v>7</v>
      </c>
      <c r="O5" s="15"/>
      <c r="P5" s="15"/>
    </row>
    <row r="6" spans="1:16">
      <c r="A6" s="9">
        <f>[7]DBD!A11</f>
        <v>2</v>
      </c>
      <c r="B6" s="9" t="str">
        <f>[7]DBD!B11</f>
        <v>CustUKey</v>
      </c>
      <c r="C6" s="9" t="str">
        <f>[7]DBD!C11</f>
        <v>客戶識別碼</v>
      </c>
      <c r="D6" s="9" t="str">
        <f>[7]DBD!D11</f>
        <v>VARCHAR2</v>
      </c>
      <c r="E6" s="9">
        <f>[7]DBD!E11</f>
        <v>32</v>
      </c>
      <c r="F6" s="9">
        <f>[7]DBD!F11</f>
        <v>0</v>
      </c>
      <c r="G6" s="9">
        <f>[7]DBD!G11</f>
        <v>0</v>
      </c>
      <c r="H6" s="15" t="s">
        <v>554</v>
      </c>
      <c r="I6" s="15" t="s">
        <v>555</v>
      </c>
      <c r="J6" s="15"/>
      <c r="K6" s="15"/>
      <c r="L6" s="15" t="s">
        <v>557</v>
      </c>
      <c r="M6" s="15" t="s">
        <v>558</v>
      </c>
      <c r="N6" s="15">
        <v>32</v>
      </c>
      <c r="O6" s="15"/>
      <c r="P6" s="20"/>
    </row>
    <row r="7" spans="1:16">
      <c r="A7" s="9">
        <f>[7]DBD!A12</f>
        <v>3</v>
      </c>
      <c r="B7" s="9" t="str">
        <f>[7]DBD!B12</f>
        <v>ApplDate</v>
      </c>
      <c r="C7" s="9" t="str">
        <f>[7]DBD!C12</f>
        <v>申請日期</v>
      </c>
      <c r="D7" s="9" t="str">
        <f>[7]DBD!D12</f>
        <v>DECIMALD</v>
      </c>
      <c r="E7" s="9">
        <f>[7]DBD!E12</f>
        <v>8</v>
      </c>
      <c r="F7" s="9">
        <f>[7]DBD!F12</f>
        <v>0</v>
      </c>
      <c r="G7" s="9">
        <f>[7]DBD!G12</f>
        <v>0</v>
      </c>
      <c r="H7" s="15" t="s">
        <v>282</v>
      </c>
      <c r="I7" s="15" t="s">
        <v>283</v>
      </c>
      <c r="J7" s="15"/>
      <c r="K7" s="15"/>
      <c r="L7" s="15" t="s">
        <v>284</v>
      </c>
      <c r="M7" s="15" t="s">
        <v>27</v>
      </c>
      <c r="N7" s="15">
        <v>8</v>
      </c>
      <c r="O7" s="15"/>
      <c r="P7" s="15"/>
    </row>
    <row r="8" spans="1:16">
      <c r="A8" s="9">
        <f>[7]DBD!A13</f>
        <v>4</v>
      </c>
      <c r="B8" s="9" t="str">
        <f>[7]DBD!B13</f>
        <v>CurrencyCode</v>
      </c>
      <c r="C8" s="9" t="str">
        <f>[7]DBD!C13</f>
        <v>申請幣別</v>
      </c>
      <c r="D8" s="9" t="str">
        <f>[7]DBD!D13</f>
        <v>VARCHAR2</v>
      </c>
      <c r="E8" s="9">
        <f>[7]DBD!E13</f>
        <v>3</v>
      </c>
      <c r="F8" s="9">
        <f>[7]DBD!F13</f>
        <v>0</v>
      </c>
      <c r="G8" s="9">
        <f>[7]DBD!G13</f>
        <v>0</v>
      </c>
      <c r="H8" s="15"/>
      <c r="I8" s="15"/>
      <c r="J8" s="15"/>
      <c r="K8" s="15"/>
      <c r="L8" s="15"/>
      <c r="M8" s="15"/>
      <c r="N8" s="15"/>
      <c r="O8" s="15"/>
      <c r="P8" s="15" t="s">
        <v>295</v>
      </c>
    </row>
    <row r="9" spans="1:16">
      <c r="A9" s="9">
        <f>[7]DBD!A14</f>
        <v>5</v>
      </c>
      <c r="B9" s="9" t="str">
        <f>[7]DBD!B14</f>
        <v>ApplAmt</v>
      </c>
      <c r="C9" s="9" t="str">
        <f>[7]DBD!C14</f>
        <v>申請金額</v>
      </c>
      <c r="D9" s="9" t="str">
        <f>[7]DBD!D14</f>
        <v>DECIMAL</v>
      </c>
      <c r="E9" s="9">
        <f>[7]DBD!E14</f>
        <v>16</v>
      </c>
      <c r="F9" s="9">
        <f>[7]DBD!F14</f>
        <v>2</v>
      </c>
      <c r="G9" s="9">
        <f>[7]DBD!G14</f>
        <v>0</v>
      </c>
      <c r="H9" s="15" t="s">
        <v>282</v>
      </c>
      <c r="I9" s="15" t="s">
        <v>287</v>
      </c>
      <c r="J9" s="15"/>
      <c r="K9" s="15"/>
      <c r="L9" s="15" t="s">
        <v>288</v>
      </c>
      <c r="M9" s="15" t="s">
        <v>27</v>
      </c>
      <c r="N9" s="15">
        <v>11</v>
      </c>
      <c r="O9" s="15"/>
      <c r="P9" s="15"/>
    </row>
    <row r="10" spans="1:16" ht="32.4">
      <c r="A10" s="9">
        <f>[7]DBD!A15</f>
        <v>6</v>
      </c>
      <c r="B10" s="9" t="str">
        <f>[7]DBD!B15</f>
        <v>ProdNo</v>
      </c>
      <c r="C10" s="9" t="str">
        <f>[7]DBD!C15</f>
        <v>申請商品代碼</v>
      </c>
      <c r="D10" s="9" t="str">
        <f>[7]DBD!D15</f>
        <v>VARCHAR2</v>
      </c>
      <c r="E10" s="9">
        <f>[7]DBD!E15</f>
        <v>5</v>
      </c>
      <c r="F10" s="9">
        <f>[7]DBD!F15</f>
        <v>0</v>
      </c>
      <c r="G10" s="9">
        <f>[7]DBD!G15</f>
        <v>0</v>
      </c>
      <c r="H10" s="15"/>
      <c r="I10" s="15"/>
      <c r="J10" s="15"/>
      <c r="K10" s="15"/>
      <c r="L10" s="15"/>
      <c r="M10" s="15"/>
      <c r="N10" s="15"/>
      <c r="O10" s="15"/>
      <c r="P10" s="20" t="s">
        <v>309</v>
      </c>
    </row>
    <row r="11" spans="1:16">
      <c r="A11" s="9">
        <f>[7]DBD!A16</f>
        <v>7</v>
      </c>
      <c r="B11" s="9" t="str">
        <f>[7]DBD!B16</f>
        <v>Estimate</v>
      </c>
      <c r="C11" s="9" t="str">
        <f>[7]DBD!C16</f>
        <v>估價</v>
      </c>
      <c r="D11" s="9" t="str">
        <f>[7]DBD!D16</f>
        <v>VARCHAR2</v>
      </c>
      <c r="E11" s="9">
        <f>[7]DBD!E16</f>
        <v>6</v>
      </c>
      <c r="F11" s="9">
        <f>[7]DBD!F16</f>
        <v>0</v>
      </c>
      <c r="G11" s="9">
        <f>[7]DBD!G16</f>
        <v>0</v>
      </c>
      <c r="H11" s="15" t="s">
        <v>282</v>
      </c>
      <c r="I11" s="15" t="s">
        <v>278</v>
      </c>
      <c r="J11" s="15"/>
      <c r="K11" s="15"/>
      <c r="L11" s="15" t="s">
        <v>279</v>
      </c>
      <c r="M11" s="15" t="s">
        <v>43</v>
      </c>
      <c r="N11" s="15">
        <v>6</v>
      </c>
      <c r="O11" s="15"/>
      <c r="P11" s="15"/>
    </row>
    <row r="12" spans="1:16" ht="259.2">
      <c r="A12" s="9">
        <f>[7]DBD!A17</f>
        <v>8</v>
      </c>
      <c r="B12" s="9" t="str">
        <f>[7]DBD!B17</f>
        <v>PieceCode</v>
      </c>
      <c r="C12" s="9" t="str">
        <f>[7]DBD!C17</f>
        <v>計件代碼</v>
      </c>
      <c r="D12" s="9" t="str">
        <f>[7]DBD!D17</f>
        <v>VARCHAR2</v>
      </c>
      <c r="E12" s="9">
        <f>[7]DBD!E17</f>
        <v>1</v>
      </c>
      <c r="F12" s="9">
        <f>[7]DBD!F17</f>
        <v>0</v>
      </c>
      <c r="G12" s="9" t="str">
        <f>[7]DBD!G17</f>
        <v xml:space="preserve">共用代碼檔
A:新貸件
B:其他額度
C:原額度
D:新增額度
E:展期
1:新貸件
2:其他額度
3:原額度
4:新增額度
5:展期件
6:六個月動支
7:服務件
8:特殊件
9:固特利契轉
</v>
      </c>
      <c r="H12" s="15" t="s">
        <v>282</v>
      </c>
      <c r="I12" s="15" t="s">
        <v>280</v>
      </c>
      <c r="J12" s="15"/>
      <c r="K12" s="15"/>
      <c r="L12" s="15" t="s">
        <v>281</v>
      </c>
      <c r="M12" s="15" t="s">
        <v>43</v>
      </c>
      <c r="N12" s="15">
        <v>1</v>
      </c>
      <c r="O12" s="15"/>
      <c r="P12" s="15"/>
    </row>
    <row r="13" spans="1:16">
      <c r="A13" s="9">
        <f>[7]DBD!A18</f>
        <v>9</v>
      </c>
      <c r="B13" s="9" t="str">
        <f>[7]DBD!B18</f>
        <v>CreditOfficer</v>
      </c>
      <c r="C13" s="9" t="str">
        <f>[7]DBD!C18</f>
        <v>授信</v>
      </c>
      <c r="D13" s="9" t="str">
        <f>[7]DBD!D18</f>
        <v>VARCHAR2</v>
      </c>
      <c r="E13" s="9">
        <f>[7]DBD!E18</f>
        <v>6</v>
      </c>
      <c r="F13" s="9">
        <f>[7]DBD!F18</f>
        <v>0</v>
      </c>
      <c r="G13" s="9">
        <f>[7]DBD!G18</f>
        <v>0</v>
      </c>
      <c r="H13" s="15" t="s">
        <v>282</v>
      </c>
      <c r="I13" s="15" t="s">
        <v>268</v>
      </c>
      <c r="J13" s="15"/>
      <c r="K13" s="15"/>
      <c r="L13" s="15" t="s">
        <v>269</v>
      </c>
      <c r="M13" s="15" t="s">
        <v>43</v>
      </c>
      <c r="N13" s="15">
        <v>6</v>
      </c>
      <c r="O13" s="15"/>
      <c r="P13" s="15"/>
    </row>
    <row r="14" spans="1:16">
      <c r="A14" s="9">
        <f>[7]DBD!A19</f>
        <v>10</v>
      </c>
      <c r="B14" s="9" t="str">
        <f>[7]DBD!B19</f>
        <v>LoanOfficer</v>
      </c>
      <c r="C14" s="9" t="str">
        <f>[7]DBD!C19</f>
        <v>放款專員</v>
      </c>
      <c r="D14" s="9" t="str">
        <f>[7]DBD!D19</f>
        <v>VARCHAR2</v>
      </c>
      <c r="E14" s="9">
        <f>[7]DBD!E19</f>
        <v>6</v>
      </c>
      <c r="F14" s="9">
        <f>[7]DBD!F19</f>
        <v>0</v>
      </c>
      <c r="G14" s="9">
        <f>[7]DBD!G19</f>
        <v>0</v>
      </c>
      <c r="H14" s="15" t="s">
        <v>282</v>
      </c>
      <c r="I14" s="15" t="s">
        <v>272</v>
      </c>
      <c r="J14" s="15"/>
      <c r="K14" s="15"/>
      <c r="L14" s="15" t="s">
        <v>273</v>
      </c>
      <c r="M14" s="15" t="s">
        <v>43</v>
      </c>
      <c r="N14" s="15">
        <v>6</v>
      </c>
      <c r="O14" s="15"/>
      <c r="P14" s="15"/>
    </row>
    <row r="15" spans="1:16">
      <c r="A15" s="9">
        <f>[7]DBD!A20</f>
        <v>11</v>
      </c>
      <c r="B15" s="9" t="str">
        <f>[7]DBD!B20</f>
        <v>District</v>
      </c>
      <c r="C15" s="9" t="str">
        <f>[7]DBD!C20</f>
        <v>區部</v>
      </c>
      <c r="D15" s="9" t="str">
        <f>[7]DBD!D20</f>
        <v>VARCHAR2</v>
      </c>
      <c r="E15" s="9">
        <f>[7]DBD!E20</f>
        <v>6</v>
      </c>
      <c r="F15" s="9">
        <f>[7]DBD!F20</f>
        <v>0</v>
      </c>
      <c r="G15" s="9">
        <f>[7]DBD!G20</f>
        <v>0</v>
      </c>
      <c r="H15" s="15" t="s">
        <v>282</v>
      </c>
      <c r="I15" s="15" t="s">
        <v>270</v>
      </c>
      <c r="J15" s="15"/>
      <c r="K15" s="15"/>
      <c r="L15" s="15" t="s">
        <v>271</v>
      </c>
      <c r="M15" s="15" t="s">
        <v>43</v>
      </c>
      <c r="N15" s="15">
        <v>6</v>
      </c>
      <c r="O15" s="15"/>
      <c r="P15" s="15"/>
    </row>
    <row r="16" spans="1:16">
      <c r="A16" s="9">
        <f>[7]DBD!A21</f>
        <v>12</v>
      </c>
      <c r="B16" s="9" t="str">
        <f>[7]DBD!B21</f>
        <v>Introducer</v>
      </c>
      <c r="C16" s="9" t="str">
        <f>[7]DBD!C21</f>
        <v>介紹人</v>
      </c>
      <c r="D16" s="9" t="str">
        <f>[7]DBD!D21</f>
        <v>VARCHAR2</v>
      </c>
      <c r="E16" s="9">
        <f>[7]DBD!E21</f>
        <v>6</v>
      </c>
      <c r="F16" s="9">
        <f>[7]DBD!F21</f>
        <v>0</v>
      </c>
      <c r="G16" s="9">
        <f>[7]DBD!G21</f>
        <v>0</v>
      </c>
      <c r="H16" s="15" t="s">
        <v>282</v>
      </c>
      <c r="I16" s="15" t="s">
        <v>274</v>
      </c>
      <c r="J16" s="15"/>
      <c r="K16" s="15"/>
      <c r="L16" s="15" t="s">
        <v>275</v>
      </c>
      <c r="M16" s="15" t="s">
        <v>43</v>
      </c>
      <c r="N16" s="15">
        <v>6</v>
      </c>
      <c r="O16" s="15"/>
      <c r="P16" s="15"/>
    </row>
    <row r="17" spans="1:16">
      <c r="A17" s="9">
        <f>[7]DBD!A22</f>
        <v>13</v>
      </c>
      <c r="B17" s="9" t="str">
        <f>[7]DBD!B22</f>
        <v>Coorgnizer</v>
      </c>
      <c r="C17" s="9" t="str">
        <f>[7]DBD!C22</f>
        <v>協辦人</v>
      </c>
      <c r="D17" s="9" t="str">
        <f>[7]DBD!D22</f>
        <v>VARCHAR2</v>
      </c>
      <c r="E17" s="9">
        <f>[7]DBD!E22</f>
        <v>6</v>
      </c>
      <c r="F17" s="9">
        <f>[7]DBD!F22</f>
        <v>0</v>
      </c>
      <c r="G17" s="9">
        <f>[7]DBD!G22</f>
        <v>0</v>
      </c>
      <c r="H17" s="15"/>
      <c r="I17" s="15"/>
      <c r="J17" s="15"/>
      <c r="K17" s="15"/>
      <c r="L17" s="15"/>
      <c r="M17" s="15"/>
      <c r="N17" s="15"/>
      <c r="O17" s="15"/>
      <c r="P17" s="15" t="s">
        <v>314</v>
      </c>
    </row>
    <row r="18" spans="1:16">
      <c r="A18" s="9">
        <f>[7]DBD!A23</f>
        <v>14</v>
      </c>
      <c r="B18" s="9" t="str">
        <f>[7]DBD!B23</f>
        <v>InterviewerA</v>
      </c>
      <c r="C18" s="9" t="str">
        <f>[7]DBD!C23</f>
        <v>晤談一</v>
      </c>
      <c r="D18" s="9" t="str">
        <f>[7]DBD!D23</f>
        <v>VARCHAR2</v>
      </c>
      <c r="E18" s="9">
        <f>[7]DBD!E23</f>
        <v>6</v>
      </c>
      <c r="F18" s="9">
        <f>[7]DBD!F23</f>
        <v>0</v>
      </c>
      <c r="G18" s="9">
        <f>[7]DBD!G23</f>
        <v>0</v>
      </c>
      <c r="H18" s="15"/>
      <c r="I18" s="15"/>
      <c r="J18" s="15"/>
      <c r="K18" s="15"/>
      <c r="L18" s="15"/>
      <c r="M18" s="15"/>
      <c r="N18" s="15"/>
      <c r="O18" s="15"/>
      <c r="P18" s="15" t="s">
        <v>315</v>
      </c>
    </row>
    <row r="19" spans="1:16">
      <c r="A19" s="9">
        <f>[7]DBD!A24</f>
        <v>15</v>
      </c>
      <c r="B19" s="9" t="str">
        <f>[7]DBD!B24</f>
        <v>InterviewerB</v>
      </c>
      <c r="C19" s="9" t="str">
        <f>[7]DBD!C24</f>
        <v>晤談二</v>
      </c>
      <c r="D19" s="9" t="str">
        <f>[7]DBD!D24</f>
        <v>VARCHAR2</v>
      </c>
      <c r="E19" s="9">
        <f>[7]DBD!E24</f>
        <v>6</v>
      </c>
      <c r="F19" s="9">
        <f>[7]DBD!F24</f>
        <v>0</v>
      </c>
      <c r="G19" s="9">
        <f>[7]DBD!G24</f>
        <v>0</v>
      </c>
      <c r="H19" s="15"/>
      <c r="I19" s="15"/>
      <c r="J19" s="15"/>
      <c r="K19" s="15"/>
      <c r="L19" s="15"/>
      <c r="M19" s="15"/>
      <c r="N19" s="15"/>
      <c r="O19" s="15"/>
      <c r="P19" s="15" t="s">
        <v>315</v>
      </c>
    </row>
    <row r="20" spans="1:16">
      <c r="A20" s="9">
        <f>[7]DBD!A25</f>
        <v>16</v>
      </c>
      <c r="B20" s="9" t="str">
        <f>[7]DBD!B25</f>
        <v>Supervisor</v>
      </c>
      <c r="C20" s="9" t="str">
        <f>[7]DBD!C25</f>
        <v>核決主管</v>
      </c>
      <c r="D20" s="9" t="str">
        <f>[7]DBD!D25</f>
        <v>VARCHAR2</v>
      </c>
      <c r="E20" s="9">
        <f>[7]DBD!E25</f>
        <v>6</v>
      </c>
      <c r="F20" s="9">
        <f>[7]DBD!F25</f>
        <v>0</v>
      </c>
      <c r="G20" s="9">
        <f>[7]DBD!G25</f>
        <v>0</v>
      </c>
      <c r="H20" s="15" t="s">
        <v>282</v>
      </c>
      <c r="I20" s="15" t="s">
        <v>276</v>
      </c>
      <c r="J20" s="15"/>
      <c r="K20" s="15"/>
      <c r="L20" s="15" t="s">
        <v>277</v>
      </c>
      <c r="M20" s="15" t="s">
        <v>43</v>
      </c>
      <c r="N20" s="15">
        <v>6</v>
      </c>
      <c r="O20" s="15"/>
      <c r="P20" s="15"/>
    </row>
    <row r="21" spans="1:16" ht="64.8">
      <c r="A21" s="9">
        <f>[7]DBD!A26</f>
        <v>17</v>
      </c>
      <c r="B21" s="9" t="str">
        <f>[7]DBD!B26</f>
        <v>ProcessCode</v>
      </c>
      <c r="C21" s="9" t="str">
        <f>[7]DBD!C26</f>
        <v>處理情形</v>
      </c>
      <c r="D21" s="9" t="str">
        <f>[7]DBD!D26</f>
        <v>VARCHAR2</v>
      </c>
      <c r="E21" s="9">
        <f>[7]DBD!E26</f>
        <v>1</v>
      </c>
      <c r="F21" s="9">
        <f>[7]DBD!F26</f>
        <v>0</v>
      </c>
      <c r="G21" s="9" t="str">
        <f>[7]DBD!G26</f>
        <v>共用代碼檔
0:受理中
1:准
2:駁</v>
      </c>
      <c r="H21" s="15" t="s">
        <v>282</v>
      </c>
      <c r="I21" s="15" t="s">
        <v>289</v>
      </c>
      <c r="J21" s="15"/>
      <c r="K21" s="15"/>
      <c r="L21" s="15" t="s">
        <v>290</v>
      </c>
      <c r="M21" s="15" t="s">
        <v>43</v>
      </c>
      <c r="N21" s="15">
        <v>1</v>
      </c>
      <c r="O21" s="15"/>
      <c r="P21" s="15"/>
    </row>
    <row r="22" spans="1:16">
      <c r="A22" s="9">
        <f>[7]DBD!A27</f>
        <v>18</v>
      </c>
      <c r="B22" s="9" t="str">
        <f>[7]DBD!B27</f>
        <v>ApproveDate</v>
      </c>
      <c r="C22" s="9" t="str">
        <f>[7]DBD!C27</f>
        <v>准駁日期</v>
      </c>
      <c r="D22" s="9" t="str">
        <f>[7]DBD!D27</f>
        <v>DECIMALD</v>
      </c>
      <c r="E22" s="9">
        <f>[7]DBD!E27</f>
        <v>8</v>
      </c>
      <c r="F22" s="9">
        <f>[7]DBD!F27</f>
        <v>0</v>
      </c>
      <c r="G22" s="9">
        <f>[7]DBD!G27</f>
        <v>0</v>
      </c>
      <c r="H22" s="15" t="s">
        <v>282</v>
      </c>
      <c r="I22" s="15" t="s">
        <v>291</v>
      </c>
      <c r="J22" s="15"/>
      <c r="K22" s="15"/>
      <c r="L22" s="15" t="s">
        <v>292</v>
      </c>
      <c r="M22" s="15" t="s">
        <v>27</v>
      </c>
      <c r="N22" s="15">
        <v>8</v>
      </c>
      <c r="O22" s="15"/>
      <c r="P22" s="15"/>
    </row>
    <row r="23" spans="1:16">
      <c r="A23" s="9">
        <f>[7]DBD!A28</f>
        <v>19</v>
      </c>
      <c r="B23" s="9" t="str">
        <f>[7]DBD!B28</f>
        <v>GroupUKey</v>
      </c>
      <c r="C23" s="9" t="str">
        <f>[7]DBD!C28</f>
        <v>團體戶識別碼</v>
      </c>
      <c r="D23" s="9" t="str">
        <f>[7]DBD!D28</f>
        <v>VARCHAR2</v>
      </c>
      <c r="E23" s="9">
        <f>[7]DBD!E28</f>
        <v>32</v>
      </c>
      <c r="F23" s="9">
        <f>[7]DBD!F28</f>
        <v>0</v>
      </c>
      <c r="G23" s="9">
        <f>[7]DBD!G28</f>
        <v>0</v>
      </c>
      <c r="H23" s="15" t="s">
        <v>282</v>
      </c>
      <c r="I23" s="15" t="s">
        <v>293</v>
      </c>
      <c r="J23" s="15"/>
      <c r="K23" s="15"/>
      <c r="L23" s="15" t="s">
        <v>294</v>
      </c>
      <c r="M23" s="15" t="s">
        <v>27</v>
      </c>
      <c r="N23" s="15">
        <v>6</v>
      </c>
      <c r="O23" s="15"/>
      <c r="P23" s="15" t="s">
        <v>559</v>
      </c>
    </row>
    <row r="24" spans="1:16">
      <c r="A24" s="9">
        <f>[7]DBD!A29</f>
        <v>20</v>
      </c>
      <c r="B24" s="9" t="str">
        <f>[7]DBD!B29</f>
        <v>BranchNo</v>
      </c>
      <c r="C24" s="9" t="str">
        <f>[7]DBD!C29</f>
        <v>單位別</v>
      </c>
      <c r="D24" s="9" t="str">
        <f>[7]DBD!D29</f>
        <v>VARCHAR2</v>
      </c>
      <c r="E24" s="9">
        <f>[7]DBD!E29</f>
        <v>4</v>
      </c>
      <c r="F24" s="9">
        <f>[7]DBD!F29</f>
        <v>0</v>
      </c>
      <c r="G24" s="9">
        <f>[7]DBD!G29</f>
        <v>0</v>
      </c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32.4">
      <c r="A25" s="9">
        <f>[7]DBD!A30</f>
        <v>21</v>
      </c>
      <c r="B25" s="9" t="str">
        <f>[7]DBD!B30</f>
        <v>IsLimit</v>
      </c>
      <c r="C25" s="9" t="str">
        <f>[7]DBD!C30</f>
        <v>是否為授信限制對象</v>
      </c>
      <c r="D25" s="9" t="str">
        <f>[7]DBD!D30</f>
        <v>VARCHAR2</v>
      </c>
      <c r="E25" s="9">
        <f>[7]DBD!E30</f>
        <v>1</v>
      </c>
      <c r="F25" s="9">
        <f>[7]DBD!F30</f>
        <v>0</v>
      </c>
      <c r="G25" s="9" t="str">
        <f>[7]DBD!G30</f>
        <v>Y:是
N:否</v>
      </c>
      <c r="H25" s="15"/>
      <c r="I25" s="15"/>
      <c r="J25" s="15"/>
      <c r="K25" s="15"/>
      <c r="L25" s="15"/>
      <c r="M25" s="15"/>
      <c r="N25" s="15"/>
      <c r="O25" s="15"/>
      <c r="P25" s="15" t="s">
        <v>622</v>
      </c>
    </row>
    <row r="26" spans="1:16" ht="32.4">
      <c r="A26" s="9">
        <f>[7]DBD!A31</f>
        <v>22</v>
      </c>
      <c r="B26" s="9" t="str">
        <f>[7]DBD!B31</f>
        <v>IsRelated</v>
      </c>
      <c r="C26" s="9" t="str">
        <f>[7]DBD!C31</f>
        <v>是否為利害關係人</v>
      </c>
      <c r="D26" s="9" t="str">
        <f>[7]DBD!D31</f>
        <v>VARCHAR2</v>
      </c>
      <c r="E26" s="9">
        <f>[7]DBD!E31</f>
        <v>1</v>
      </c>
      <c r="F26" s="9">
        <f>[7]DBD!F31</f>
        <v>0</v>
      </c>
      <c r="G26" s="9" t="str">
        <f>[7]DBD!G31</f>
        <v>Y:是
N:否</v>
      </c>
      <c r="H26" s="15"/>
      <c r="I26" s="15"/>
      <c r="J26" s="15"/>
      <c r="K26" s="15"/>
      <c r="L26" s="15"/>
      <c r="M26" s="15"/>
      <c r="N26" s="15"/>
      <c r="O26" s="15"/>
      <c r="P26" s="15" t="s">
        <v>622</v>
      </c>
    </row>
    <row r="27" spans="1:16" ht="32.4">
      <c r="A27" s="9">
        <f>[7]DBD!A32</f>
        <v>23</v>
      </c>
      <c r="B27" s="9" t="str">
        <f>[7]DBD!B32</f>
        <v>IsLnrelNear</v>
      </c>
      <c r="C27" s="9" t="str">
        <f>[7]DBD!C32</f>
        <v>是否為準利害關係人</v>
      </c>
      <c r="D27" s="9" t="str">
        <f>[7]DBD!D32</f>
        <v>VARCHAR2</v>
      </c>
      <c r="E27" s="9">
        <f>[7]DBD!E32</f>
        <v>1</v>
      </c>
      <c r="F27" s="9">
        <f>[7]DBD!F32</f>
        <v>0</v>
      </c>
      <c r="G27" s="9" t="str">
        <f>[7]DBD!G32</f>
        <v>Y:是
N:否</v>
      </c>
      <c r="H27" s="15"/>
      <c r="I27" s="15"/>
      <c r="J27" s="15"/>
      <c r="K27" s="15"/>
      <c r="L27" s="15"/>
      <c r="M27" s="15"/>
      <c r="N27" s="15"/>
      <c r="O27" s="15"/>
      <c r="P27" s="15" t="s">
        <v>622</v>
      </c>
    </row>
    <row r="28" spans="1:16">
      <c r="A28" s="9">
        <f>[7]DBD!A33</f>
        <v>24</v>
      </c>
      <c r="B28" s="9" t="str">
        <f>[7]DBD!B33</f>
        <v>CreateDate</v>
      </c>
      <c r="C28" s="9" t="str">
        <f>[7]DBD!C33</f>
        <v>建檔日期時間</v>
      </c>
      <c r="D28" s="9" t="str">
        <f>[7]DBD!D33</f>
        <v>DATE</v>
      </c>
      <c r="E28" s="9">
        <f>[7]DBD!E33</f>
        <v>8</v>
      </c>
      <c r="F28" s="9">
        <f>[7]DBD!F33</f>
        <v>0</v>
      </c>
      <c r="G28" s="9">
        <f>[7]DBD!G33</f>
        <v>0</v>
      </c>
    </row>
    <row r="29" spans="1:16">
      <c r="A29" s="9">
        <f>[7]DBD!A34</f>
        <v>25</v>
      </c>
      <c r="B29" s="9" t="str">
        <f>[7]DBD!B34</f>
        <v>CreateEmpNo</v>
      </c>
      <c r="C29" s="9" t="str">
        <f>[7]DBD!C34</f>
        <v>建檔人員</v>
      </c>
      <c r="D29" s="9" t="str">
        <f>[7]DBD!D34</f>
        <v>VARCHAR2</v>
      </c>
      <c r="E29" s="9">
        <f>[7]DBD!E34</f>
        <v>6</v>
      </c>
      <c r="F29" s="9">
        <f>[7]DBD!F34</f>
        <v>0</v>
      </c>
      <c r="G29" s="9">
        <f>[7]DBD!G34</f>
        <v>0</v>
      </c>
    </row>
    <row r="30" spans="1:16">
      <c r="A30" s="9">
        <f>[7]DBD!A35</f>
        <v>26</v>
      </c>
      <c r="B30" s="9" t="str">
        <f>[7]DBD!B35</f>
        <v>LastUpdate</v>
      </c>
      <c r="C30" s="9" t="str">
        <f>[7]DBD!C35</f>
        <v>最後更新日期時間</v>
      </c>
      <c r="D30" s="9" t="str">
        <f>[7]DBD!D35</f>
        <v>DATE</v>
      </c>
      <c r="E30" s="9">
        <f>[7]DBD!E35</f>
        <v>8</v>
      </c>
      <c r="F30" s="9">
        <f>[7]DBD!F35</f>
        <v>0</v>
      </c>
      <c r="G30" s="9">
        <f>[7]DBD!G35</f>
        <v>0</v>
      </c>
    </row>
    <row r="31" spans="1:16">
      <c r="A31" s="9">
        <f>[7]DBD!A36</f>
        <v>27</v>
      </c>
      <c r="B31" s="9" t="str">
        <f>[7]DBD!B36</f>
        <v>LastUpdateEmpNo</v>
      </c>
      <c r="C31" s="9" t="str">
        <f>[7]DBD!C36</f>
        <v>最後更新人員</v>
      </c>
      <c r="D31" s="9" t="str">
        <f>[7]DBD!D36</f>
        <v>VARCHAR2</v>
      </c>
      <c r="E31" s="9">
        <f>[7]DBD!E36</f>
        <v>6</v>
      </c>
      <c r="F31" s="9">
        <f>[7]DBD!F36</f>
        <v>0</v>
      </c>
      <c r="G31" s="9">
        <f>[7]DBD!G36</f>
        <v>0</v>
      </c>
    </row>
  </sheetData>
  <mergeCells count="1">
    <mergeCell ref="A1:B1"/>
  </mergeCells>
  <phoneticPr fontId="1" type="noConversion"/>
  <hyperlinks>
    <hyperlink ref="E1" location="'L2'!A1" display="回首頁" xr:uid="{00000000-0004-0000-07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9"/>
  <dimension ref="A1:Q36"/>
  <sheetViews>
    <sheetView topLeftCell="A10" zoomScaleNormal="100" workbookViewId="0">
      <selection activeCell="G13" sqref="G13"/>
    </sheetView>
  </sheetViews>
  <sheetFormatPr defaultColWidth="58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2.88671875" style="11" bestFit="1" customWidth="1"/>
    <col min="5" max="5" width="8.21875" style="11" bestFit="1" customWidth="1"/>
    <col min="6" max="6" width="6.21875" style="11" bestFit="1" customWidth="1"/>
    <col min="7" max="7" width="30" style="11" bestFit="1" customWidth="1"/>
    <col min="8" max="8" width="13.88671875" style="11" customWidth="1"/>
    <col min="9" max="9" width="12.33203125" style="11" customWidth="1"/>
    <col min="10" max="11" width="11" style="11" customWidth="1"/>
    <col min="12" max="12" width="15.33203125" style="11" bestFit="1" customWidth="1"/>
    <col min="13" max="15" width="6.21875" style="11" bestFit="1" customWidth="1"/>
    <col min="16" max="16" width="11" style="11" bestFit="1" customWidth="1"/>
    <col min="17" max="16384" width="58.77734375" style="11"/>
  </cols>
  <sheetData>
    <row r="1" spans="1:17">
      <c r="A1" s="46" t="s">
        <v>7</v>
      </c>
      <c r="B1" s="47"/>
      <c r="C1" s="9" t="str">
        <f>[8]DBD!C1</f>
        <v>FacClose</v>
      </c>
      <c r="D1" s="9" t="str">
        <f>[8]DBD!D1</f>
        <v>清償作業檔</v>
      </c>
      <c r="E1" s="16" t="s">
        <v>23</v>
      </c>
      <c r="F1" s="10"/>
      <c r="G1" s="10"/>
    </row>
    <row r="2" spans="1:17">
      <c r="A2" s="21"/>
      <c r="B2" s="22" t="s">
        <v>353</v>
      </c>
      <c r="C2" s="9" t="s">
        <v>563</v>
      </c>
      <c r="D2" s="9"/>
      <c r="E2" s="16"/>
      <c r="F2" s="10"/>
      <c r="G2" s="10"/>
    </row>
    <row r="3" spans="1:17">
      <c r="A3" s="21"/>
      <c r="B3" s="22" t="s">
        <v>354</v>
      </c>
      <c r="C3" s="9"/>
      <c r="D3" s="9"/>
      <c r="E3" s="16"/>
      <c r="F3" s="10"/>
      <c r="G3" s="10"/>
    </row>
    <row r="4" spans="1:17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791</v>
      </c>
      <c r="K4" s="14" t="s">
        <v>19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43" t="s">
        <v>790</v>
      </c>
    </row>
    <row r="5" spans="1:17">
      <c r="A5" s="9">
        <f>[8]DBD!A9</f>
        <v>1</v>
      </c>
      <c r="B5" s="9" t="str">
        <f>[8]DBD!B9</f>
        <v>CustNo</v>
      </c>
      <c r="C5" s="9" t="str">
        <f>[8]DBD!C9</f>
        <v>戶號</v>
      </c>
      <c r="D5" s="9" t="str">
        <f>[8]DBD!D9</f>
        <v>DECIMAL</v>
      </c>
      <c r="E5" s="9">
        <f>[8]DBD!E9</f>
        <v>7</v>
      </c>
      <c r="F5" s="9">
        <f>[8]DBD!F9</f>
        <v>0</v>
      </c>
      <c r="G5" s="9">
        <f>[8]DBD!G9</f>
        <v>0</v>
      </c>
      <c r="H5" s="15" t="s">
        <v>317</v>
      </c>
      <c r="I5" s="15" t="s">
        <v>91</v>
      </c>
      <c r="J5" s="15"/>
      <c r="K5" s="15"/>
      <c r="L5" s="15" t="s">
        <v>92</v>
      </c>
      <c r="M5" s="15" t="s">
        <v>27</v>
      </c>
      <c r="N5" s="15">
        <v>7</v>
      </c>
      <c r="O5" s="15"/>
      <c r="P5" s="15"/>
    </row>
    <row r="6" spans="1:17" ht="210.6">
      <c r="A6" s="9">
        <f>[8]DBD!A10</f>
        <v>2</v>
      </c>
      <c r="B6" s="9" t="str">
        <f>[8]DBD!B10</f>
        <v>CloseNo</v>
      </c>
      <c r="C6" s="9" t="str">
        <f>[8]DBD!C10</f>
        <v>清償序號</v>
      </c>
      <c r="D6" s="9" t="str">
        <f>[8]DBD!D10</f>
        <v>DECIMAL</v>
      </c>
      <c r="E6" s="9">
        <f>[8]DBD!E10</f>
        <v>3</v>
      </c>
      <c r="F6" s="9">
        <f>[8]DBD!F10</f>
        <v>0</v>
      </c>
      <c r="G6" s="9">
        <f>[8]DBD!G10</f>
        <v>0</v>
      </c>
      <c r="H6" s="15"/>
      <c r="I6" s="20"/>
      <c r="J6" s="20"/>
      <c r="K6" s="20"/>
      <c r="L6" s="15"/>
      <c r="M6" s="15"/>
      <c r="N6" s="15"/>
      <c r="O6" s="15"/>
      <c r="P6" s="20" t="s">
        <v>793</v>
      </c>
    </row>
    <row r="7" spans="1:17">
      <c r="A7" s="9">
        <f>[8]DBD!A11</f>
        <v>3</v>
      </c>
      <c r="B7" s="9" t="str">
        <f>[8]DBD!B11</f>
        <v>FacmNo</v>
      </c>
      <c r="C7" s="9" t="str">
        <f>[8]DBD!C11</f>
        <v>額度編號</v>
      </c>
      <c r="D7" s="9" t="str">
        <f>[8]DBD!D11</f>
        <v>DECIMAL</v>
      </c>
      <c r="E7" s="9">
        <f>[8]DBD!E11</f>
        <v>3</v>
      </c>
      <c r="F7" s="9">
        <f>[8]DBD!F11</f>
        <v>0</v>
      </c>
      <c r="G7" s="9">
        <f>[8]DBD!G11</f>
        <v>0</v>
      </c>
      <c r="H7" s="15" t="s">
        <v>317</v>
      </c>
      <c r="I7" s="15" t="s">
        <v>266</v>
      </c>
      <c r="J7" s="15"/>
      <c r="K7" s="15"/>
      <c r="L7" s="15" t="s">
        <v>267</v>
      </c>
      <c r="M7" s="15" t="s">
        <v>27</v>
      </c>
      <c r="N7" s="15">
        <v>3</v>
      </c>
      <c r="O7" s="15"/>
      <c r="P7" s="15"/>
    </row>
    <row r="8" spans="1:17" ht="48.6">
      <c r="A8" s="9">
        <f>[8]DBD!A12</f>
        <v>4</v>
      </c>
      <c r="B8" s="9" t="str">
        <f>[8]DBD!B12</f>
        <v>ActFlag</v>
      </c>
      <c r="C8" s="9" t="str">
        <f>[8]DBD!C12</f>
        <v>登放記號</v>
      </c>
      <c r="D8" s="9" t="str">
        <f>[8]DBD!D12</f>
        <v>DECIMAL</v>
      </c>
      <c r="E8" s="9">
        <f>[8]DBD!E12</f>
        <v>1</v>
      </c>
      <c r="F8" s="9">
        <f>[8]DBD!F12</f>
        <v>0</v>
      </c>
      <c r="G8" s="9" t="str">
        <f>[8]DBD!G12</f>
        <v xml:space="preserve">1:登錄
2:放行
</v>
      </c>
      <c r="H8" s="15"/>
      <c r="I8" s="15"/>
      <c r="J8" s="15"/>
      <c r="K8" s="15"/>
      <c r="L8" s="15"/>
      <c r="M8" s="15"/>
      <c r="N8" s="15"/>
      <c r="O8" s="15"/>
      <c r="P8" s="15" t="s">
        <v>368</v>
      </c>
      <c r="Q8" s="44"/>
    </row>
    <row r="9" spans="1:17" ht="64.8">
      <c r="A9" s="9">
        <f>[8]DBD!A13</f>
        <v>5</v>
      </c>
      <c r="B9" s="9" t="str">
        <f>[8]DBD!B13</f>
        <v>FunCode</v>
      </c>
      <c r="C9" s="9" t="str">
        <f>[8]DBD!C13</f>
        <v>作業功能</v>
      </c>
      <c r="D9" s="9" t="str">
        <f>[8]DBD!D13</f>
        <v>VARCHAR2</v>
      </c>
      <c r="E9" s="9">
        <f>[8]DBD!E13</f>
        <v>1</v>
      </c>
      <c r="F9" s="9">
        <f>[8]DBD!F13</f>
        <v>0</v>
      </c>
      <c r="G9" s="9" t="str">
        <f>[8]DBD!G13</f>
        <v>0:清償(必須為尚未結案)
1:請領(已申請者為請領)
2:補領(已結案後來申請者)
3:補發(已領過者為補發)</v>
      </c>
      <c r="H9" s="15"/>
      <c r="I9" s="15"/>
      <c r="J9" s="15"/>
      <c r="K9" s="15"/>
      <c r="L9" s="15"/>
      <c r="M9" s="15"/>
      <c r="N9" s="15"/>
      <c r="O9" s="15"/>
      <c r="P9" s="15" t="s">
        <v>792</v>
      </c>
      <c r="Q9" s="44"/>
    </row>
    <row r="10" spans="1:17" ht="32.4">
      <c r="A10" s="9">
        <f>[8]DBD!A14</f>
        <v>6</v>
      </c>
      <c r="B10" s="9" t="str">
        <f>[8]DBD!B14</f>
        <v>CarLoan</v>
      </c>
      <c r="C10" s="9" t="str">
        <f>[8]DBD!C14</f>
        <v>車貸</v>
      </c>
      <c r="D10" s="9" t="str">
        <f>[8]DBD!D14</f>
        <v>DECIMAL</v>
      </c>
      <c r="E10" s="9">
        <f>[8]DBD!E14</f>
        <v>1</v>
      </c>
      <c r="F10" s="9">
        <f>[8]DBD!F14</f>
        <v>0</v>
      </c>
      <c r="G10" s="9" t="str">
        <f>[8]DBD!G14</f>
        <v>0:非車貸
1:車貸</v>
      </c>
      <c r="H10" s="15"/>
      <c r="I10" s="15"/>
      <c r="J10" s="15"/>
      <c r="K10" s="15"/>
      <c r="L10" s="15"/>
      <c r="M10" s="15"/>
      <c r="N10" s="15"/>
      <c r="O10" s="15"/>
      <c r="P10" s="15" t="s">
        <v>368</v>
      </c>
    </row>
    <row r="11" spans="1:17">
      <c r="A11" s="9">
        <f>[8]DBD!A15</f>
        <v>7</v>
      </c>
      <c r="B11" s="9" t="str">
        <f>[8]DBD!B15</f>
        <v>ApplDate</v>
      </c>
      <c r="C11" s="9" t="str">
        <f>[8]DBD!C15</f>
        <v>申請日期</v>
      </c>
      <c r="D11" s="9" t="str">
        <f>[8]DBD!D15</f>
        <v>DecimalD</v>
      </c>
      <c r="E11" s="9">
        <f>[8]DBD!E15</f>
        <v>8</v>
      </c>
      <c r="F11" s="9">
        <f>[8]DBD!F15</f>
        <v>0</v>
      </c>
      <c r="G11" s="9" t="str">
        <f>[8]DBD!G15</f>
        <v>自動寫入時為0</v>
      </c>
      <c r="H11" s="15" t="s">
        <v>317</v>
      </c>
      <c r="I11" s="15" t="s">
        <v>318</v>
      </c>
      <c r="J11" s="15"/>
      <c r="K11" s="15"/>
      <c r="L11" s="15" t="s">
        <v>319</v>
      </c>
      <c r="M11" s="15" t="s">
        <v>27</v>
      </c>
      <c r="N11" s="15">
        <v>8</v>
      </c>
      <c r="O11" s="15"/>
      <c r="P11" s="15"/>
    </row>
    <row r="12" spans="1:17" ht="32.4">
      <c r="A12" s="9">
        <f>[8]DBD!A16</f>
        <v>8</v>
      </c>
      <c r="B12" s="9" t="str">
        <f>[8]DBD!B16</f>
        <v>CloseDate</v>
      </c>
      <c r="C12" s="9" t="str">
        <f>[8]DBD!C16</f>
        <v>結案日期(入帳日期)</v>
      </c>
      <c r="D12" s="9" t="str">
        <f>[8]DBD!D16</f>
        <v>DecimalD</v>
      </c>
      <c r="E12" s="9">
        <f>[8]DBD!E16</f>
        <v>8</v>
      </c>
      <c r="F12" s="9">
        <f>[8]DBD!F16</f>
        <v>0</v>
      </c>
      <c r="G12" s="9" t="str">
        <f>[8]DBD!G16</f>
        <v>結案登錄更新</v>
      </c>
      <c r="H12" s="15"/>
      <c r="I12" s="15"/>
      <c r="J12" s="15"/>
      <c r="K12" s="15"/>
      <c r="L12" s="15"/>
      <c r="M12" s="15"/>
      <c r="N12" s="15"/>
      <c r="O12" s="15"/>
      <c r="P12" s="15" t="s">
        <v>368</v>
      </c>
    </row>
    <row r="13" spans="1:17" ht="210.6">
      <c r="A13" s="9">
        <f>[8]DBD!A17</f>
        <v>9</v>
      </c>
      <c r="B13" s="9" t="str">
        <f>[8]DBD!B17</f>
        <v>CloseReasonCode</v>
      </c>
      <c r="C13" s="9" t="str">
        <f>[8]DBD!C17</f>
        <v>清償原因</v>
      </c>
      <c r="D13" s="9" t="str">
        <f>[8]DBD!D17</f>
        <v>VARCHAR2</v>
      </c>
      <c r="E13" s="9">
        <f>[8]DBD!E17</f>
        <v>2</v>
      </c>
      <c r="F13" s="9">
        <f>[8]DBD!F17</f>
        <v>0</v>
      </c>
      <c r="G13" s="9" t="str">
        <f>[8]DBD!G17</f>
        <v xml:space="preserve">00:無
01:買賣
02:自行還清
03:軍功教勞工貸款轉貸
04:利率過高轉貸
05:增貸不准轉貸
06:額度內動支不准轉貸
07:內部代償
08:借新還舊
09:其他
10:買回
11:綁約期還款
</v>
      </c>
      <c r="H13" s="15" t="s">
        <v>317</v>
      </c>
      <c r="I13" s="15" t="s">
        <v>320</v>
      </c>
      <c r="J13" s="15"/>
      <c r="K13" s="15"/>
      <c r="L13" s="15" t="s">
        <v>321</v>
      </c>
      <c r="M13" s="15" t="s">
        <v>27</v>
      </c>
      <c r="N13" s="15">
        <v>2</v>
      </c>
      <c r="O13" s="15"/>
      <c r="P13" s="15"/>
    </row>
    <row r="14" spans="1:17">
      <c r="A14" s="9">
        <f>[8]DBD!A18</f>
        <v>10</v>
      </c>
      <c r="B14" s="9" t="str">
        <f>[8]DBD!B18</f>
        <v>CloseAmt</v>
      </c>
      <c r="C14" s="9" t="str">
        <f>[8]DBD!C18</f>
        <v>還清金額</v>
      </c>
      <c r="D14" s="9" t="str">
        <f>[8]DBD!D18</f>
        <v>DECIMAL</v>
      </c>
      <c r="E14" s="9">
        <f>[8]DBD!E18</f>
        <v>16</v>
      </c>
      <c r="F14" s="9">
        <f>[8]DBD!F18</f>
        <v>2</v>
      </c>
      <c r="G14" s="9">
        <f>[8]DBD!G18</f>
        <v>0</v>
      </c>
      <c r="H14" s="15" t="s">
        <v>317</v>
      </c>
      <c r="I14" s="15" t="s">
        <v>322</v>
      </c>
      <c r="J14" s="15"/>
      <c r="K14" s="15"/>
      <c r="L14" s="15" t="s">
        <v>323</v>
      </c>
      <c r="M14" s="15" t="s">
        <v>32</v>
      </c>
      <c r="N14" s="15">
        <v>13</v>
      </c>
      <c r="O14" s="15"/>
      <c r="P14" s="15"/>
    </row>
    <row r="15" spans="1:17" ht="32.4">
      <c r="A15" s="9">
        <f>[8]DBD!A19</f>
        <v>11</v>
      </c>
      <c r="B15" s="9" t="str">
        <f>[8]DBD!B19</f>
        <v>CollectFlag</v>
      </c>
      <c r="C15" s="9" t="str">
        <f>[8]DBD!C19</f>
        <v>是否領取清償證明(Y/N/'')</v>
      </c>
      <c r="D15" s="9" t="str">
        <f>[8]DBD!D19</f>
        <v>VARCHAR2</v>
      </c>
      <c r="E15" s="9">
        <f>[8]DBD!E19</f>
        <v>1</v>
      </c>
      <c r="F15" s="9">
        <f>[8]DBD!F19</f>
        <v>0</v>
      </c>
      <c r="G15" s="9">
        <f>[8]DBD!G19</f>
        <v>0</v>
      </c>
      <c r="H15" s="15"/>
      <c r="I15" s="15"/>
      <c r="J15" s="15"/>
      <c r="K15" s="15"/>
      <c r="L15" s="15"/>
      <c r="M15" s="15"/>
      <c r="N15" s="15"/>
      <c r="O15" s="15"/>
      <c r="P15" s="15" t="s">
        <v>560</v>
      </c>
      <c r="Q15" s="44"/>
    </row>
    <row r="16" spans="1:17">
      <c r="A16" s="9">
        <f>[8]DBD!A20</f>
        <v>12</v>
      </c>
      <c r="B16" s="9" t="str">
        <f>[8]DBD!B20</f>
        <v>CollectWayCode</v>
      </c>
      <c r="C16" s="9" t="str">
        <f>[8]DBD!C20</f>
        <v>領取方式</v>
      </c>
      <c r="D16" s="9" t="str">
        <f>[8]DBD!D20</f>
        <v>VARCHAR2</v>
      </c>
      <c r="E16" s="9">
        <f>[8]DBD!E20</f>
        <v>2</v>
      </c>
      <c r="F16" s="9">
        <f>[8]DBD!F20</f>
        <v>0</v>
      </c>
      <c r="G16" s="9">
        <f>[8]DBD!G20</f>
        <v>0</v>
      </c>
      <c r="H16" s="15" t="s">
        <v>317</v>
      </c>
      <c r="I16" s="15" t="s">
        <v>324</v>
      </c>
      <c r="J16" s="15"/>
      <c r="K16" s="15"/>
      <c r="L16" s="15" t="s">
        <v>325</v>
      </c>
      <c r="M16" s="15" t="s">
        <v>43</v>
      </c>
      <c r="N16" s="15">
        <v>2</v>
      </c>
      <c r="O16" s="15"/>
      <c r="P16" s="15"/>
    </row>
    <row r="17" spans="1:17">
      <c r="A17" s="9">
        <f>[8]DBD!A21</f>
        <v>13</v>
      </c>
      <c r="B17" s="9" t="str">
        <f>[8]DBD!B21</f>
        <v>ReceiveDate</v>
      </c>
      <c r="C17" s="9" t="str">
        <f>[8]DBD!C21</f>
        <v>領取日期</v>
      </c>
      <c r="D17" s="9" t="str">
        <f>[8]DBD!D21</f>
        <v>DecimalD</v>
      </c>
      <c r="E17" s="9">
        <f>[8]DBD!E21</f>
        <v>8</v>
      </c>
      <c r="F17" s="9">
        <f>[8]DBD!F21</f>
        <v>0</v>
      </c>
      <c r="G17" s="9">
        <f>[8]DBD!G21</f>
        <v>0</v>
      </c>
      <c r="H17" s="15"/>
      <c r="I17" s="15"/>
      <c r="J17" s="15"/>
      <c r="K17" s="15"/>
      <c r="L17" s="15"/>
      <c r="M17" s="15"/>
      <c r="N17" s="15"/>
      <c r="O17" s="15"/>
      <c r="P17" s="15" t="s">
        <v>302</v>
      </c>
    </row>
    <row r="18" spans="1:17">
      <c r="A18" s="9">
        <f>[8]DBD!A22</f>
        <v>14</v>
      </c>
      <c r="B18" s="9" t="str">
        <f>[8]DBD!B22</f>
        <v>TelNo1</v>
      </c>
      <c r="C18" s="9" t="str">
        <f>[8]DBD!C22</f>
        <v>連絡電話1</v>
      </c>
      <c r="D18" s="9" t="str">
        <f>[8]DBD!D22</f>
        <v>VARCHAR2</v>
      </c>
      <c r="E18" s="9">
        <f>[8]DBD!E22</f>
        <v>15</v>
      </c>
      <c r="F18" s="9">
        <f>[8]DBD!F22</f>
        <v>0</v>
      </c>
      <c r="G18" s="9">
        <f>[8]DBD!G22</f>
        <v>0</v>
      </c>
      <c r="H18" s="15" t="s">
        <v>317</v>
      </c>
      <c r="I18" s="15" t="s">
        <v>326</v>
      </c>
      <c r="J18" s="15"/>
      <c r="K18" s="15"/>
      <c r="L18" s="15" t="s">
        <v>327</v>
      </c>
      <c r="M18" s="15" t="s">
        <v>43</v>
      </c>
      <c r="N18" s="15">
        <v>15</v>
      </c>
      <c r="O18" s="15"/>
      <c r="P18" s="15"/>
    </row>
    <row r="19" spans="1:17">
      <c r="A19" s="9">
        <f>[8]DBD!A23</f>
        <v>15</v>
      </c>
      <c r="B19" s="9" t="str">
        <f>[8]DBD!B23</f>
        <v>TelNo2</v>
      </c>
      <c r="C19" s="9" t="str">
        <f>[8]DBD!C23</f>
        <v>連絡電話2</v>
      </c>
      <c r="D19" s="9" t="str">
        <f>[8]DBD!D23</f>
        <v>VARCHAR2</v>
      </c>
      <c r="E19" s="9">
        <f>[8]DBD!E23</f>
        <v>15</v>
      </c>
      <c r="F19" s="9">
        <f>[8]DBD!F23</f>
        <v>0</v>
      </c>
      <c r="G19" s="9">
        <f>[8]DBD!G23</f>
        <v>0</v>
      </c>
      <c r="H19" s="15" t="s">
        <v>317</v>
      </c>
      <c r="I19" s="15" t="s">
        <v>328</v>
      </c>
      <c r="J19" s="15"/>
      <c r="K19" s="15"/>
      <c r="L19" s="15" t="s">
        <v>329</v>
      </c>
      <c r="M19" s="15" t="s">
        <v>43</v>
      </c>
      <c r="N19" s="15">
        <v>15</v>
      </c>
      <c r="O19" s="15"/>
      <c r="P19" s="15"/>
    </row>
    <row r="20" spans="1:17">
      <c r="A20" s="9">
        <f>[8]DBD!A24</f>
        <v>16</v>
      </c>
      <c r="B20" s="9" t="str">
        <f>[8]DBD!B24</f>
        <v>FaxNum</v>
      </c>
      <c r="C20" s="9" t="str">
        <f>[8]DBD!C24</f>
        <v>傳真機號碼</v>
      </c>
      <c r="D20" s="9" t="str">
        <f>[8]DBD!D24</f>
        <v>VARCHAR2</v>
      </c>
      <c r="E20" s="9">
        <f>[8]DBD!E24</f>
        <v>15</v>
      </c>
      <c r="F20" s="9">
        <f>[8]DBD!F24</f>
        <v>0</v>
      </c>
      <c r="G20" s="9">
        <f>[8]DBD!G24</f>
        <v>0</v>
      </c>
      <c r="H20" s="15"/>
      <c r="I20" s="15"/>
      <c r="J20" s="15"/>
      <c r="K20" s="15"/>
      <c r="L20" s="15"/>
      <c r="M20" s="15"/>
      <c r="N20" s="15"/>
      <c r="O20" s="15"/>
      <c r="P20" s="15" t="s">
        <v>303</v>
      </c>
      <c r="Q20" s="44"/>
    </row>
    <row r="21" spans="1:17">
      <c r="A21" s="9">
        <f>[8]DBD!A25</f>
        <v>17</v>
      </c>
      <c r="B21" s="9" t="str">
        <f>[8]DBD!B25</f>
        <v>EntryDate</v>
      </c>
      <c r="C21" s="9" t="str">
        <f>[8]DBD!C25</f>
        <v>入帳日期</v>
      </c>
      <c r="D21" s="9" t="str">
        <f>[8]DBD!D25</f>
        <v>DECIMALD</v>
      </c>
      <c r="E21" s="9">
        <f>[8]DBD!E25</f>
        <v>8</v>
      </c>
      <c r="F21" s="9">
        <f>[8]DBD!F25</f>
        <v>0</v>
      </c>
      <c r="G21" s="9">
        <f>[8]DBD!G25</f>
        <v>0</v>
      </c>
      <c r="H21" s="15" t="s">
        <v>317</v>
      </c>
      <c r="I21" s="15" t="s">
        <v>249</v>
      </c>
      <c r="J21" s="15"/>
      <c r="K21" s="15"/>
      <c r="L21" s="15" t="s">
        <v>250</v>
      </c>
      <c r="M21" s="15" t="s">
        <v>27</v>
      </c>
      <c r="N21" s="15">
        <v>8</v>
      </c>
      <c r="O21" s="15"/>
      <c r="P21" s="15"/>
    </row>
    <row r="22" spans="1:17">
      <c r="A22" s="9">
        <f>[8]DBD!A26</f>
        <v>18</v>
      </c>
      <c r="B22" s="9" t="str">
        <f>[8]DBD!B26</f>
        <v>AgreeNo</v>
      </c>
      <c r="C22" s="9" t="str">
        <f>[8]DBD!C26</f>
        <v>塗銷同意書編號</v>
      </c>
      <c r="D22" s="9" t="str">
        <f>[8]DBD!D26</f>
        <v>VARCHAR2</v>
      </c>
      <c r="E22" s="9">
        <f>[8]DBD!E26</f>
        <v>10</v>
      </c>
      <c r="F22" s="9">
        <f>[8]DBD!F26</f>
        <v>0</v>
      </c>
      <c r="G22" s="9">
        <f>[8]DBD!G26</f>
        <v>0</v>
      </c>
      <c r="H22" s="15"/>
      <c r="I22" s="15"/>
      <c r="J22" s="15"/>
      <c r="K22" s="15"/>
      <c r="L22" s="15"/>
      <c r="M22" s="15"/>
      <c r="N22" s="15"/>
      <c r="O22" s="15"/>
      <c r="P22" s="15" t="s">
        <v>303</v>
      </c>
      <c r="Q22" s="44"/>
    </row>
    <row r="23" spans="1:17">
      <c r="A23" s="9">
        <f>[8]DBD!A27</f>
        <v>19</v>
      </c>
      <c r="B23" s="9" t="str">
        <f>[8]DBD!B27</f>
        <v>DocNo</v>
      </c>
      <c r="C23" s="9" t="str">
        <f>[8]DBD!C27</f>
        <v>公文編號</v>
      </c>
      <c r="D23" s="9" t="str">
        <f>[8]DBD!D27</f>
        <v>DECIMAL</v>
      </c>
      <c r="E23" s="9">
        <f>[8]DBD!E27</f>
        <v>7</v>
      </c>
      <c r="F23" s="9">
        <f>[8]DBD!F27</f>
        <v>0</v>
      </c>
      <c r="G23" s="9">
        <f>[8]DBD!G27</f>
        <v>0</v>
      </c>
      <c r="H23" s="15"/>
      <c r="I23" s="15"/>
      <c r="J23" s="15"/>
      <c r="K23" s="15"/>
      <c r="L23" s="15"/>
      <c r="M23" s="15"/>
      <c r="N23" s="15"/>
      <c r="O23" s="15"/>
      <c r="P23" s="15" t="s">
        <v>302</v>
      </c>
    </row>
    <row r="24" spans="1:17">
      <c r="A24" s="9">
        <f>[8]DBD!A28</f>
        <v>20</v>
      </c>
      <c r="B24" s="9" t="str">
        <f>[8]DBD!B28</f>
        <v>ClsNo</v>
      </c>
      <c r="C24" s="9" t="str">
        <f>[8]DBD!C28</f>
        <v>銷號欄</v>
      </c>
      <c r="D24" s="9" t="str">
        <f>[8]DBD!D28</f>
        <v>NVARCHAR2</v>
      </c>
      <c r="E24" s="9">
        <f>[8]DBD!E28</f>
        <v>18</v>
      </c>
      <c r="F24" s="9">
        <f>[8]DBD!F28</f>
        <v>0</v>
      </c>
      <c r="G24" s="9">
        <f>[8]DBD!G28</f>
        <v>0</v>
      </c>
      <c r="H24" s="15"/>
      <c r="I24" s="15"/>
      <c r="J24" s="15"/>
      <c r="K24" s="15"/>
      <c r="L24" s="15"/>
      <c r="M24" s="15"/>
      <c r="N24" s="15"/>
      <c r="O24" s="15"/>
      <c r="P24" s="15" t="s">
        <v>303</v>
      </c>
      <c r="Q24" s="44"/>
    </row>
    <row r="25" spans="1:17">
      <c r="A25" s="9">
        <f>[8]DBD!A29</f>
        <v>21</v>
      </c>
      <c r="B25" s="9" t="str">
        <f>[8]DBD!B29</f>
        <v>Rmk</v>
      </c>
      <c r="C25" s="9" t="str">
        <f>[8]DBD!C29</f>
        <v>備註</v>
      </c>
      <c r="D25" s="9" t="str">
        <f>[8]DBD!D29</f>
        <v>NVARCHAR2</v>
      </c>
      <c r="E25" s="9">
        <f>[8]DBD!E29</f>
        <v>100</v>
      </c>
      <c r="F25" s="9">
        <f>[8]DBD!F29</f>
        <v>0</v>
      </c>
      <c r="G25" s="9">
        <f>[8]DBD!G29</f>
        <v>0</v>
      </c>
      <c r="H25" s="15" t="s">
        <v>317</v>
      </c>
      <c r="I25" s="15" t="s">
        <v>330</v>
      </c>
      <c r="J25" s="15"/>
      <c r="K25" s="15"/>
      <c r="L25" s="15" t="s">
        <v>245</v>
      </c>
      <c r="M25" s="15" t="s">
        <v>43</v>
      </c>
      <c r="N25" s="15">
        <v>40</v>
      </c>
      <c r="O25" s="15"/>
      <c r="P25" s="15"/>
    </row>
    <row r="26" spans="1:17">
      <c r="A26" s="9">
        <f>[8]DBD!A30</f>
        <v>22</v>
      </c>
      <c r="B26" s="9" t="str">
        <f>[8]DBD!B30</f>
        <v>ClCode1</v>
      </c>
      <c r="C26" s="9" t="str">
        <f>[8]DBD!C30</f>
        <v>擔保品代號1</v>
      </c>
      <c r="D26" s="9" t="str">
        <f>[8]DBD!D30</f>
        <v>DECIMAL</v>
      </c>
      <c r="E26" s="9">
        <f>[8]DBD!E30</f>
        <v>1</v>
      </c>
      <c r="F26" s="9">
        <f>[8]DBD!F30</f>
        <v>0</v>
      </c>
      <c r="G26" s="9" t="str">
        <f>[8]DBD!G30</f>
        <v>擔保品代號檔CdCl</v>
      </c>
      <c r="H26" s="15"/>
      <c r="I26" s="15"/>
      <c r="J26" s="15"/>
      <c r="K26" s="15"/>
      <c r="L26" s="15"/>
      <c r="M26" s="15"/>
      <c r="N26" s="15"/>
      <c r="O26" s="15"/>
      <c r="P26" s="15" t="s">
        <v>561</v>
      </c>
    </row>
    <row r="27" spans="1:17">
      <c r="A27" s="9">
        <f>[8]DBD!A31</f>
        <v>23</v>
      </c>
      <c r="B27" s="9" t="str">
        <f>[8]DBD!B31</f>
        <v>ClCode2</v>
      </c>
      <c r="C27" s="9" t="str">
        <f>[8]DBD!C31</f>
        <v>擔保品代號2</v>
      </c>
      <c r="D27" s="9" t="str">
        <f>[8]DBD!D31</f>
        <v>DECIMAL</v>
      </c>
      <c r="E27" s="9">
        <f>[8]DBD!E31</f>
        <v>2</v>
      </c>
      <c r="F27" s="9">
        <f>[8]DBD!F31</f>
        <v>0</v>
      </c>
      <c r="G27" s="9" t="str">
        <f>[8]DBD!G31</f>
        <v>擔保品代號檔CdCl</v>
      </c>
      <c r="H27" s="15"/>
      <c r="I27" s="15"/>
      <c r="J27" s="15"/>
      <c r="K27" s="15"/>
      <c r="L27" s="15"/>
      <c r="M27" s="15"/>
      <c r="N27" s="15"/>
      <c r="O27" s="15"/>
      <c r="P27" s="15" t="s">
        <v>561</v>
      </c>
    </row>
    <row r="28" spans="1:17">
      <c r="A28" s="9">
        <f>[8]DBD!A32</f>
        <v>24</v>
      </c>
      <c r="B28" s="9" t="str">
        <f>[8]DBD!B32</f>
        <v>ClNo</v>
      </c>
      <c r="C28" s="9" t="str">
        <f>[8]DBD!C32</f>
        <v>擔保品編號</v>
      </c>
      <c r="D28" s="9" t="str">
        <f>[8]DBD!D32</f>
        <v>DECIMAL</v>
      </c>
      <c r="E28" s="9">
        <f>[8]DBD!E32</f>
        <v>7</v>
      </c>
      <c r="F28" s="9">
        <f>[8]DBD!F32</f>
        <v>0</v>
      </c>
      <c r="G28" s="9">
        <f>[8]DBD!G32</f>
        <v>0</v>
      </c>
      <c r="H28" s="15"/>
      <c r="I28" s="15"/>
      <c r="J28" s="15"/>
      <c r="K28" s="15"/>
      <c r="L28" s="15"/>
      <c r="M28" s="15"/>
      <c r="N28" s="15"/>
      <c r="O28" s="15"/>
      <c r="P28" s="15" t="s">
        <v>561</v>
      </c>
    </row>
    <row r="29" spans="1:17">
      <c r="A29" s="9">
        <f>[8]DBD!A33</f>
        <v>25</v>
      </c>
      <c r="B29" s="9" t="str">
        <f>[8]DBD!B33</f>
        <v>CreateDate</v>
      </c>
      <c r="C29" s="9" t="str">
        <f>[8]DBD!C33</f>
        <v>建檔日期時間</v>
      </c>
      <c r="D29" s="9" t="str">
        <f>[8]DBD!D33</f>
        <v>DATE</v>
      </c>
      <c r="E29" s="9">
        <f>[8]DBD!E33</f>
        <v>0</v>
      </c>
      <c r="F29" s="9">
        <f>[8]DBD!F33</f>
        <v>0</v>
      </c>
      <c r="G29" s="9">
        <f>[8]DBD!G33</f>
        <v>0</v>
      </c>
      <c r="H29" s="15"/>
      <c r="I29" s="15"/>
      <c r="J29" s="15"/>
      <c r="K29" s="15"/>
      <c r="L29" s="15"/>
      <c r="M29" s="15"/>
      <c r="N29" s="15"/>
      <c r="O29" s="15"/>
      <c r="P29" s="15"/>
    </row>
    <row r="30" spans="1:17">
      <c r="A30" s="9">
        <f>[8]DBD!A34</f>
        <v>26</v>
      </c>
      <c r="B30" s="9" t="str">
        <f>[8]DBD!B34</f>
        <v>CreateEmpNo</v>
      </c>
      <c r="C30" s="9" t="str">
        <f>[8]DBD!C34</f>
        <v>建檔人員</v>
      </c>
      <c r="D30" s="9" t="str">
        <f>[8]DBD!D34</f>
        <v>VARCHAR2</v>
      </c>
      <c r="E30" s="9">
        <f>[8]DBD!E34</f>
        <v>6</v>
      </c>
      <c r="F30" s="9">
        <f>[8]DBD!F34</f>
        <v>0</v>
      </c>
      <c r="G30" s="9">
        <f>[8]DBD!G34</f>
        <v>0</v>
      </c>
      <c r="H30" s="15"/>
      <c r="I30" s="15"/>
      <c r="J30" s="15"/>
      <c r="K30" s="15"/>
      <c r="L30" s="15"/>
      <c r="M30" s="15"/>
      <c r="N30" s="15"/>
      <c r="O30" s="15"/>
      <c r="P30" s="15"/>
    </row>
    <row r="31" spans="1:17">
      <c r="A31" s="9">
        <f>[8]DBD!A35</f>
        <v>27</v>
      </c>
      <c r="B31" s="9" t="str">
        <f>[8]DBD!B35</f>
        <v>LastUpdate</v>
      </c>
      <c r="C31" s="9" t="str">
        <f>[8]DBD!C35</f>
        <v>最後更新日期時間</v>
      </c>
      <c r="D31" s="9" t="str">
        <f>[8]DBD!D35</f>
        <v>DATE</v>
      </c>
      <c r="E31" s="9">
        <f>[8]DBD!E35</f>
        <v>0</v>
      </c>
      <c r="F31" s="9">
        <f>[8]DBD!F35</f>
        <v>0</v>
      </c>
      <c r="G31" s="9">
        <f>[8]DBD!G35</f>
        <v>0</v>
      </c>
      <c r="H31" s="15"/>
      <c r="I31" s="15"/>
      <c r="J31" s="15"/>
      <c r="K31" s="15"/>
      <c r="L31" s="15"/>
      <c r="M31" s="15"/>
      <c r="N31" s="15"/>
      <c r="O31" s="15"/>
      <c r="P31" s="15"/>
    </row>
    <row r="32" spans="1:17">
      <c r="A32" s="9">
        <f>[8]DBD!A36</f>
        <v>28</v>
      </c>
      <c r="B32" s="9" t="str">
        <f>[8]DBD!B36</f>
        <v>LastUpdateEmpNo</v>
      </c>
      <c r="C32" s="9" t="str">
        <f>[8]DBD!C36</f>
        <v>最後更新人員</v>
      </c>
      <c r="D32" s="9" t="str">
        <f>[8]DBD!D36</f>
        <v>VARCHAR2</v>
      </c>
      <c r="E32" s="9">
        <f>[8]DBD!E36</f>
        <v>6</v>
      </c>
      <c r="F32" s="9">
        <f>[8]DBD!F36</f>
        <v>0</v>
      </c>
      <c r="G32" s="9">
        <f>[8]DBD!G36</f>
        <v>0</v>
      </c>
      <c r="H32" s="15"/>
      <c r="I32" s="15"/>
      <c r="J32" s="15"/>
      <c r="K32" s="15"/>
      <c r="L32" s="15"/>
      <c r="M32" s="15"/>
      <c r="N32" s="15"/>
      <c r="O32" s="15"/>
      <c r="P32" s="15"/>
    </row>
    <row r="33" spans="1:16">
      <c r="A33" s="9"/>
      <c r="B33" s="9"/>
      <c r="C33" s="9"/>
      <c r="D33" s="9"/>
      <c r="E33" s="9"/>
      <c r="F33" s="9"/>
      <c r="G33" s="9"/>
      <c r="H33" s="15"/>
      <c r="I33" s="15"/>
      <c r="J33" s="15"/>
      <c r="K33" s="15"/>
      <c r="L33" s="15"/>
      <c r="M33" s="15"/>
      <c r="N33" s="15"/>
      <c r="O33" s="15"/>
      <c r="P33" s="15"/>
    </row>
    <row r="34" spans="1:16">
      <c r="A34" s="9"/>
      <c r="B34" s="9"/>
      <c r="C34" s="9"/>
      <c r="D34" s="9"/>
      <c r="E34" s="9"/>
      <c r="F34" s="9"/>
      <c r="G34" s="9"/>
      <c r="H34" s="15"/>
      <c r="I34" s="15"/>
      <c r="J34" s="15"/>
      <c r="K34" s="15"/>
      <c r="L34" s="15"/>
      <c r="M34" s="15"/>
      <c r="N34" s="15"/>
      <c r="O34" s="15"/>
      <c r="P34" s="15"/>
    </row>
    <row r="35" spans="1:16">
      <c r="A35" s="9"/>
      <c r="B35" s="9"/>
      <c r="C35" s="9"/>
      <c r="D35" s="9"/>
      <c r="E35" s="9"/>
      <c r="F35" s="9"/>
      <c r="G35" s="9"/>
      <c r="H35" s="15"/>
      <c r="I35" s="15"/>
      <c r="J35" s="15"/>
      <c r="K35" s="15"/>
      <c r="L35" s="15"/>
      <c r="M35" s="15"/>
      <c r="N35" s="15"/>
      <c r="O35" s="15"/>
      <c r="P35" s="15"/>
    </row>
    <row r="36" spans="1:16">
      <c r="A36" s="9"/>
      <c r="B36" s="9"/>
      <c r="C36" s="9"/>
      <c r="D36" s="9"/>
      <c r="E36" s="9"/>
      <c r="F36" s="9"/>
      <c r="G36" s="9"/>
      <c r="H36" s="15"/>
      <c r="I36" s="15"/>
      <c r="J36" s="15"/>
      <c r="K36" s="15"/>
      <c r="L36" s="15"/>
      <c r="M36" s="15"/>
      <c r="N36" s="15"/>
      <c r="O36" s="15"/>
      <c r="P36" s="15"/>
    </row>
  </sheetData>
  <mergeCells count="1">
    <mergeCell ref="A1:B1"/>
  </mergeCells>
  <phoneticPr fontId="1" type="noConversion"/>
  <hyperlinks>
    <hyperlink ref="E1" location="'L2'!A1" display="回首頁" xr:uid="{00000000-0004-0000-0800-000000000000}"/>
  </hyperlink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L2</vt:lpstr>
      <vt:lpstr>FacMain</vt:lpstr>
      <vt:lpstr>FacProd</vt:lpstr>
      <vt:lpstr>FacProdAcctFee</vt:lpstr>
      <vt:lpstr>FacProdBreach</vt:lpstr>
      <vt:lpstr>FacProdPremium</vt:lpstr>
      <vt:lpstr>FacProdStepRate</vt:lpstr>
      <vt:lpstr>FacCaseAppl</vt:lpstr>
      <vt:lpstr>FacClose</vt:lpstr>
      <vt:lpstr>GraceCondition</vt:lpstr>
      <vt:lpstr>Guarantor</vt:lpstr>
      <vt:lpstr>RelsMain</vt:lpstr>
      <vt:lpstr>RelsFamily</vt:lpstr>
      <vt:lpstr>RelsCompany</vt:lpstr>
      <vt:lpstr>ReltMain</vt:lpstr>
      <vt:lpstr>ReltFamily</vt:lpstr>
      <vt:lpstr>ReltCompany</vt:lpstr>
      <vt:lpstr>CustDataCtrl</vt:lpstr>
      <vt:lpstr>CustRmk</vt:lpstr>
      <vt:lpstr>ClFac</vt:lpstr>
      <vt:lpstr>ClMain</vt:lpstr>
      <vt:lpstr>ClImm</vt:lpstr>
      <vt:lpstr>ClBuilding</vt:lpstr>
      <vt:lpstr>ClLand</vt:lpstr>
      <vt:lpstr>ClStock</vt:lpstr>
      <vt:lpstr>ClOther</vt:lpstr>
      <vt:lpstr>ClMovables</vt:lpstr>
      <vt:lpstr>ForeclosureFee</vt:lpstr>
      <vt:lpstr>ForeclosureFinished</vt:lpstr>
      <vt:lpstr>ClBuildingOwner</vt:lpstr>
      <vt:lpstr>ClBuildingPublic</vt:lpstr>
      <vt:lpstr>ClBuildingReason</vt:lpstr>
      <vt:lpstr>ClLandOwner</vt:lpstr>
      <vt:lpstr>ClLandReason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2021-06-08T05:53:34Z</dcterms:modified>
</cp:coreProperties>
</file>