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updateLinks="always" defaultThemeVersion="124226"/>
  <xr:revisionPtr revIDLastSave="0" documentId="13_ncr:1_{7E0E6FB5-BD31-4FB9-831D-469406389BD6}" xr6:coauthVersionLast="46" xr6:coauthVersionMax="46" xr10:uidLastSave="{00000000-0000-0000-0000-000000000000}"/>
  <bookViews>
    <workbookView xWindow="-108" yWindow="-108" windowWidth="23256" windowHeight="12576" tabRatio="861" firstSheet="10" activeTab="19" xr2:uid="{00000000-000D-0000-FFFF-FFFF00000000}"/>
  </bookViews>
  <sheets>
    <sheet name="L4" sheetId="1" r:id="rId1"/>
    <sheet name="AchAuthLog" sheetId="2" r:id="rId2"/>
    <sheet name="AchDeductMedia" sheetId="16" r:id="rId3"/>
    <sheet name="BankAuthAct" sheetId="17" r:id="rId4"/>
    <sheet name="BankDeductDtl" sheetId="18" r:id="rId5"/>
    <sheet name="BankRemit" sheetId="19" r:id="rId6"/>
    <sheet name="BankRmtf" sheetId="20" r:id="rId7"/>
    <sheet name="BatxCheque" sheetId="21" r:id="rId8"/>
    <sheet name="BatxDetail" sheetId="22" r:id="rId9"/>
    <sheet name="BatxHead" sheetId="23" r:id="rId10"/>
    <sheet name="BatxOthers" sheetId="24" r:id="rId11"/>
    <sheet name="BatxRateChange" sheetId="25" r:id="rId12"/>
    <sheet name="EmpDeductDtl" sheetId="26" r:id="rId13"/>
    <sheet name="EmpDeductMedia" sheetId="27" r:id="rId14"/>
    <sheet name="EmpDeductSchedule" sheetId="33" r:id="rId15"/>
    <sheet name="InsuComm" sheetId="28" r:id="rId16"/>
    <sheet name="InsuOrignal" sheetId="29" r:id="rId17"/>
    <sheet name="InsuRenew" sheetId="30" r:id="rId18"/>
    <sheet name="PostAuthLog" sheetId="31" r:id="rId19"/>
    <sheet name="PostDeductMedia" sheetId="32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calcPr calcId="181029"/>
</workbook>
</file>

<file path=xl/calcChain.xml><?xml version="1.0" encoding="utf-8"?>
<calcChain xmlns="http://schemas.openxmlformats.org/spreadsheetml/2006/main">
  <c r="B32" i="26" l="1"/>
  <c r="A11" i="24"/>
  <c r="B11" i="24"/>
  <c r="C11" i="24"/>
  <c r="D11" i="24"/>
  <c r="E11" i="24"/>
  <c r="F11" i="24"/>
  <c r="G11" i="24"/>
  <c r="A12" i="24"/>
  <c r="B12" i="24"/>
  <c r="C12" i="24"/>
  <c r="D12" i="24"/>
  <c r="E12" i="24"/>
  <c r="F12" i="24"/>
  <c r="G12" i="24"/>
  <c r="A13" i="24"/>
  <c r="B13" i="24"/>
  <c r="C13" i="24"/>
  <c r="D13" i="24"/>
  <c r="E13" i="24"/>
  <c r="F13" i="24"/>
  <c r="G13" i="24"/>
  <c r="A14" i="24"/>
  <c r="B14" i="24"/>
  <c r="C14" i="24"/>
  <c r="D14" i="24"/>
  <c r="E14" i="24"/>
  <c r="F14" i="24"/>
  <c r="G14" i="24"/>
  <c r="A15" i="24"/>
  <c r="B15" i="24"/>
  <c r="C15" i="24"/>
  <c r="D15" i="24"/>
  <c r="E15" i="24"/>
  <c r="F15" i="24"/>
  <c r="G15" i="24"/>
  <c r="A16" i="24"/>
  <c r="B16" i="24"/>
  <c r="C16" i="24"/>
  <c r="D16" i="24"/>
  <c r="E16" i="24"/>
  <c r="F16" i="24"/>
  <c r="G16" i="24"/>
  <c r="A17" i="24"/>
  <c r="B17" i="24"/>
  <c r="C17" i="24"/>
  <c r="D17" i="24"/>
  <c r="E17" i="24"/>
  <c r="F17" i="24"/>
  <c r="G17" i="24"/>
  <c r="A18" i="24"/>
  <c r="B18" i="24"/>
  <c r="C18" i="24"/>
  <c r="D18" i="24"/>
  <c r="E18" i="24"/>
  <c r="F18" i="24"/>
  <c r="G18" i="24"/>
  <c r="A19" i="24"/>
  <c r="B19" i="24"/>
  <c r="C19" i="24"/>
  <c r="D19" i="24"/>
  <c r="E19" i="24"/>
  <c r="F19" i="24"/>
  <c r="G19" i="24"/>
  <c r="A20" i="24"/>
  <c r="B20" i="24"/>
  <c r="C20" i="24"/>
  <c r="D20" i="24"/>
  <c r="E20" i="24"/>
  <c r="F20" i="24"/>
  <c r="G20" i="24"/>
  <c r="A21" i="24"/>
  <c r="B21" i="24"/>
  <c r="C21" i="24"/>
  <c r="D21" i="24"/>
  <c r="E21" i="24"/>
  <c r="F21" i="24"/>
  <c r="G21" i="24"/>
  <c r="A22" i="24"/>
  <c r="B22" i="24"/>
  <c r="C22" i="24"/>
  <c r="D22" i="24"/>
  <c r="E22" i="24"/>
  <c r="F22" i="24"/>
  <c r="G22" i="24"/>
  <c r="A23" i="24"/>
  <c r="B23" i="24"/>
  <c r="C23" i="24"/>
  <c r="D23" i="24"/>
  <c r="E23" i="24"/>
  <c r="F23" i="24"/>
  <c r="G23" i="24"/>
  <c r="A21" i="1"/>
  <c r="G12" i="33"/>
  <c r="F12" i="33"/>
  <c r="E12" i="33"/>
  <c r="D12" i="33"/>
  <c r="C12" i="33"/>
  <c r="B12" i="33"/>
  <c r="A12" i="33"/>
  <c r="G11" i="33"/>
  <c r="F11" i="33"/>
  <c r="E11" i="33"/>
  <c r="D11" i="33"/>
  <c r="C11" i="33"/>
  <c r="B11" i="33"/>
  <c r="A11" i="33"/>
  <c r="G10" i="33"/>
  <c r="F10" i="33"/>
  <c r="E10" i="33"/>
  <c r="D10" i="33"/>
  <c r="C10" i="33"/>
  <c r="B10" i="33"/>
  <c r="A10" i="33"/>
  <c r="G9" i="33"/>
  <c r="F9" i="33"/>
  <c r="E9" i="33"/>
  <c r="D9" i="33"/>
  <c r="C9" i="33"/>
  <c r="B9" i="33"/>
  <c r="A9" i="33"/>
  <c r="G8" i="33"/>
  <c r="F8" i="33"/>
  <c r="E8" i="33"/>
  <c r="D8" i="33"/>
  <c r="C8" i="33"/>
  <c r="B8" i="33"/>
  <c r="A8" i="33"/>
  <c r="G7" i="33"/>
  <c r="F7" i="33"/>
  <c r="E7" i="33"/>
  <c r="D7" i="33"/>
  <c r="C7" i="33"/>
  <c r="B7" i="33"/>
  <c r="A7" i="33"/>
  <c r="G6" i="33"/>
  <c r="F6" i="33"/>
  <c r="E6" i="33"/>
  <c r="D6" i="33"/>
  <c r="C6" i="33"/>
  <c r="B6" i="33"/>
  <c r="A6" i="33"/>
  <c r="G5" i="33"/>
  <c r="F5" i="33"/>
  <c r="E5" i="33"/>
  <c r="D5" i="33"/>
  <c r="C5" i="33"/>
  <c r="B5" i="33"/>
  <c r="A5" i="33"/>
  <c r="D1" i="33"/>
  <c r="C21" i="1" s="1"/>
  <c r="C1" i="33"/>
  <c r="B21" i="1" s="1"/>
  <c r="G41" i="26"/>
  <c r="F41" i="26"/>
  <c r="E41" i="26"/>
  <c r="D41" i="26"/>
  <c r="C41" i="26"/>
  <c r="B41" i="26"/>
  <c r="A41" i="26"/>
  <c r="G40" i="26"/>
  <c r="F40" i="26"/>
  <c r="E40" i="26"/>
  <c r="D40" i="26"/>
  <c r="C40" i="26"/>
  <c r="B40" i="26"/>
  <c r="A40" i="26"/>
  <c r="G39" i="26"/>
  <c r="F39" i="26"/>
  <c r="E39" i="26"/>
  <c r="D39" i="26"/>
  <c r="C39" i="26"/>
  <c r="B39" i="26"/>
  <c r="A39" i="26"/>
  <c r="G38" i="26"/>
  <c r="F38" i="26"/>
  <c r="E38" i="26"/>
  <c r="D38" i="26"/>
  <c r="C38" i="26"/>
  <c r="B38" i="26"/>
  <c r="A38" i="26"/>
  <c r="G37" i="26"/>
  <c r="F37" i="26"/>
  <c r="E37" i="26"/>
  <c r="D37" i="26"/>
  <c r="C37" i="26"/>
  <c r="B37" i="26"/>
  <c r="A37" i="26"/>
  <c r="G36" i="26"/>
  <c r="F36" i="26"/>
  <c r="E36" i="26"/>
  <c r="D36" i="26"/>
  <c r="C36" i="26"/>
  <c r="B36" i="26"/>
  <c r="A36" i="26"/>
  <c r="G35" i="26"/>
  <c r="F35" i="26"/>
  <c r="E35" i="26"/>
  <c r="D35" i="26"/>
  <c r="C35" i="26"/>
  <c r="B35" i="26"/>
  <c r="A35" i="26"/>
  <c r="G34" i="26"/>
  <c r="F34" i="26"/>
  <c r="E34" i="26"/>
  <c r="D34" i="26"/>
  <c r="C34" i="26"/>
  <c r="B34" i="26"/>
  <c r="A34" i="26"/>
  <c r="G33" i="26"/>
  <c r="F33" i="26"/>
  <c r="E33" i="26"/>
  <c r="D33" i="26"/>
  <c r="C33" i="26"/>
  <c r="B33" i="26"/>
  <c r="A33" i="26"/>
  <c r="G32" i="26"/>
  <c r="F32" i="26"/>
  <c r="E32" i="26"/>
  <c r="D32" i="26"/>
  <c r="C32" i="26"/>
  <c r="A32" i="26"/>
  <c r="G31" i="26"/>
  <c r="F31" i="26"/>
  <c r="E31" i="26"/>
  <c r="D31" i="26"/>
  <c r="C31" i="26"/>
  <c r="B31" i="26"/>
  <c r="A31" i="26"/>
  <c r="G30" i="26"/>
  <c r="F30" i="26"/>
  <c r="E30" i="26"/>
  <c r="D30" i="26"/>
  <c r="C30" i="26"/>
  <c r="B30" i="26"/>
  <c r="A30" i="26"/>
  <c r="G29" i="26"/>
  <c r="F29" i="26"/>
  <c r="E29" i="26"/>
  <c r="D29" i="26"/>
  <c r="C29" i="26"/>
  <c r="B29" i="26"/>
  <c r="A29" i="26"/>
  <c r="G28" i="26"/>
  <c r="F28" i="26"/>
  <c r="E28" i="26"/>
  <c r="D28" i="26"/>
  <c r="C28" i="26"/>
  <c r="B28" i="26"/>
  <c r="A28" i="26"/>
  <c r="G27" i="26"/>
  <c r="F27" i="26"/>
  <c r="E27" i="26"/>
  <c r="D27" i="26"/>
  <c r="C27" i="26"/>
  <c r="B27" i="26"/>
  <c r="A27" i="26"/>
  <c r="G26" i="26"/>
  <c r="F26" i="26"/>
  <c r="E26" i="26"/>
  <c r="D26" i="26"/>
  <c r="C26" i="26"/>
  <c r="B26" i="26"/>
  <c r="A26" i="26"/>
  <c r="G25" i="26"/>
  <c r="F25" i="26"/>
  <c r="E25" i="26"/>
  <c r="D25" i="26"/>
  <c r="C25" i="26"/>
  <c r="B25" i="26"/>
  <c r="A25" i="26"/>
  <c r="G24" i="26"/>
  <c r="F24" i="26"/>
  <c r="E24" i="26"/>
  <c r="D24" i="26"/>
  <c r="C24" i="26"/>
  <c r="B24" i="26"/>
  <c r="A24" i="26"/>
  <c r="G23" i="26"/>
  <c r="F23" i="26"/>
  <c r="E23" i="26"/>
  <c r="D23" i="26"/>
  <c r="C23" i="26"/>
  <c r="B23" i="26"/>
  <c r="A23" i="26"/>
  <c r="G22" i="26"/>
  <c r="F22" i="26"/>
  <c r="E22" i="26"/>
  <c r="D22" i="26"/>
  <c r="C22" i="26"/>
  <c r="B22" i="26"/>
  <c r="A22" i="26"/>
  <c r="G21" i="26"/>
  <c r="F21" i="26"/>
  <c r="E21" i="26"/>
  <c r="D21" i="26"/>
  <c r="C21" i="26"/>
  <c r="B21" i="26"/>
  <c r="A21" i="26"/>
  <c r="G20" i="26"/>
  <c r="F20" i="26"/>
  <c r="E20" i="26"/>
  <c r="D20" i="26"/>
  <c r="C20" i="26"/>
  <c r="B20" i="26"/>
  <c r="A20" i="26"/>
  <c r="G19" i="26"/>
  <c r="F19" i="26"/>
  <c r="E19" i="26"/>
  <c r="D19" i="26"/>
  <c r="C19" i="26"/>
  <c r="B19" i="26"/>
  <c r="A19" i="26"/>
  <c r="G18" i="26"/>
  <c r="F18" i="26"/>
  <c r="E18" i="26"/>
  <c r="D18" i="26"/>
  <c r="C18" i="26"/>
  <c r="B18" i="26"/>
  <c r="A18" i="26"/>
  <c r="G17" i="26"/>
  <c r="F17" i="26"/>
  <c r="E17" i="26"/>
  <c r="D17" i="26"/>
  <c r="C17" i="26"/>
  <c r="B17" i="26"/>
  <c r="A17" i="26"/>
  <c r="G16" i="26"/>
  <c r="F16" i="26"/>
  <c r="E16" i="26"/>
  <c r="D16" i="26"/>
  <c r="C16" i="26"/>
  <c r="B16" i="26"/>
  <c r="A16" i="26"/>
  <c r="G15" i="26"/>
  <c r="F15" i="26"/>
  <c r="E15" i="26"/>
  <c r="D15" i="26"/>
  <c r="C15" i="26"/>
  <c r="B15" i="26"/>
  <c r="A15" i="26"/>
  <c r="G14" i="26"/>
  <c r="F14" i="26"/>
  <c r="E14" i="26"/>
  <c r="D14" i="26"/>
  <c r="C14" i="26"/>
  <c r="B14" i="26"/>
  <c r="A14" i="26"/>
  <c r="G13" i="26"/>
  <c r="F13" i="26"/>
  <c r="E13" i="26"/>
  <c r="D13" i="26"/>
  <c r="C13" i="26"/>
  <c r="B13" i="26"/>
  <c r="A13" i="26"/>
  <c r="G12" i="26"/>
  <c r="F12" i="26"/>
  <c r="E12" i="26"/>
  <c r="D12" i="26"/>
  <c r="C12" i="26"/>
  <c r="B12" i="26"/>
  <c r="A12" i="26"/>
  <c r="G11" i="26"/>
  <c r="F11" i="26"/>
  <c r="E11" i="26"/>
  <c r="D11" i="26"/>
  <c r="C11" i="26"/>
  <c r="B11" i="26"/>
  <c r="A11" i="26"/>
  <c r="G10" i="26"/>
  <c r="F10" i="26"/>
  <c r="E10" i="26"/>
  <c r="D10" i="26"/>
  <c r="C10" i="26"/>
  <c r="B10" i="26"/>
  <c r="A10" i="26"/>
  <c r="G9" i="26"/>
  <c r="F9" i="26"/>
  <c r="E9" i="26"/>
  <c r="D9" i="26"/>
  <c r="C9" i="26"/>
  <c r="B9" i="26"/>
  <c r="A9" i="26"/>
  <c r="G8" i="26"/>
  <c r="F8" i="26"/>
  <c r="E8" i="26"/>
  <c r="D8" i="26"/>
  <c r="C8" i="26"/>
  <c r="B8" i="26"/>
  <c r="A8" i="26"/>
  <c r="G7" i="26"/>
  <c r="F7" i="26"/>
  <c r="E7" i="26"/>
  <c r="D7" i="26"/>
  <c r="C7" i="26"/>
  <c r="B7" i="26"/>
  <c r="A7" i="26"/>
  <c r="G6" i="26"/>
  <c r="F6" i="26"/>
  <c r="E6" i="26"/>
  <c r="D6" i="26"/>
  <c r="C6" i="26"/>
  <c r="B6" i="26"/>
  <c r="A6" i="26"/>
  <c r="G5" i="26"/>
  <c r="F5" i="26"/>
  <c r="E5" i="26"/>
  <c r="D5" i="26"/>
  <c r="C5" i="26"/>
  <c r="B5" i="26"/>
  <c r="A5" i="26"/>
  <c r="D1" i="26"/>
  <c r="C1" i="26"/>
  <c r="G10" i="24"/>
  <c r="F10" i="24"/>
  <c r="E10" i="24"/>
  <c r="D10" i="24"/>
  <c r="C10" i="24"/>
  <c r="B10" i="24"/>
  <c r="A10" i="24"/>
  <c r="G9" i="24"/>
  <c r="F9" i="24"/>
  <c r="E9" i="24"/>
  <c r="D9" i="24"/>
  <c r="C9" i="24"/>
  <c r="B9" i="24"/>
  <c r="A9" i="24"/>
  <c r="G8" i="24"/>
  <c r="F8" i="24"/>
  <c r="E8" i="24"/>
  <c r="D8" i="24"/>
  <c r="C8" i="24"/>
  <c r="B8" i="24"/>
  <c r="A8" i="24"/>
  <c r="G7" i="24"/>
  <c r="F7" i="24"/>
  <c r="E7" i="24"/>
  <c r="D7" i="24"/>
  <c r="C7" i="24"/>
  <c r="B7" i="24"/>
  <c r="A7" i="24"/>
  <c r="G6" i="24"/>
  <c r="F6" i="24"/>
  <c r="E6" i="24"/>
  <c r="D6" i="24"/>
  <c r="C6" i="24"/>
  <c r="B6" i="24"/>
  <c r="A6" i="24"/>
  <c r="G5" i="24"/>
  <c r="F5" i="24"/>
  <c r="E5" i="24"/>
  <c r="D5" i="24"/>
  <c r="C5" i="24"/>
  <c r="B5" i="24"/>
  <c r="A5" i="24"/>
  <c r="D1" i="24"/>
  <c r="C1" i="24"/>
  <c r="G36" i="18"/>
  <c r="F36" i="18"/>
  <c r="E36" i="18"/>
  <c r="D36" i="18"/>
  <c r="C36" i="18"/>
  <c r="B36" i="18"/>
  <c r="A36" i="18"/>
  <c r="G35" i="18"/>
  <c r="F35" i="18"/>
  <c r="E35" i="18"/>
  <c r="D35" i="18"/>
  <c r="C35" i="18"/>
  <c r="B35" i="18"/>
  <c r="A35" i="18"/>
  <c r="G34" i="18"/>
  <c r="F34" i="18"/>
  <c r="E34" i="18"/>
  <c r="D34" i="18"/>
  <c r="C34" i="18"/>
  <c r="B34" i="18"/>
  <c r="A34" i="18"/>
  <c r="G33" i="18"/>
  <c r="F33" i="18"/>
  <c r="E33" i="18"/>
  <c r="D33" i="18"/>
  <c r="C33" i="18"/>
  <c r="B33" i="18"/>
  <c r="A33" i="18"/>
  <c r="G32" i="18"/>
  <c r="F32" i="18"/>
  <c r="E32" i="18"/>
  <c r="D32" i="18"/>
  <c r="C32" i="18"/>
  <c r="B32" i="18"/>
  <c r="A32" i="18"/>
  <c r="G31" i="18"/>
  <c r="F31" i="18"/>
  <c r="E31" i="18"/>
  <c r="D31" i="18"/>
  <c r="C31" i="18"/>
  <c r="B31" i="18"/>
  <c r="A31" i="18"/>
  <c r="G30" i="18"/>
  <c r="F30" i="18"/>
  <c r="E30" i="18"/>
  <c r="D30" i="18"/>
  <c r="C30" i="18"/>
  <c r="B30" i="18"/>
  <c r="A30" i="18"/>
  <c r="G29" i="18"/>
  <c r="F29" i="18"/>
  <c r="E29" i="18"/>
  <c r="D29" i="18"/>
  <c r="C29" i="18"/>
  <c r="B29" i="18"/>
  <c r="A29" i="18"/>
  <c r="G28" i="18"/>
  <c r="F28" i="18"/>
  <c r="E28" i="18"/>
  <c r="D28" i="18"/>
  <c r="C28" i="18"/>
  <c r="B28" i="18"/>
  <c r="A28" i="18"/>
  <c r="G27" i="18"/>
  <c r="F27" i="18"/>
  <c r="E27" i="18"/>
  <c r="D27" i="18"/>
  <c r="C27" i="18"/>
  <c r="B27" i="18"/>
  <c r="A27" i="18"/>
  <c r="G26" i="18"/>
  <c r="F26" i="18"/>
  <c r="E26" i="18"/>
  <c r="D26" i="18"/>
  <c r="C26" i="18"/>
  <c r="B26" i="18"/>
  <c r="A26" i="18"/>
  <c r="G25" i="18"/>
  <c r="F25" i="18"/>
  <c r="E25" i="18"/>
  <c r="D25" i="18"/>
  <c r="C25" i="18"/>
  <c r="B25" i="18"/>
  <c r="A25" i="18"/>
  <c r="G24" i="18"/>
  <c r="F24" i="18"/>
  <c r="E24" i="18"/>
  <c r="D24" i="18"/>
  <c r="C24" i="18"/>
  <c r="B24" i="18"/>
  <c r="A24" i="18"/>
  <c r="G23" i="18"/>
  <c r="F23" i="18"/>
  <c r="E23" i="18"/>
  <c r="D23" i="18"/>
  <c r="C23" i="18"/>
  <c r="B23" i="18"/>
  <c r="A23" i="18"/>
  <c r="G22" i="18"/>
  <c r="F22" i="18"/>
  <c r="E22" i="18"/>
  <c r="D22" i="18"/>
  <c r="C22" i="18"/>
  <c r="B22" i="18"/>
  <c r="A22" i="18"/>
  <c r="G21" i="18"/>
  <c r="F21" i="18"/>
  <c r="E21" i="18"/>
  <c r="D21" i="18"/>
  <c r="C21" i="18"/>
  <c r="B21" i="18"/>
  <c r="A21" i="18"/>
  <c r="G20" i="18"/>
  <c r="F20" i="18"/>
  <c r="E20" i="18"/>
  <c r="D20" i="18"/>
  <c r="C20" i="18"/>
  <c r="B20" i="18"/>
  <c r="A20" i="18"/>
  <c r="G19" i="18"/>
  <c r="F19" i="18"/>
  <c r="E19" i="18"/>
  <c r="D19" i="18"/>
  <c r="C19" i="18"/>
  <c r="B19" i="18"/>
  <c r="A19" i="18"/>
  <c r="G18" i="18"/>
  <c r="F18" i="18"/>
  <c r="E18" i="18"/>
  <c r="D18" i="18"/>
  <c r="C18" i="18"/>
  <c r="B18" i="18"/>
  <c r="A18" i="18"/>
  <c r="G17" i="18"/>
  <c r="F17" i="18"/>
  <c r="E17" i="18"/>
  <c r="D17" i="18"/>
  <c r="C17" i="18"/>
  <c r="B17" i="18"/>
  <c r="A17" i="18"/>
  <c r="G16" i="18"/>
  <c r="F16" i="18"/>
  <c r="E16" i="18"/>
  <c r="D16" i="18"/>
  <c r="C16" i="18"/>
  <c r="B16" i="18"/>
  <c r="A16" i="18"/>
  <c r="G15" i="18"/>
  <c r="F15" i="18"/>
  <c r="E15" i="18"/>
  <c r="D15" i="18"/>
  <c r="C15" i="18"/>
  <c r="B15" i="18"/>
  <c r="A15" i="18"/>
  <c r="G14" i="18"/>
  <c r="F14" i="18"/>
  <c r="E14" i="18"/>
  <c r="D14" i="18"/>
  <c r="C14" i="18"/>
  <c r="B14" i="18"/>
  <c r="A14" i="18"/>
  <c r="G13" i="18"/>
  <c r="F13" i="18"/>
  <c r="E13" i="18"/>
  <c r="D13" i="18"/>
  <c r="C13" i="18"/>
  <c r="B13" i="18"/>
  <c r="A13" i="18"/>
  <c r="G12" i="18"/>
  <c r="F12" i="18"/>
  <c r="E12" i="18"/>
  <c r="D12" i="18"/>
  <c r="C12" i="18"/>
  <c r="B12" i="18"/>
  <c r="A12" i="18"/>
  <c r="G11" i="18"/>
  <c r="F11" i="18"/>
  <c r="E11" i="18"/>
  <c r="D11" i="18"/>
  <c r="C11" i="18"/>
  <c r="B11" i="18"/>
  <c r="A11" i="18"/>
  <c r="G10" i="18"/>
  <c r="F10" i="18"/>
  <c r="E10" i="18"/>
  <c r="D10" i="18"/>
  <c r="C10" i="18"/>
  <c r="B10" i="18"/>
  <c r="A10" i="18"/>
  <c r="G9" i="18"/>
  <c r="F9" i="18"/>
  <c r="E9" i="18"/>
  <c r="D9" i="18"/>
  <c r="C9" i="18"/>
  <c r="B9" i="18"/>
  <c r="A9" i="18"/>
  <c r="G8" i="18"/>
  <c r="F8" i="18"/>
  <c r="E8" i="18"/>
  <c r="D8" i="18"/>
  <c r="C8" i="18"/>
  <c r="B8" i="18"/>
  <c r="A8" i="18"/>
  <c r="G7" i="18"/>
  <c r="F7" i="18"/>
  <c r="E7" i="18"/>
  <c r="D7" i="18"/>
  <c r="C7" i="18"/>
  <c r="B7" i="18"/>
  <c r="A7" i="18"/>
  <c r="G6" i="18"/>
  <c r="F6" i="18"/>
  <c r="E6" i="18"/>
  <c r="D6" i="18"/>
  <c r="C6" i="18"/>
  <c r="B6" i="18"/>
  <c r="A6" i="18"/>
  <c r="G5" i="18"/>
  <c r="F5" i="18"/>
  <c r="E5" i="18"/>
  <c r="D5" i="18"/>
  <c r="C5" i="18"/>
  <c r="B5" i="18"/>
  <c r="A5" i="18"/>
  <c r="D1" i="18"/>
  <c r="C1" i="18"/>
  <c r="G10" i="16" l="1"/>
  <c r="G17" i="16"/>
  <c r="B10" i="16"/>
  <c r="G31" i="16"/>
  <c r="F31" i="16"/>
  <c r="E31" i="16"/>
  <c r="D31" i="16"/>
  <c r="C31" i="16"/>
  <c r="B31" i="16"/>
  <c r="A31" i="16"/>
  <c r="G30" i="16"/>
  <c r="F30" i="16"/>
  <c r="E30" i="16"/>
  <c r="D30" i="16"/>
  <c r="C30" i="16"/>
  <c r="B30" i="16"/>
  <c r="A30" i="16"/>
  <c r="G29" i="16"/>
  <c r="F29" i="16"/>
  <c r="E29" i="16"/>
  <c r="D29" i="16"/>
  <c r="C29" i="16"/>
  <c r="B29" i="16"/>
  <c r="A29" i="16"/>
  <c r="G28" i="16"/>
  <c r="F28" i="16"/>
  <c r="E28" i="16"/>
  <c r="D28" i="16"/>
  <c r="C28" i="16"/>
  <c r="B28" i="16"/>
  <c r="A28" i="16"/>
  <c r="G27" i="16"/>
  <c r="F27" i="16"/>
  <c r="E27" i="16"/>
  <c r="D27" i="16"/>
  <c r="C27" i="16"/>
  <c r="B27" i="16"/>
  <c r="A27" i="16"/>
  <c r="G26" i="16"/>
  <c r="F26" i="16"/>
  <c r="E26" i="16"/>
  <c r="D26" i="16"/>
  <c r="C26" i="16"/>
  <c r="B26" i="16"/>
  <c r="A26" i="16"/>
  <c r="G25" i="16"/>
  <c r="F25" i="16"/>
  <c r="E25" i="16"/>
  <c r="D25" i="16"/>
  <c r="C25" i="16"/>
  <c r="B25" i="16"/>
  <c r="A25" i="16"/>
  <c r="G24" i="16"/>
  <c r="F24" i="16"/>
  <c r="E24" i="16"/>
  <c r="D24" i="16"/>
  <c r="C24" i="16"/>
  <c r="B24" i="16"/>
  <c r="A24" i="16"/>
  <c r="G23" i="16"/>
  <c r="F23" i="16"/>
  <c r="E23" i="16"/>
  <c r="D23" i="16"/>
  <c r="C23" i="16"/>
  <c r="B23" i="16"/>
  <c r="A23" i="16"/>
  <c r="G22" i="16"/>
  <c r="F22" i="16"/>
  <c r="E22" i="16"/>
  <c r="D22" i="16"/>
  <c r="C22" i="16"/>
  <c r="B22" i="16"/>
  <c r="A22" i="16"/>
  <c r="G21" i="16"/>
  <c r="F21" i="16"/>
  <c r="E21" i="16"/>
  <c r="D21" i="16"/>
  <c r="C21" i="16"/>
  <c r="B21" i="16"/>
  <c r="A21" i="16"/>
  <c r="G20" i="16"/>
  <c r="F20" i="16"/>
  <c r="E20" i="16"/>
  <c r="D20" i="16"/>
  <c r="C20" i="16"/>
  <c r="B20" i="16"/>
  <c r="A20" i="16"/>
  <c r="G19" i="16"/>
  <c r="F19" i="16"/>
  <c r="E19" i="16"/>
  <c r="D19" i="16"/>
  <c r="C19" i="16"/>
  <c r="B19" i="16"/>
  <c r="A19" i="16"/>
  <c r="G18" i="16"/>
  <c r="F18" i="16"/>
  <c r="E18" i="16"/>
  <c r="D18" i="16"/>
  <c r="C18" i="16"/>
  <c r="B18" i="16"/>
  <c r="A18" i="16"/>
  <c r="F17" i="16"/>
  <c r="E17" i="16"/>
  <c r="D17" i="16"/>
  <c r="C17" i="16"/>
  <c r="B17" i="16"/>
  <c r="A17" i="16"/>
  <c r="G16" i="16"/>
  <c r="F16" i="16"/>
  <c r="E16" i="16"/>
  <c r="D16" i="16"/>
  <c r="C16" i="16"/>
  <c r="B16" i="16"/>
  <c r="A16" i="16"/>
  <c r="G15" i="16"/>
  <c r="F15" i="16"/>
  <c r="E15" i="16"/>
  <c r="D15" i="16"/>
  <c r="C15" i="16"/>
  <c r="B15" i="16"/>
  <c r="A15" i="16"/>
  <c r="G14" i="16"/>
  <c r="F14" i="16"/>
  <c r="E14" i="16"/>
  <c r="D14" i="16"/>
  <c r="C14" i="16"/>
  <c r="B14" i="16"/>
  <c r="A14" i="16"/>
  <c r="G13" i="16"/>
  <c r="F13" i="16"/>
  <c r="E13" i="16"/>
  <c r="D13" i="16"/>
  <c r="C13" i="16"/>
  <c r="B13" i="16"/>
  <c r="A13" i="16"/>
  <c r="G12" i="16"/>
  <c r="F12" i="16"/>
  <c r="E12" i="16"/>
  <c r="D12" i="16"/>
  <c r="C12" i="16"/>
  <c r="B12" i="16"/>
  <c r="A12" i="16"/>
  <c r="G11" i="16"/>
  <c r="F11" i="16"/>
  <c r="E11" i="16"/>
  <c r="D11" i="16"/>
  <c r="C11" i="16"/>
  <c r="B11" i="16"/>
  <c r="A11" i="16"/>
  <c r="F10" i="16"/>
  <c r="E10" i="16"/>
  <c r="D10" i="16"/>
  <c r="C10" i="16"/>
  <c r="A10" i="16"/>
  <c r="G9" i="16"/>
  <c r="F9" i="16"/>
  <c r="E9" i="16"/>
  <c r="D9" i="16"/>
  <c r="C9" i="16"/>
  <c r="B9" i="16"/>
  <c r="A9" i="16"/>
  <c r="G8" i="16"/>
  <c r="F8" i="16"/>
  <c r="E8" i="16"/>
  <c r="D8" i="16"/>
  <c r="C8" i="16"/>
  <c r="B8" i="16"/>
  <c r="A8" i="16"/>
  <c r="G7" i="16"/>
  <c r="F7" i="16"/>
  <c r="E7" i="16"/>
  <c r="D7" i="16"/>
  <c r="C7" i="16"/>
  <c r="B7" i="16"/>
  <c r="A7" i="16"/>
  <c r="G6" i="16"/>
  <c r="F6" i="16"/>
  <c r="E6" i="16"/>
  <c r="D6" i="16"/>
  <c r="C6" i="16"/>
  <c r="B6" i="16"/>
  <c r="A6" i="16"/>
  <c r="G5" i="16"/>
  <c r="F5" i="16"/>
  <c r="E5" i="16"/>
  <c r="D5" i="16"/>
  <c r="C5" i="16"/>
  <c r="B5" i="16"/>
  <c r="A5" i="16"/>
  <c r="D1" i="16"/>
  <c r="C1" i="16"/>
  <c r="A22" i="32"/>
  <c r="B22" i="32"/>
  <c r="C22" i="32"/>
  <c r="D22" i="32"/>
  <c r="E22" i="32"/>
  <c r="F22" i="32"/>
  <c r="G22" i="32"/>
  <c r="A23" i="32"/>
  <c r="B23" i="32"/>
  <c r="C23" i="32"/>
  <c r="D23" i="32"/>
  <c r="E23" i="32"/>
  <c r="F23" i="32"/>
  <c r="G23" i="32"/>
  <c r="A24" i="32"/>
  <c r="B24" i="32"/>
  <c r="C24" i="32"/>
  <c r="D24" i="32"/>
  <c r="E24" i="32"/>
  <c r="F24" i="32"/>
  <c r="G24" i="32"/>
  <c r="A25" i="32"/>
  <c r="B25" i="32"/>
  <c r="C25" i="32"/>
  <c r="D25" i="32"/>
  <c r="E25" i="32"/>
  <c r="F25" i="32"/>
  <c r="G25" i="32"/>
  <c r="A6" i="32"/>
  <c r="B6" i="32"/>
  <c r="C6" i="32"/>
  <c r="D6" i="32"/>
  <c r="E6" i="32"/>
  <c r="F6" i="32"/>
  <c r="G6" i="32"/>
  <c r="A7" i="32"/>
  <c r="B7" i="32"/>
  <c r="C7" i="32"/>
  <c r="D7" i="32"/>
  <c r="E7" i="32"/>
  <c r="F7" i="32"/>
  <c r="G7" i="32"/>
  <c r="A8" i="32"/>
  <c r="B8" i="32"/>
  <c r="C8" i="32"/>
  <c r="D8" i="32"/>
  <c r="E8" i="32"/>
  <c r="F8" i="32"/>
  <c r="G8" i="32"/>
  <c r="A9" i="32"/>
  <c r="B9" i="32"/>
  <c r="C9" i="32"/>
  <c r="D9" i="32"/>
  <c r="E9" i="32"/>
  <c r="F9" i="32"/>
  <c r="G9" i="32"/>
  <c r="A10" i="32"/>
  <c r="B10" i="32"/>
  <c r="C10" i="32"/>
  <c r="D10" i="32"/>
  <c r="E10" i="32"/>
  <c r="F10" i="32"/>
  <c r="G10" i="32"/>
  <c r="A11" i="32"/>
  <c r="B11" i="32"/>
  <c r="C11" i="32"/>
  <c r="D11" i="32"/>
  <c r="E11" i="32"/>
  <c r="F11" i="32"/>
  <c r="G11" i="32"/>
  <c r="A12" i="32"/>
  <c r="B12" i="32"/>
  <c r="C12" i="32"/>
  <c r="D12" i="32"/>
  <c r="E12" i="32"/>
  <c r="F12" i="32"/>
  <c r="G12" i="32"/>
  <c r="A13" i="32"/>
  <c r="B13" i="32"/>
  <c r="C13" i="32"/>
  <c r="D13" i="32"/>
  <c r="E13" i="32"/>
  <c r="F13" i="32"/>
  <c r="G13" i="32"/>
  <c r="A14" i="32"/>
  <c r="B14" i="32"/>
  <c r="C14" i="32"/>
  <c r="D14" i="32"/>
  <c r="E14" i="32"/>
  <c r="F14" i="32"/>
  <c r="G14" i="32"/>
  <c r="A15" i="32"/>
  <c r="B15" i="32"/>
  <c r="C15" i="32"/>
  <c r="D15" i="32"/>
  <c r="E15" i="32"/>
  <c r="F15" i="32"/>
  <c r="G15" i="32"/>
  <c r="A16" i="32"/>
  <c r="B16" i="32"/>
  <c r="C16" i="32"/>
  <c r="D16" i="32"/>
  <c r="E16" i="32"/>
  <c r="F16" i="32"/>
  <c r="G16" i="32"/>
  <c r="A17" i="32"/>
  <c r="B17" i="32"/>
  <c r="C17" i="32"/>
  <c r="D17" i="32"/>
  <c r="E17" i="32"/>
  <c r="F17" i="32"/>
  <c r="G17" i="32"/>
  <c r="A18" i="32"/>
  <c r="B18" i="32"/>
  <c r="C18" i="32"/>
  <c r="D18" i="32"/>
  <c r="E18" i="32"/>
  <c r="F18" i="32"/>
  <c r="G18" i="32"/>
  <c r="A19" i="32"/>
  <c r="B19" i="32"/>
  <c r="C19" i="32"/>
  <c r="D19" i="32"/>
  <c r="E19" i="32"/>
  <c r="F19" i="32"/>
  <c r="G19" i="32"/>
  <c r="A20" i="32"/>
  <c r="B20" i="32"/>
  <c r="C20" i="32"/>
  <c r="D20" i="32"/>
  <c r="E20" i="32"/>
  <c r="F20" i="32"/>
  <c r="G20" i="32"/>
  <c r="A21" i="32"/>
  <c r="B21" i="32"/>
  <c r="C21" i="32"/>
  <c r="D21" i="32"/>
  <c r="E21" i="32"/>
  <c r="F21" i="32"/>
  <c r="G21" i="32"/>
  <c r="G5" i="32"/>
  <c r="F5" i="32"/>
  <c r="E5" i="32"/>
  <c r="D5" i="32"/>
  <c r="C5" i="32"/>
  <c r="B5" i="32"/>
  <c r="A5" i="32"/>
  <c r="D1" i="32"/>
  <c r="C1" i="32"/>
  <c r="A33" i="31"/>
  <c r="B33" i="31"/>
  <c r="C33" i="31"/>
  <c r="D33" i="31"/>
  <c r="E33" i="31"/>
  <c r="F33" i="31"/>
  <c r="G33" i="31"/>
  <c r="G32" i="31"/>
  <c r="F32" i="31"/>
  <c r="E32" i="31"/>
  <c r="D32" i="31"/>
  <c r="C32" i="31"/>
  <c r="B32" i="31"/>
  <c r="A32" i="31"/>
  <c r="G31" i="31"/>
  <c r="F31" i="31"/>
  <c r="E31" i="31"/>
  <c r="D31" i="31"/>
  <c r="C31" i="31"/>
  <c r="B31" i="31"/>
  <c r="A31" i="31"/>
  <c r="G30" i="31"/>
  <c r="F30" i="31"/>
  <c r="E30" i="31"/>
  <c r="D30" i="31"/>
  <c r="C30" i="31"/>
  <c r="B30" i="31"/>
  <c r="A30" i="31"/>
  <c r="G29" i="31"/>
  <c r="F29" i="31"/>
  <c r="E29" i="31"/>
  <c r="D29" i="31"/>
  <c r="C29" i="31"/>
  <c r="B29" i="31"/>
  <c r="A29" i="31"/>
  <c r="G28" i="31"/>
  <c r="F28" i="31"/>
  <c r="E28" i="31"/>
  <c r="D28" i="31"/>
  <c r="C28" i="31"/>
  <c r="B28" i="31"/>
  <c r="A28" i="31"/>
  <c r="G27" i="31"/>
  <c r="F27" i="31"/>
  <c r="E27" i="31"/>
  <c r="D27" i="31"/>
  <c r="C27" i="31"/>
  <c r="B27" i="31"/>
  <c r="A27" i="31"/>
  <c r="G26" i="31"/>
  <c r="F26" i="31"/>
  <c r="E26" i="31"/>
  <c r="D26" i="31"/>
  <c r="C26" i="31"/>
  <c r="B26" i="31"/>
  <c r="A26" i="31"/>
  <c r="G25" i="31"/>
  <c r="F25" i="31"/>
  <c r="E25" i="31"/>
  <c r="D25" i="31"/>
  <c r="C25" i="31"/>
  <c r="B25" i="31"/>
  <c r="A25" i="31"/>
  <c r="G24" i="31"/>
  <c r="F24" i="31"/>
  <c r="E24" i="31"/>
  <c r="D24" i="31"/>
  <c r="C24" i="31"/>
  <c r="B24" i="31"/>
  <c r="A24" i="31"/>
  <c r="G23" i="31"/>
  <c r="F23" i="31"/>
  <c r="E23" i="31"/>
  <c r="D23" i="31"/>
  <c r="C23" i="31"/>
  <c r="B23" i="31"/>
  <c r="A23" i="31"/>
  <c r="G22" i="31"/>
  <c r="F22" i="31"/>
  <c r="E22" i="31"/>
  <c r="D22" i="31"/>
  <c r="C22" i="31"/>
  <c r="B22" i="31"/>
  <c r="A22" i="31"/>
  <c r="G21" i="31"/>
  <c r="F21" i="31"/>
  <c r="E21" i="31"/>
  <c r="D21" i="31"/>
  <c r="C21" i="31"/>
  <c r="B21" i="31"/>
  <c r="A21" i="31"/>
  <c r="G20" i="31"/>
  <c r="F20" i="31"/>
  <c r="E20" i="31"/>
  <c r="D20" i="31"/>
  <c r="C20" i="31"/>
  <c r="B20" i="31"/>
  <c r="A20" i="31"/>
  <c r="G19" i="31"/>
  <c r="F19" i="31"/>
  <c r="E19" i="31"/>
  <c r="D19" i="31"/>
  <c r="C19" i="31"/>
  <c r="B19" i="31"/>
  <c r="A19" i="31"/>
  <c r="G18" i="31"/>
  <c r="F18" i="31"/>
  <c r="E18" i="31"/>
  <c r="D18" i="31"/>
  <c r="C18" i="31"/>
  <c r="B18" i="31"/>
  <c r="A18" i="31"/>
  <c r="G17" i="31"/>
  <c r="F17" i="31"/>
  <c r="E17" i="31"/>
  <c r="D17" i="31"/>
  <c r="C17" i="31"/>
  <c r="B17" i="31"/>
  <c r="A17" i="31"/>
  <c r="G16" i="31"/>
  <c r="F16" i="31"/>
  <c r="E16" i="31"/>
  <c r="D16" i="31"/>
  <c r="C16" i="31"/>
  <c r="B16" i="31"/>
  <c r="A16" i="31"/>
  <c r="G15" i="31"/>
  <c r="F15" i="31"/>
  <c r="E15" i="31"/>
  <c r="D15" i="31"/>
  <c r="C15" i="31"/>
  <c r="B15" i="31"/>
  <c r="A15" i="31"/>
  <c r="G14" i="31"/>
  <c r="F14" i="31"/>
  <c r="E14" i="31"/>
  <c r="D14" i="31"/>
  <c r="C14" i="31"/>
  <c r="B14" i="31"/>
  <c r="A14" i="31"/>
  <c r="G13" i="31"/>
  <c r="F13" i="31"/>
  <c r="E13" i="31"/>
  <c r="D13" i="31"/>
  <c r="C13" i="31"/>
  <c r="B13" i="31"/>
  <c r="A13" i="31"/>
  <c r="G12" i="31"/>
  <c r="F12" i="31"/>
  <c r="E12" i="31"/>
  <c r="D12" i="31"/>
  <c r="C12" i="31"/>
  <c r="B12" i="31"/>
  <c r="A12" i="31"/>
  <c r="G11" i="31"/>
  <c r="F11" i="31"/>
  <c r="E11" i="31"/>
  <c r="D11" i="31"/>
  <c r="C11" i="31"/>
  <c r="B11" i="31"/>
  <c r="A11" i="31"/>
  <c r="G10" i="31"/>
  <c r="F10" i="31"/>
  <c r="E10" i="31"/>
  <c r="D10" i="31"/>
  <c r="C10" i="31"/>
  <c r="B10" i="31"/>
  <c r="A10" i="31"/>
  <c r="G9" i="31"/>
  <c r="F9" i="31"/>
  <c r="E9" i="31"/>
  <c r="D9" i="31"/>
  <c r="C9" i="31"/>
  <c r="B9" i="31"/>
  <c r="A9" i="31"/>
  <c r="G8" i="31"/>
  <c r="F8" i="31"/>
  <c r="E8" i="31"/>
  <c r="D8" i="31"/>
  <c r="C8" i="31"/>
  <c r="B8" i="31"/>
  <c r="A8" i="31"/>
  <c r="G7" i="31"/>
  <c r="F7" i="31"/>
  <c r="E7" i="31"/>
  <c r="D7" i="31"/>
  <c r="C7" i="31"/>
  <c r="B7" i="31"/>
  <c r="A7" i="31"/>
  <c r="G6" i="31"/>
  <c r="F6" i="31"/>
  <c r="E6" i="31"/>
  <c r="D6" i="31"/>
  <c r="C6" i="31"/>
  <c r="B6" i="31"/>
  <c r="A6" i="31"/>
  <c r="G5" i="31"/>
  <c r="F5" i="31"/>
  <c r="E5" i="31"/>
  <c r="D5" i="31"/>
  <c r="C5" i="31"/>
  <c r="B5" i="31"/>
  <c r="A5" i="31"/>
  <c r="D1" i="31"/>
  <c r="C1" i="31"/>
  <c r="A32" i="30"/>
  <c r="B32" i="30"/>
  <c r="C32" i="30"/>
  <c r="D32" i="30"/>
  <c r="E32" i="30"/>
  <c r="F32" i="30"/>
  <c r="G32" i="30"/>
  <c r="A33" i="30"/>
  <c r="B33" i="30"/>
  <c r="C33" i="30"/>
  <c r="D33" i="30"/>
  <c r="E33" i="30"/>
  <c r="F33" i="30"/>
  <c r="G33" i="30"/>
  <c r="A34" i="30"/>
  <c r="B34" i="30"/>
  <c r="C34" i="30"/>
  <c r="D34" i="30"/>
  <c r="E34" i="30"/>
  <c r="F34" i="30"/>
  <c r="G34" i="30"/>
  <c r="A35" i="30"/>
  <c r="B35" i="30"/>
  <c r="C35" i="30"/>
  <c r="D35" i="30"/>
  <c r="E35" i="30"/>
  <c r="F35" i="30"/>
  <c r="G35" i="30"/>
  <c r="A36" i="30"/>
  <c r="B36" i="30"/>
  <c r="C36" i="30"/>
  <c r="D36" i="30"/>
  <c r="E36" i="30"/>
  <c r="F36" i="30"/>
  <c r="G36" i="30"/>
  <c r="G31" i="30"/>
  <c r="F31" i="30"/>
  <c r="E31" i="30"/>
  <c r="D31" i="30"/>
  <c r="C31" i="30"/>
  <c r="B31" i="30"/>
  <c r="A31" i="30"/>
  <c r="G30" i="30"/>
  <c r="F30" i="30"/>
  <c r="E30" i="30"/>
  <c r="D30" i="30"/>
  <c r="C30" i="30"/>
  <c r="B30" i="30"/>
  <c r="A30" i="30"/>
  <c r="G29" i="30"/>
  <c r="F29" i="30"/>
  <c r="E29" i="30"/>
  <c r="D29" i="30"/>
  <c r="C29" i="30"/>
  <c r="B29" i="30"/>
  <c r="A29" i="30"/>
  <c r="G28" i="30"/>
  <c r="F28" i="30"/>
  <c r="E28" i="30"/>
  <c r="D28" i="30"/>
  <c r="C28" i="30"/>
  <c r="B28" i="30"/>
  <c r="A28" i="30"/>
  <c r="G27" i="30"/>
  <c r="F27" i="30"/>
  <c r="E27" i="30"/>
  <c r="D27" i="30"/>
  <c r="C27" i="30"/>
  <c r="B27" i="30"/>
  <c r="A27" i="30"/>
  <c r="G26" i="30"/>
  <c r="F26" i="30"/>
  <c r="E26" i="30"/>
  <c r="D26" i="30"/>
  <c r="C26" i="30"/>
  <c r="B26" i="30"/>
  <c r="A26" i="30"/>
  <c r="G25" i="30"/>
  <c r="F25" i="30"/>
  <c r="E25" i="30"/>
  <c r="D25" i="30"/>
  <c r="C25" i="30"/>
  <c r="B25" i="30"/>
  <c r="A25" i="30"/>
  <c r="G24" i="30"/>
  <c r="F24" i="30"/>
  <c r="E24" i="30"/>
  <c r="D24" i="30"/>
  <c r="C24" i="30"/>
  <c r="B24" i="30"/>
  <c r="A24" i="30"/>
  <c r="G23" i="30"/>
  <c r="F23" i="30"/>
  <c r="E23" i="30"/>
  <c r="D23" i="30"/>
  <c r="C23" i="30"/>
  <c r="B23" i="30"/>
  <c r="A23" i="30"/>
  <c r="G22" i="30"/>
  <c r="F22" i="30"/>
  <c r="E22" i="30"/>
  <c r="D22" i="30"/>
  <c r="C22" i="30"/>
  <c r="B22" i="30"/>
  <c r="A22" i="30"/>
  <c r="G21" i="30"/>
  <c r="F21" i="30"/>
  <c r="E21" i="30"/>
  <c r="D21" i="30"/>
  <c r="C21" i="30"/>
  <c r="B21" i="30"/>
  <c r="A21" i="30"/>
  <c r="G20" i="30"/>
  <c r="F20" i="30"/>
  <c r="E20" i="30"/>
  <c r="D20" i="30"/>
  <c r="C20" i="30"/>
  <c r="B20" i="30"/>
  <c r="A20" i="30"/>
  <c r="G19" i="30"/>
  <c r="F19" i="30"/>
  <c r="E19" i="30"/>
  <c r="D19" i="30"/>
  <c r="C19" i="30"/>
  <c r="B19" i="30"/>
  <c r="A19" i="30"/>
  <c r="G18" i="30"/>
  <c r="F18" i="30"/>
  <c r="E18" i="30"/>
  <c r="D18" i="30"/>
  <c r="C18" i="30"/>
  <c r="B18" i="30"/>
  <c r="A18" i="30"/>
  <c r="G17" i="30"/>
  <c r="F17" i="30"/>
  <c r="E17" i="30"/>
  <c r="D17" i="30"/>
  <c r="C17" i="30"/>
  <c r="B17" i="30"/>
  <c r="A17" i="30"/>
  <c r="G16" i="30"/>
  <c r="F16" i="30"/>
  <c r="E16" i="30"/>
  <c r="D16" i="30"/>
  <c r="C16" i="30"/>
  <c r="B16" i="30"/>
  <c r="A16" i="30"/>
  <c r="G15" i="30"/>
  <c r="F15" i="30"/>
  <c r="E15" i="30"/>
  <c r="D15" i="30"/>
  <c r="C15" i="30"/>
  <c r="B15" i="30"/>
  <c r="A15" i="30"/>
  <c r="G14" i="30"/>
  <c r="F14" i="30"/>
  <c r="E14" i="30"/>
  <c r="D14" i="30"/>
  <c r="C14" i="30"/>
  <c r="B14" i="30"/>
  <c r="A14" i="30"/>
  <c r="G13" i="30"/>
  <c r="F13" i="30"/>
  <c r="E13" i="30"/>
  <c r="D13" i="30"/>
  <c r="C13" i="30"/>
  <c r="B13" i="30"/>
  <c r="A13" i="30"/>
  <c r="G12" i="30"/>
  <c r="F12" i="30"/>
  <c r="E12" i="30"/>
  <c r="D12" i="30"/>
  <c r="C12" i="30"/>
  <c r="B12" i="30"/>
  <c r="A12" i="30"/>
  <c r="G11" i="30"/>
  <c r="F11" i="30"/>
  <c r="E11" i="30"/>
  <c r="D11" i="30"/>
  <c r="C11" i="30"/>
  <c r="B11" i="30"/>
  <c r="A11" i="30"/>
  <c r="G10" i="30"/>
  <c r="F10" i="30"/>
  <c r="E10" i="30"/>
  <c r="D10" i="30"/>
  <c r="C10" i="30"/>
  <c r="B10" i="30"/>
  <c r="A10" i="30"/>
  <c r="G9" i="30"/>
  <c r="F9" i="30"/>
  <c r="E9" i="30"/>
  <c r="D9" i="30"/>
  <c r="C9" i="30"/>
  <c r="B9" i="30"/>
  <c r="A9" i="30"/>
  <c r="G8" i="30"/>
  <c r="F8" i="30"/>
  <c r="E8" i="30"/>
  <c r="D8" i="30"/>
  <c r="C8" i="30"/>
  <c r="B8" i="30"/>
  <c r="A8" i="30"/>
  <c r="G7" i="30"/>
  <c r="F7" i="30"/>
  <c r="E7" i="30"/>
  <c r="D7" i="30"/>
  <c r="C7" i="30"/>
  <c r="B7" i="30"/>
  <c r="A7" i="30"/>
  <c r="G6" i="30"/>
  <c r="F6" i="30"/>
  <c r="E6" i="30"/>
  <c r="D6" i="30"/>
  <c r="C6" i="30"/>
  <c r="B6" i="30"/>
  <c r="A6" i="30"/>
  <c r="G5" i="30"/>
  <c r="F5" i="30"/>
  <c r="E5" i="30"/>
  <c r="D5" i="30"/>
  <c r="C5" i="30"/>
  <c r="B5" i="30"/>
  <c r="A5" i="30"/>
  <c r="D1" i="30"/>
  <c r="C1" i="30"/>
  <c r="A17" i="29"/>
  <c r="B17" i="29"/>
  <c r="C17" i="29"/>
  <c r="D17" i="29"/>
  <c r="E17" i="29"/>
  <c r="F17" i="29"/>
  <c r="G17" i="29"/>
  <c r="A18" i="29"/>
  <c r="B18" i="29"/>
  <c r="C18" i="29"/>
  <c r="D18" i="29"/>
  <c r="E18" i="29"/>
  <c r="F18" i="29"/>
  <c r="G18" i="29"/>
  <c r="A19" i="29"/>
  <c r="B19" i="29"/>
  <c r="C19" i="29"/>
  <c r="D19" i="29"/>
  <c r="E19" i="29"/>
  <c r="F19" i="29"/>
  <c r="G19" i="29"/>
  <c r="A20" i="29"/>
  <c r="B20" i="29"/>
  <c r="C20" i="29"/>
  <c r="D20" i="29"/>
  <c r="E20" i="29"/>
  <c r="F20" i="29"/>
  <c r="G20" i="29"/>
  <c r="A21" i="29"/>
  <c r="B21" i="29"/>
  <c r="C21" i="29"/>
  <c r="D21" i="29"/>
  <c r="E21" i="29"/>
  <c r="F21" i="29"/>
  <c r="G21" i="29"/>
  <c r="G16" i="29"/>
  <c r="F16" i="29"/>
  <c r="E16" i="29"/>
  <c r="D16" i="29"/>
  <c r="C16" i="29"/>
  <c r="B16" i="29"/>
  <c r="A16" i="29"/>
  <c r="G15" i="29"/>
  <c r="F15" i="29"/>
  <c r="E15" i="29"/>
  <c r="D15" i="29"/>
  <c r="C15" i="29"/>
  <c r="B15" i="29"/>
  <c r="A15" i="29"/>
  <c r="G14" i="29"/>
  <c r="F14" i="29"/>
  <c r="E14" i="29"/>
  <c r="D14" i="29"/>
  <c r="C14" i="29"/>
  <c r="B14" i="29"/>
  <c r="A14" i="29"/>
  <c r="G13" i="29"/>
  <c r="F13" i="29"/>
  <c r="E13" i="29"/>
  <c r="D13" i="29"/>
  <c r="C13" i="29"/>
  <c r="B13" i="29"/>
  <c r="A13" i="29"/>
  <c r="G12" i="29"/>
  <c r="F12" i="29"/>
  <c r="E12" i="29"/>
  <c r="D12" i="29"/>
  <c r="C12" i="29"/>
  <c r="B12" i="29"/>
  <c r="A12" i="29"/>
  <c r="G11" i="29"/>
  <c r="F11" i="29"/>
  <c r="E11" i="29"/>
  <c r="D11" i="29"/>
  <c r="C11" i="29"/>
  <c r="B11" i="29"/>
  <c r="A11" i="29"/>
  <c r="G10" i="29"/>
  <c r="F10" i="29"/>
  <c r="E10" i="29"/>
  <c r="D10" i="29"/>
  <c r="C10" i="29"/>
  <c r="B10" i="29"/>
  <c r="A10" i="29"/>
  <c r="G9" i="29"/>
  <c r="F9" i="29"/>
  <c r="E9" i="29"/>
  <c r="D9" i="29"/>
  <c r="C9" i="29"/>
  <c r="B9" i="29"/>
  <c r="A9" i="29"/>
  <c r="G8" i="29"/>
  <c r="F8" i="29"/>
  <c r="E8" i="29"/>
  <c r="D8" i="29"/>
  <c r="C8" i="29"/>
  <c r="B8" i="29"/>
  <c r="A8" i="29"/>
  <c r="G7" i="29"/>
  <c r="F7" i="29"/>
  <c r="E7" i="29"/>
  <c r="D7" i="29"/>
  <c r="C7" i="29"/>
  <c r="B7" i="29"/>
  <c r="A7" i="29"/>
  <c r="G6" i="29"/>
  <c r="F6" i="29"/>
  <c r="E6" i="29"/>
  <c r="D6" i="29"/>
  <c r="C6" i="29"/>
  <c r="B6" i="29"/>
  <c r="A6" i="29"/>
  <c r="G5" i="29"/>
  <c r="F5" i="29"/>
  <c r="E5" i="29"/>
  <c r="D5" i="29"/>
  <c r="C5" i="29"/>
  <c r="B5" i="29"/>
  <c r="A5" i="29"/>
  <c r="D1" i="29"/>
  <c r="C1" i="29"/>
  <c r="A32" i="28"/>
  <c r="B32" i="28"/>
  <c r="C32" i="28"/>
  <c r="D32" i="28"/>
  <c r="E32" i="28"/>
  <c r="F32" i="28"/>
  <c r="G32" i="28"/>
  <c r="A33" i="28"/>
  <c r="B33" i="28"/>
  <c r="C33" i="28"/>
  <c r="D33" i="28"/>
  <c r="E33" i="28"/>
  <c r="F33" i="28"/>
  <c r="G33" i="28"/>
  <c r="A34" i="28"/>
  <c r="B34" i="28"/>
  <c r="C34" i="28"/>
  <c r="D34" i="28"/>
  <c r="E34" i="28"/>
  <c r="F34" i="28"/>
  <c r="G34" i="28"/>
  <c r="A35" i="28"/>
  <c r="B35" i="28"/>
  <c r="C35" i="28"/>
  <c r="D35" i="28"/>
  <c r="E35" i="28"/>
  <c r="F35" i="28"/>
  <c r="G35" i="28"/>
  <c r="G31" i="28"/>
  <c r="F31" i="28"/>
  <c r="E31" i="28"/>
  <c r="D31" i="28"/>
  <c r="C31" i="28"/>
  <c r="B31" i="28"/>
  <c r="A31" i="28"/>
  <c r="G30" i="28"/>
  <c r="F30" i="28"/>
  <c r="E30" i="28"/>
  <c r="D30" i="28"/>
  <c r="C30" i="28"/>
  <c r="B30" i="28"/>
  <c r="A30" i="28"/>
  <c r="G29" i="28"/>
  <c r="F29" i="28"/>
  <c r="E29" i="28"/>
  <c r="D29" i="28"/>
  <c r="C29" i="28"/>
  <c r="B29" i="28"/>
  <c r="A29" i="28"/>
  <c r="G28" i="28"/>
  <c r="F28" i="28"/>
  <c r="E28" i="28"/>
  <c r="D28" i="28"/>
  <c r="C28" i="28"/>
  <c r="B28" i="28"/>
  <c r="A28" i="28"/>
  <c r="G27" i="28"/>
  <c r="F27" i="28"/>
  <c r="E27" i="28"/>
  <c r="D27" i="28"/>
  <c r="C27" i="28"/>
  <c r="B27" i="28"/>
  <c r="A27" i="28"/>
  <c r="G26" i="28"/>
  <c r="F26" i="28"/>
  <c r="E26" i="28"/>
  <c r="D26" i="28"/>
  <c r="C26" i="28"/>
  <c r="B26" i="28"/>
  <c r="A26" i="28"/>
  <c r="G25" i="28"/>
  <c r="F25" i="28"/>
  <c r="E25" i="28"/>
  <c r="D25" i="28"/>
  <c r="C25" i="28"/>
  <c r="B25" i="28"/>
  <c r="A25" i="28"/>
  <c r="G24" i="28"/>
  <c r="F24" i="28"/>
  <c r="E24" i="28"/>
  <c r="D24" i="28"/>
  <c r="C24" i="28"/>
  <c r="B24" i="28"/>
  <c r="A24" i="28"/>
  <c r="G23" i="28"/>
  <c r="F23" i="28"/>
  <c r="E23" i="28"/>
  <c r="D23" i="28"/>
  <c r="C23" i="28"/>
  <c r="B23" i="28"/>
  <c r="A23" i="28"/>
  <c r="G22" i="28"/>
  <c r="F22" i="28"/>
  <c r="E22" i="28"/>
  <c r="D22" i="28"/>
  <c r="C22" i="28"/>
  <c r="B22" i="28"/>
  <c r="A22" i="28"/>
  <c r="G21" i="28"/>
  <c r="F21" i="28"/>
  <c r="E21" i="28"/>
  <c r="D21" i="28"/>
  <c r="C21" i="28"/>
  <c r="B21" i="28"/>
  <c r="A21" i="28"/>
  <c r="G20" i="28"/>
  <c r="F20" i="28"/>
  <c r="E20" i="28"/>
  <c r="D20" i="28"/>
  <c r="C20" i="28"/>
  <c r="B20" i="28"/>
  <c r="A20" i="28"/>
  <c r="G19" i="28"/>
  <c r="F19" i="28"/>
  <c r="E19" i="28"/>
  <c r="D19" i="28"/>
  <c r="C19" i="28"/>
  <c r="B19" i="28"/>
  <c r="A19" i="28"/>
  <c r="G18" i="28"/>
  <c r="F18" i="28"/>
  <c r="E18" i="28"/>
  <c r="D18" i="28"/>
  <c r="C18" i="28"/>
  <c r="B18" i="28"/>
  <c r="A18" i="28"/>
  <c r="G17" i="28"/>
  <c r="F17" i="28"/>
  <c r="E17" i="28"/>
  <c r="D17" i="28"/>
  <c r="C17" i="28"/>
  <c r="B17" i="28"/>
  <c r="A17" i="28"/>
  <c r="G16" i="28"/>
  <c r="F16" i="28"/>
  <c r="E16" i="28"/>
  <c r="D16" i="28"/>
  <c r="C16" i="28"/>
  <c r="B16" i="28"/>
  <c r="A16" i="28"/>
  <c r="G15" i="28"/>
  <c r="F15" i="28"/>
  <c r="E15" i="28"/>
  <c r="D15" i="28"/>
  <c r="C15" i="28"/>
  <c r="B15" i="28"/>
  <c r="A15" i="28"/>
  <c r="G14" i="28"/>
  <c r="F14" i="28"/>
  <c r="E14" i="28"/>
  <c r="D14" i="28"/>
  <c r="C14" i="28"/>
  <c r="B14" i="28"/>
  <c r="A14" i="28"/>
  <c r="G13" i="28"/>
  <c r="F13" i="28"/>
  <c r="E13" i="28"/>
  <c r="D13" i="28"/>
  <c r="C13" i="28"/>
  <c r="B13" i="28"/>
  <c r="A13" i="28"/>
  <c r="G12" i="28"/>
  <c r="F12" i="28"/>
  <c r="E12" i="28"/>
  <c r="D12" i="28"/>
  <c r="C12" i="28"/>
  <c r="B12" i="28"/>
  <c r="A12" i="28"/>
  <c r="G11" i="28"/>
  <c r="F11" i="28"/>
  <c r="E11" i="28"/>
  <c r="D11" i="28"/>
  <c r="C11" i="28"/>
  <c r="B11" i="28"/>
  <c r="A11" i="28"/>
  <c r="G10" i="28"/>
  <c r="F10" i="28"/>
  <c r="E10" i="28"/>
  <c r="D10" i="28"/>
  <c r="C10" i="28"/>
  <c r="B10" i="28"/>
  <c r="A10" i="28"/>
  <c r="G9" i="28"/>
  <c r="F9" i="28"/>
  <c r="E9" i="28"/>
  <c r="D9" i="28"/>
  <c r="C9" i="28"/>
  <c r="B9" i="28"/>
  <c r="A9" i="28"/>
  <c r="G8" i="28"/>
  <c r="F8" i="28"/>
  <c r="E8" i="28"/>
  <c r="D8" i="28"/>
  <c r="C8" i="28"/>
  <c r="B8" i="28"/>
  <c r="A8" i="28"/>
  <c r="G7" i="28"/>
  <c r="F7" i="28"/>
  <c r="E7" i="28"/>
  <c r="D7" i="28"/>
  <c r="C7" i="28"/>
  <c r="B7" i="28"/>
  <c r="A7" i="28"/>
  <c r="G6" i="28"/>
  <c r="F6" i="28"/>
  <c r="E6" i="28"/>
  <c r="D6" i="28"/>
  <c r="C6" i="28"/>
  <c r="B6" i="28"/>
  <c r="A6" i="28"/>
  <c r="G5" i="28"/>
  <c r="F5" i="28"/>
  <c r="E5" i="28"/>
  <c r="D5" i="28"/>
  <c r="C5" i="28"/>
  <c r="B5" i="28"/>
  <c r="A5" i="28"/>
  <c r="D1" i="28"/>
  <c r="C1" i="28"/>
  <c r="B18" i="27" l="1"/>
  <c r="A22" i="27"/>
  <c r="B22" i="27"/>
  <c r="C22" i="27"/>
  <c r="D22" i="27"/>
  <c r="E22" i="27"/>
  <c r="F22" i="27"/>
  <c r="G22" i="27"/>
  <c r="A23" i="27"/>
  <c r="B23" i="27"/>
  <c r="C23" i="27"/>
  <c r="D23" i="27"/>
  <c r="E23" i="27"/>
  <c r="F23" i="27"/>
  <c r="G23" i="27"/>
  <c r="A24" i="27"/>
  <c r="B24" i="27"/>
  <c r="C24" i="27"/>
  <c r="D24" i="27"/>
  <c r="E24" i="27"/>
  <c r="F24" i="27"/>
  <c r="G24" i="27"/>
  <c r="A25" i="27"/>
  <c r="B25" i="27"/>
  <c r="C25" i="27"/>
  <c r="D25" i="27"/>
  <c r="E25" i="27"/>
  <c r="F25" i="27"/>
  <c r="G25" i="27"/>
  <c r="A26" i="27"/>
  <c r="B26" i="27"/>
  <c r="C26" i="27"/>
  <c r="D26" i="27"/>
  <c r="E26" i="27"/>
  <c r="F26" i="27"/>
  <c r="G26" i="27"/>
  <c r="C1" i="27"/>
  <c r="G21" i="27"/>
  <c r="F21" i="27"/>
  <c r="E21" i="27"/>
  <c r="D21" i="27"/>
  <c r="C21" i="27"/>
  <c r="B21" i="27"/>
  <c r="A21" i="27"/>
  <c r="G20" i="27"/>
  <c r="F20" i="27"/>
  <c r="E20" i="27"/>
  <c r="D20" i="27"/>
  <c r="C20" i="27"/>
  <c r="B20" i="27"/>
  <c r="A20" i="27"/>
  <c r="G19" i="27"/>
  <c r="F19" i="27"/>
  <c r="E19" i="27"/>
  <c r="D19" i="27"/>
  <c r="C19" i="27"/>
  <c r="B19" i="27"/>
  <c r="A19" i="27"/>
  <c r="G18" i="27"/>
  <c r="F18" i="27"/>
  <c r="E18" i="27"/>
  <c r="D18" i="27"/>
  <c r="C18" i="27"/>
  <c r="A18" i="27"/>
  <c r="G17" i="27"/>
  <c r="F17" i="27"/>
  <c r="E17" i="27"/>
  <c r="D17" i="27"/>
  <c r="C17" i="27"/>
  <c r="B17" i="27"/>
  <c r="A17" i="27"/>
  <c r="G16" i="27"/>
  <c r="F16" i="27"/>
  <c r="E16" i="27"/>
  <c r="D16" i="27"/>
  <c r="C16" i="27"/>
  <c r="B16" i="27"/>
  <c r="A16" i="27"/>
  <c r="G15" i="27"/>
  <c r="F15" i="27"/>
  <c r="E15" i="27"/>
  <c r="D15" i="27"/>
  <c r="C15" i="27"/>
  <c r="B15" i="27"/>
  <c r="A15" i="27"/>
  <c r="G14" i="27"/>
  <c r="F14" i="27"/>
  <c r="E14" i="27"/>
  <c r="D14" i="27"/>
  <c r="C14" i="27"/>
  <c r="B14" i="27"/>
  <c r="A14" i="27"/>
  <c r="G13" i="27"/>
  <c r="F13" i="27"/>
  <c r="E13" i="27"/>
  <c r="D13" i="27"/>
  <c r="C13" i="27"/>
  <c r="B13" i="27"/>
  <c r="A13" i="27"/>
  <c r="G12" i="27"/>
  <c r="F12" i="27"/>
  <c r="E12" i="27"/>
  <c r="D12" i="27"/>
  <c r="C12" i="27"/>
  <c r="B12" i="27"/>
  <c r="A12" i="27"/>
  <c r="G11" i="27"/>
  <c r="F11" i="27"/>
  <c r="E11" i="27"/>
  <c r="D11" i="27"/>
  <c r="C11" i="27"/>
  <c r="B11" i="27"/>
  <c r="A11" i="27"/>
  <c r="G10" i="27"/>
  <c r="F10" i="27"/>
  <c r="E10" i="27"/>
  <c r="D10" i="27"/>
  <c r="C10" i="27"/>
  <c r="B10" i="27"/>
  <c r="A10" i="27"/>
  <c r="G9" i="27"/>
  <c r="F9" i="27"/>
  <c r="E9" i="27"/>
  <c r="D9" i="27"/>
  <c r="C9" i="27"/>
  <c r="B9" i="27"/>
  <c r="A9" i="27"/>
  <c r="G8" i="27"/>
  <c r="F8" i="27"/>
  <c r="E8" i="27"/>
  <c r="D8" i="27"/>
  <c r="C8" i="27"/>
  <c r="B8" i="27"/>
  <c r="A8" i="27"/>
  <c r="G7" i="27"/>
  <c r="F7" i="27"/>
  <c r="E7" i="27"/>
  <c r="D7" i="27"/>
  <c r="C7" i="27"/>
  <c r="B7" i="27"/>
  <c r="A7" i="27"/>
  <c r="G6" i="27"/>
  <c r="F6" i="27"/>
  <c r="E6" i="27"/>
  <c r="D6" i="27"/>
  <c r="C6" i="27"/>
  <c r="B6" i="27"/>
  <c r="A6" i="27"/>
  <c r="G5" i="27"/>
  <c r="F5" i="27"/>
  <c r="E5" i="27"/>
  <c r="D5" i="27"/>
  <c r="C5" i="27"/>
  <c r="B5" i="27"/>
  <c r="A5" i="27"/>
  <c r="D1" i="27"/>
  <c r="G5" i="17" l="1"/>
  <c r="F5" i="17"/>
  <c r="F6" i="17"/>
  <c r="F8" i="17"/>
  <c r="G8" i="17"/>
  <c r="B10" i="17"/>
  <c r="G17" i="17"/>
  <c r="F17" i="17"/>
  <c r="E17" i="17"/>
  <c r="D17" i="17"/>
  <c r="C17" i="17"/>
  <c r="B17" i="17"/>
  <c r="A17" i="17"/>
  <c r="G16" i="17"/>
  <c r="F16" i="17"/>
  <c r="E16" i="17"/>
  <c r="D16" i="17"/>
  <c r="C16" i="17"/>
  <c r="B16" i="17"/>
  <c r="A16" i="17"/>
  <c r="G15" i="17"/>
  <c r="F15" i="17"/>
  <c r="E15" i="17"/>
  <c r="D15" i="17"/>
  <c r="C15" i="17"/>
  <c r="B15" i="17"/>
  <c r="A15" i="17"/>
  <c r="G14" i="17"/>
  <c r="F14" i="17"/>
  <c r="E14" i="17"/>
  <c r="D14" i="17"/>
  <c r="C14" i="17"/>
  <c r="B14" i="17"/>
  <c r="A14" i="17"/>
  <c r="G13" i="17"/>
  <c r="F13" i="17"/>
  <c r="E13" i="17"/>
  <c r="D13" i="17"/>
  <c r="C13" i="17"/>
  <c r="B13" i="17"/>
  <c r="A13" i="17"/>
  <c r="G12" i="17"/>
  <c r="F12" i="17"/>
  <c r="E12" i="17"/>
  <c r="D12" i="17"/>
  <c r="C12" i="17"/>
  <c r="B12" i="17"/>
  <c r="A12" i="17"/>
  <c r="G11" i="17"/>
  <c r="F11" i="17"/>
  <c r="E11" i="17"/>
  <c r="D11" i="17"/>
  <c r="C11" i="17"/>
  <c r="B11" i="17"/>
  <c r="A11" i="17"/>
  <c r="G10" i="17"/>
  <c r="F10" i="17"/>
  <c r="E10" i="17"/>
  <c r="D10" i="17"/>
  <c r="C10" i="17"/>
  <c r="A10" i="17"/>
  <c r="G9" i="17"/>
  <c r="F9" i="17"/>
  <c r="E9" i="17"/>
  <c r="D9" i="17"/>
  <c r="C9" i="17"/>
  <c r="B9" i="17"/>
  <c r="A9" i="17"/>
  <c r="E8" i="17"/>
  <c r="D8" i="17"/>
  <c r="C8" i="17"/>
  <c r="B8" i="17"/>
  <c r="A8" i="17"/>
  <c r="G7" i="17"/>
  <c r="F7" i="17"/>
  <c r="E7" i="17"/>
  <c r="D7" i="17"/>
  <c r="C7" i="17"/>
  <c r="B7" i="17"/>
  <c r="A7" i="17"/>
  <c r="G6" i="17"/>
  <c r="E6" i="17"/>
  <c r="D6" i="17"/>
  <c r="C6" i="17"/>
  <c r="B6" i="17"/>
  <c r="A6" i="17"/>
  <c r="E5" i="17"/>
  <c r="D5" i="17"/>
  <c r="C5" i="17"/>
  <c r="B5" i="17"/>
  <c r="A5" i="17"/>
  <c r="D1" i="17"/>
  <c r="C1" i="17"/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A30" i="2"/>
  <c r="B30" i="2"/>
  <c r="C30" i="2"/>
  <c r="D30" i="2"/>
  <c r="E30" i="2"/>
  <c r="F30" i="2"/>
  <c r="B26" i="2" l="1"/>
  <c r="B27" i="2"/>
  <c r="B28" i="2"/>
  <c r="B29" i="2"/>
  <c r="C1" i="2" l="1"/>
  <c r="A6" i="25" l="1"/>
  <c r="B6" i="25"/>
  <c r="C6" i="25"/>
  <c r="D6" i="25"/>
  <c r="E6" i="25"/>
  <c r="F6" i="25"/>
  <c r="G6" i="25"/>
  <c r="A7" i="25"/>
  <c r="B7" i="25"/>
  <c r="C7" i="25"/>
  <c r="D7" i="25"/>
  <c r="E7" i="25"/>
  <c r="F7" i="25"/>
  <c r="G7" i="25"/>
  <c r="A8" i="25"/>
  <c r="B8" i="25"/>
  <c r="C8" i="25"/>
  <c r="D8" i="25"/>
  <c r="E8" i="25"/>
  <c r="F8" i="25"/>
  <c r="G8" i="25"/>
  <c r="A9" i="25"/>
  <c r="B9" i="25"/>
  <c r="C9" i="25"/>
  <c r="D9" i="25"/>
  <c r="E9" i="25"/>
  <c r="F9" i="25"/>
  <c r="G9" i="25"/>
  <c r="A10" i="25"/>
  <c r="B10" i="25"/>
  <c r="C10" i="25"/>
  <c r="D10" i="25"/>
  <c r="E10" i="25"/>
  <c r="F10" i="25"/>
  <c r="G10" i="25"/>
  <c r="A11" i="25"/>
  <c r="B11" i="25"/>
  <c r="C11" i="25"/>
  <c r="D11" i="25"/>
  <c r="E11" i="25"/>
  <c r="F11" i="25"/>
  <c r="G11" i="25"/>
  <c r="A12" i="25"/>
  <c r="B12" i="25"/>
  <c r="C12" i="25"/>
  <c r="D12" i="25"/>
  <c r="E12" i="25"/>
  <c r="F12" i="25"/>
  <c r="G12" i="25"/>
  <c r="A13" i="25"/>
  <c r="B13" i="25"/>
  <c r="C13" i="25"/>
  <c r="D13" i="25"/>
  <c r="E13" i="25"/>
  <c r="F13" i="25"/>
  <c r="G13" i="25"/>
  <c r="A14" i="25"/>
  <c r="B14" i="25"/>
  <c r="C14" i="25"/>
  <c r="D14" i="25"/>
  <c r="E14" i="25"/>
  <c r="F14" i="25"/>
  <c r="G14" i="25"/>
  <c r="A15" i="25"/>
  <c r="B15" i="25"/>
  <c r="C15" i="25"/>
  <c r="D15" i="25"/>
  <c r="E15" i="25"/>
  <c r="F15" i="25"/>
  <c r="G15" i="25"/>
  <c r="A16" i="25"/>
  <c r="B16" i="25"/>
  <c r="C16" i="25"/>
  <c r="D16" i="25"/>
  <c r="E16" i="25"/>
  <c r="F16" i="25"/>
  <c r="G16" i="25"/>
  <c r="A17" i="25"/>
  <c r="B17" i="25"/>
  <c r="C17" i="25"/>
  <c r="D17" i="25"/>
  <c r="E17" i="25"/>
  <c r="F17" i="25"/>
  <c r="G17" i="25"/>
  <c r="A18" i="25"/>
  <c r="B18" i="25"/>
  <c r="C18" i="25"/>
  <c r="D18" i="25"/>
  <c r="E18" i="25"/>
  <c r="F18" i="25"/>
  <c r="G18" i="25"/>
  <c r="A19" i="25"/>
  <c r="B19" i="25"/>
  <c r="C19" i="25"/>
  <c r="D19" i="25"/>
  <c r="E19" i="25"/>
  <c r="F19" i="25"/>
  <c r="G19" i="25"/>
  <c r="A20" i="25"/>
  <c r="B20" i="25"/>
  <c r="C20" i="25"/>
  <c r="D20" i="25"/>
  <c r="E20" i="25"/>
  <c r="F20" i="25"/>
  <c r="G20" i="25"/>
  <c r="A21" i="25"/>
  <c r="B21" i="25"/>
  <c r="C21" i="25"/>
  <c r="D21" i="25"/>
  <c r="E21" i="25"/>
  <c r="F21" i="25"/>
  <c r="G21" i="25"/>
  <c r="A22" i="25"/>
  <c r="B22" i="25"/>
  <c r="C22" i="25"/>
  <c r="D22" i="25"/>
  <c r="E22" i="25"/>
  <c r="F22" i="25"/>
  <c r="G22" i="25"/>
  <c r="A23" i="25"/>
  <c r="B23" i="25"/>
  <c r="C23" i="25"/>
  <c r="D23" i="25"/>
  <c r="E23" i="25"/>
  <c r="F23" i="25"/>
  <c r="G23" i="25"/>
  <c r="A24" i="25"/>
  <c r="B24" i="25"/>
  <c r="C24" i="25"/>
  <c r="D24" i="25"/>
  <c r="E24" i="25"/>
  <c r="F24" i="25"/>
  <c r="G24" i="25"/>
  <c r="A25" i="25"/>
  <c r="B25" i="25"/>
  <c r="C25" i="25"/>
  <c r="D25" i="25"/>
  <c r="E25" i="25"/>
  <c r="F25" i="25"/>
  <c r="G25" i="25"/>
  <c r="A26" i="25"/>
  <c r="B26" i="25"/>
  <c r="C26" i="25"/>
  <c r="D26" i="25"/>
  <c r="E26" i="25"/>
  <c r="F26" i="25"/>
  <c r="G26" i="25"/>
  <c r="A27" i="25"/>
  <c r="B27" i="25"/>
  <c r="C27" i="25"/>
  <c r="D27" i="25"/>
  <c r="E27" i="25"/>
  <c r="F27" i="25"/>
  <c r="G27" i="25"/>
  <c r="A28" i="25"/>
  <c r="B28" i="25"/>
  <c r="C28" i="25"/>
  <c r="D28" i="25"/>
  <c r="E28" i="25"/>
  <c r="F28" i="25"/>
  <c r="G28" i="25"/>
  <c r="A29" i="25"/>
  <c r="B29" i="25"/>
  <c r="C29" i="25"/>
  <c r="D29" i="25"/>
  <c r="E29" i="25"/>
  <c r="F29" i="25"/>
  <c r="G29" i="25"/>
  <c r="A30" i="25"/>
  <c r="B30" i="25"/>
  <c r="C30" i="25"/>
  <c r="D30" i="25"/>
  <c r="E30" i="25"/>
  <c r="F30" i="25"/>
  <c r="G30" i="25"/>
  <c r="A31" i="25"/>
  <c r="B31" i="25"/>
  <c r="C31" i="25"/>
  <c r="D31" i="25"/>
  <c r="E31" i="25"/>
  <c r="F31" i="25"/>
  <c r="G31" i="25"/>
  <c r="A32" i="25"/>
  <c r="B32" i="25"/>
  <c r="C32" i="25"/>
  <c r="D32" i="25"/>
  <c r="E32" i="25"/>
  <c r="F32" i="25"/>
  <c r="G32" i="25"/>
  <c r="B5" i="25"/>
  <c r="C5" i="25"/>
  <c r="D5" i="25"/>
  <c r="E5" i="25"/>
  <c r="F5" i="25"/>
  <c r="G5" i="25"/>
  <c r="A6" i="23"/>
  <c r="B6" i="23"/>
  <c r="C6" i="23"/>
  <c r="D6" i="23"/>
  <c r="E6" i="23"/>
  <c r="F6" i="23"/>
  <c r="G6" i="23"/>
  <c r="A7" i="23"/>
  <c r="B7" i="23"/>
  <c r="C7" i="23"/>
  <c r="D7" i="23"/>
  <c r="E7" i="23"/>
  <c r="F7" i="23"/>
  <c r="G7" i="23"/>
  <c r="A8" i="23"/>
  <c r="B8" i="23"/>
  <c r="C8" i="23"/>
  <c r="D8" i="23"/>
  <c r="E8" i="23"/>
  <c r="F8" i="23"/>
  <c r="G8" i="23"/>
  <c r="A9" i="23"/>
  <c r="B9" i="23"/>
  <c r="C9" i="23"/>
  <c r="D9" i="23"/>
  <c r="E9" i="23"/>
  <c r="F9" i="23"/>
  <c r="G9" i="23"/>
  <c r="A10" i="23"/>
  <c r="B10" i="23"/>
  <c r="C10" i="23"/>
  <c r="D10" i="23"/>
  <c r="E10" i="23"/>
  <c r="F10" i="23"/>
  <c r="G10" i="23"/>
  <c r="A11" i="23"/>
  <c r="B11" i="23"/>
  <c r="C11" i="23"/>
  <c r="D11" i="23"/>
  <c r="E11" i="23"/>
  <c r="F11" i="23"/>
  <c r="G11" i="23"/>
  <c r="A12" i="23"/>
  <c r="B12" i="23"/>
  <c r="C12" i="23"/>
  <c r="D12" i="23"/>
  <c r="E12" i="23"/>
  <c r="F12" i="23"/>
  <c r="G12" i="23"/>
  <c r="B5" i="23"/>
  <c r="C5" i="23"/>
  <c r="D5" i="23"/>
  <c r="E5" i="23"/>
  <c r="F5" i="23"/>
  <c r="G5" i="23"/>
  <c r="A27" i="22"/>
  <c r="B27" i="22"/>
  <c r="C27" i="22"/>
  <c r="D27" i="22"/>
  <c r="E27" i="22"/>
  <c r="F27" i="22"/>
  <c r="G27" i="22"/>
  <c r="A28" i="22"/>
  <c r="B28" i="22"/>
  <c r="C28" i="22"/>
  <c r="D28" i="22"/>
  <c r="E28" i="22"/>
  <c r="F28" i="22"/>
  <c r="G28" i="22"/>
  <c r="A6" i="22"/>
  <c r="B6" i="22"/>
  <c r="C6" i="22"/>
  <c r="D6" i="22"/>
  <c r="E6" i="22"/>
  <c r="F6" i="22"/>
  <c r="G6" i="22"/>
  <c r="A7" i="22"/>
  <c r="B7" i="22"/>
  <c r="C7" i="22"/>
  <c r="D7" i="22"/>
  <c r="E7" i="22"/>
  <c r="F7" i="22"/>
  <c r="G7" i="22"/>
  <c r="A8" i="22"/>
  <c r="B8" i="22"/>
  <c r="C8" i="22"/>
  <c r="D8" i="22"/>
  <c r="E8" i="22"/>
  <c r="F8" i="22"/>
  <c r="G8" i="22"/>
  <c r="A9" i="22"/>
  <c r="B9" i="22"/>
  <c r="C9" i="22"/>
  <c r="D9" i="22"/>
  <c r="E9" i="22"/>
  <c r="F9" i="22"/>
  <c r="G9" i="22"/>
  <c r="A10" i="22"/>
  <c r="B10" i="22"/>
  <c r="C10" i="22"/>
  <c r="D10" i="22"/>
  <c r="E10" i="22"/>
  <c r="F10" i="22"/>
  <c r="G10" i="22"/>
  <c r="A11" i="22"/>
  <c r="B11" i="22"/>
  <c r="C11" i="22"/>
  <c r="D11" i="22"/>
  <c r="E11" i="22"/>
  <c r="F11" i="22"/>
  <c r="G11" i="22"/>
  <c r="A12" i="22"/>
  <c r="B12" i="22"/>
  <c r="C12" i="22"/>
  <c r="D12" i="22"/>
  <c r="E12" i="22"/>
  <c r="F12" i="22"/>
  <c r="G12" i="22"/>
  <c r="A13" i="22"/>
  <c r="B13" i="22"/>
  <c r="C13" i="22"/>
  <c r="D13" i="22"/>
  <c r="E13" i="22"/>
  <c r="F13" i="22"/>
  <c r="G13" i="22"/>
  <c r="A14" i="22"/>
  <c r="B14" i="22"/>
  <c r="C14" i="22"/>
  <c r="D14" i="22"/>
  <c r="E14" i="22"/>
  <c r="F14" i="22"/>
  <c r="G14" i="22"/>
  <c r="A15" i="22"/>
  <c r="B15" i="22"/>
  <c r="C15" i="22"/>
  <c r="D15" i="22"/>
  <c r="E15" i="22"/>
  <c r="F15" i="22"/>
  <c r="G15" i="22"/>
  <c r="A16" i="22"/>
  <c r="B16" i="22"/>
  <c r="C16" i="22"/>
  <c r="D16" i="22"/>
  <c r="E16" i="22"/>
  <c r="F16" i="22"/>
  <c r="G16" i="22"/>
  <c r="A17" i="22"/>
  <c r="B17" i="22"/>
  <c r="C17" i="22"/>
  <c r="D17" i="22"/>
  <c r="E17" i="22"/>
  <c r="F17" i="22"/>
  <c r="G17" i="22"/>
  <c r="A18" i="22"/>
  <c r="B18" i="22"/>
  <c r="C18" i="22"/>
  <c r="D18" i="22"/>
  <c r="E18" i="22"/>
  <c r="F18" i="22"/>
  <c r="G18" i="22"/>
  <c r="A19" i="22"/>
  <c r="B19" i="22"/>
  <c r="C19" i="22"/>
  <c r="D19" i="22"/>
  <c r="E19" i="22"/>
  <c r="F19" i="22"/>
  <c r="G19" i="22"/>
  <c r="A20" i="22"/>
  <c r="B20" i="22"/>
  <c r="C20" i="22"/>
  <c r="D20" i="22"/>
  <c r="E20" i="22"/>
  <c r="F20" i="22"/>
  <c r="G20" i="22"/>
  <c r="A21" i="22"/>
  <c r="B21" i="22"/>
  <c r="C21" i="22"/>
  <c r="D21" i="22"/>
  <c r="E21" i="22"/>
  <c r="F21" i="22"/>
  <c r="G21" i="22"/>
  <c r="A22" i="22"/>
  <c r="B22" i="22"/>
  <c r="C22" i="22"/>
  <c r="D22" i="22"/>
  <c r="E22" i="22"/>
  <c r="F22" i="22"/>
  <c r="G22" i="22"/>
  <c r="A23" i="22"/>
  <c r="B23" i="22"/>
  <c r="C23" i="22"/>
  <c r="D23" i="22"/>
  <c r="E23" i="22"/>
  <c r="F23" i="22"/>
  <c r="G23" i="22"/>
  <c r="A24" i="22"/>
  <c r="B24" i="22"/>
  <c r="C24" i="22"/>
  <c r="D24" i="22"/>
  <c r="E24" i="22"/>
  <c r="F24" i="22"/>
  <c r="G24" i="22"/>
  <c r="A25" i="22"/>
  <c r="B25" i="22"/>
  <c r="C25" i="22"/>
  <c r="D25" i="22"/>
  <c r="E25" i="22"/>
  <c r="F25" i="22"/>
  <c r="G25" i="22"/>
  <c r="A26" i="22"/>
  <c r="B26" i="22"/>
  <c r="C26" i="22"/>
  <c r="D26" i="22"/>
  <c r="E26" i="22"/>
  <c r="F26" i="22"/>
  <c r="G26" i="22"/>
  <c r="B5" i="22"/>
  <c r="C5" i="22"/>
  <c r="D5" i="22"/>
  <c r="E5" i="22"/>
  <c r="F5" i="22"/>
  <c r="G5" i="22"/>
  <c r="A5" i="22"/>
  <c r="A27" i="21"/>
  <c r="B27" i="21"/>
  <c r="C27" i="21"/>
  <c r="D27" i="21"/>
  <c r="E27" i="21"/>
  <c r="F27" i="21"/>
  <c r="G27" i="21"/>
  <c r="A6" i="21"/>
  <c r="B6" i="21"/>
  <c r="C6" i="21"/>
  <c r="D6" i="21"/>
  <c r="E6" i="21"/>
  <c r="F6" i="21"/>
  <c r="G6" i="21"/>
  <c r="A7" i="21"/>
  <c r="B7" i="21"/>
  <c r="C7" i="21"/>
  <c r="D7" i="21"/>
  <c r="E7" i="21"/>
  <c r="F7" i="21"/>
  <c r="G7" i="21"/>
  <c r="A8" i="21"/>
  <c r="B8" i="21"/>
  <c r="C8" i="21"/>
  <c r="D8" i="21"/>
  <c r="E8" i="21"/>
  <c r="F8" i="21"/>
  <c r="G8" i="21"/>
  <c r="A9" i="21"/>
  <c r="B9" i="21"/>
  <c r="C9" i="21"/>
  <c r="D9" i="21"/>
  <c r="E9" i="21"/>
  <c r="F9" i="21"/>
  <c r="G9" i="21"/>
  <c r="A10" i="21"/>
  <c r="B10" i="21"/>
  <c r="C10" i="21"/>
  <c r="D10" i="21"/>
  <c r="E10" i="21"/>
  <c r="F10" i="21"/>
  <c r="G10" i="21"/>
  <c r="A11" i="21"/>
  <c r="B11" i="21"/>
  <c r="C11" i="21"/>
  <c r="D11" i="21"/>
  <c r="E11" i="21"/>
  <c r="F11" i="21"/>
  <c r="G11" i="21"/>
  <c r="A12" i="21"/>
  <c r="B12" i="21"/>
  <c r="C12" i="21"/>
  <c r="D12" i="21"/>
  <c r="E12" i="21"/>
  <c r="F12" i="21"/>
  <c r="G12" i="21"/>
  <c r="A13" i="21"/>
  <c r="B13" i="21"/>
  <c r="C13" i="21"/>
  <c r="D13" i="21"/>
  <c r="E13" i="21"/>
  <c r="F13" i="21"/>
  <c r="G13" i="21"/>
  <c r="A14" i="21"/>
  <c r="B14" i="21"/>
  <c r="C14" i="21"/>
  <c r="D14" i="21"/>
  <c r="E14" i="21"/>
  <c r="F14" i="21"/>
  <c r="G14" i="21"/>
  <c r="A15" i="21"/>
  <c r="B15" i="21"/>
  <c r="C15" i="21"/>
  <c r="D15" i="21"/>
  <c r="E15" i="21"/>
  <c r="F15" i="21"/>
  <c r="G15" i="21"/>
  <c r="A16" i="21"/>
  <c r="B16" i="21"/>
  <c r="C16" i="21"/>
  <c r="D16" i="21"/>
  <c r="E16" i="21"/>
  <c r="F16" i="21"/>
  <c r="G16" i="21"/>
  <c r="A17" i="21"/>
  <c r="B17" i="21"/>
  <c r="C17" i="21"/>
  <c r="D17" i="21"/>
  <c r="E17" i="21"/>
  <c r="F17" i="21"/>
  <c r="G17" i="21"/>
  <c r="A18" i="21"/>
  <c r="B18" i="21"/>
  <c r="C18" i="21"/>
  <c r="D18" i="21"/>
  <c r="E18" i="21"/>
  <c r="F18" i="21"/>
  <c r="G18" i="21"/>
  <c r="A19" i="21"/>
  <c r="B19" i="21"/>
  <c r="C19" i="21"/>
  <c r="D19" i="21"/>
  <c r="E19" i="21"/>
  <c r="F19" i="21"/>
  <c r="G19" i="21"/>
  <c r="A20" i="21"/>
  <c r="B20" i="21"/>
  <c r="C20" i="21"/>
  <c r="D20" i="21"/>
  <c r="E20" i="21"/>
  <c r="F20" i="21"/>
  <c r="G20" i="21"/>
  <c r="A21" i="21"/>
  <c r="B21" i="21"/>
  <c r="C21" i="21"/>
  <c r="D21" i="21"/>
  <c r="E21" i="21"/>
  <c r="F21" i="21"/>
  <c r="G21" i="21"/>
  <c r="A22" i="21"/>
  <c r="B22" i="21"/>
  <c r="C22" i="21"/>
  <c r="D22" i="21"/>
  <c r="E22" i="21"/>
  <c r="F22" i="21"/>
  <c r="G22" i="21"/>
  <c r="A23" i="21"/>
  <c r="B23" i="21"/>
  <c r="C23" i="21"/>
  <c r="D23" i="21"/>
  <c r="E23" i="21"/>
  <c r="F23" i="21"/>
  <c r="G23" i="21"/>
  <c r="A24" i="21"/>
  <c r="B24" i="21"/>
  <c r="C24" i="21"/>
  <c r="D24" i="21"/>
  <c r="E24" i="21"/>
  <c r="F24" i="21"/>
  <c r="G24" i="21"/>
  <c r="A25" i="21"/>
  <c r="B25" i="21"/>
  <c r="C25" i="21"/>
  <c r="D25" i="21"/>
  <c r="E25" i="21"/>
  <c r="F25" i="21"/>
  <c r="G25" i="21"/>
  <c r="A26" i="21"/>
  <c r="B26" i="21"/>
  <c r="C26" i="21"/>
  <c r="D26" i="21"/>
  <c r="E26" i="21"/>
  <c r="F26" i="21"/>
  <c r="G26" i="21"/>
  <c r="B5" i="21"/>
  <c r="C5" i="21"/>
  <c r="D5" i="21"/>
  <c r="E5" i="21"/>
  <c r="F5" i="21"/>
  <c r="G5" i="21"/>
  <c r="A6" i="20"/>
  <c r="B6" i="20"/>
  <c r="C6" i="20"/>
  <c r="D6" i="20"/>
  <c r="E6" i="20"/>
  <c r="F6" i="20"/>
  <c r="G6" i="20"/>
  <c r="A7" i="20"/>
  <c r="B7" i="20"/>
  <c r="C7" i="20"/>
  <c r="D7" i="20"/>
  <c r="E7" i="20"/>
  <c r="F7" i="20"/>
  <c r="G7" i="20"/>
  <c r="A8" i="20"/>
  <c r="B8" i="20"/>
  <c r="C8" i="20"/>
  <c r="D8" i="20"/>
  <c r="E8" i="20"/>
  <c r="F8" i="20"/>
  <c r="G8" i="20"/>
  <c r="A9" i="20"/>
  <c r="B9" i="20"/>
  <c r="C9" i="20"/>
  <c r="D9" i="20"/>
  <c r="E9" i="20"/>
  <c r="F9" i="20"/>
  <c r="G9" i="20"/>
  <c r="A10" i="20"/>
  <c r="B10" i="20"/>
  <c r="C10" i="20"/>
  <c r="D10" i="20"/>
  <c r="E10" i="20"/>
  <c r="F10" i="20"/>
  <c r="G10" i="20"/>
  <c r="A11" i="20"/>
  <c r="B11" i="20"/>
  <c r="C11" i="20"/>
  <c r="D11" i="20"/>
  <c r="E11" i="20"/>
  <c r="F11" i="20"/>
  <c r="G11" i="20"/>
  <c r="A12" i="20"/>
  <c r="B12" i="20"/>
  <c r="C12" i="20"/>
  <c r="D12" i="20"/>
  <c r="E12" i="20"/>
  <c r="F12" i="20"/>
  <c r="G12" i="20"/>
  <c r="A13" i="20"/>
  <c r="B13" i="20"/>
  <c r="C13" i="20"/>
  <c r="D13" i="20"/>
  <c r="E13" i="20"/>
  <c r="F13" i="20"/>
  <c r="G13" i="20"/>
  <c r="A14" i="20"/>
  <c r="B14" i="20"/>
  <c r="C14" i="20"/>
  <c r="D14" i="20"/>
  <c r="E14" i="20"/>
  <c r="F14" i="20"/>
  <c r="G14" i="20"/>
  <c r="A15" i="20"/>
  <c r="B15" i="20"/>
  <c r="C15" i="20"/>
  <c r="D15" i="20"/>
  <c r="E15" i="20"/>
  <c r="F15" i="20"/>
  <c r="G15" i="20"/>
  <c r="A16" i="20"/>
  <c r="B16" i="20"/>
  <c r="C16" i="20"/>
  <c r="D16" i="20"/>
  <c r="E16" i="20"/>
  <c r="F16" i="20"/>
  <c r="G16" i="20"/>
  <c r="A17" i="20"/>
  <c r="B17" i="20"/>
  <c r="C17" i="20"/>
  <c r="D17" i="20"/>
  <c r="E17" i="20"/>
  <c r="F17" i="20"/>
  <c r="G17" i="20"/>
  <c r="A18" i="20"/>
  <c r="B18" i="20"/>
  <c r="C18" i="20"/>
  <c r="D18" i="20"/>
  <c r="E18" i="20"/>
  <c r="F18" i="20"/>
  <c r="G18" i="20"/>
  <c r="A19" i="20"/>
  <c r="B19" i="20"/>
  <c r="C19" i="20"/>
  <c r="D19" i="20"/>
  <c r="E19" i="20"/>
  <c r="F19" i="20"/>
  <c r="G19" i="20"/>
  <c r="A20" i="20"/>
  <c r="B20" i="20"/>
  <c r="C20" i="20"/>
  <c r="D20" i="20"/>
  <c r="E20" i="20"/>
  <c r="F20" i="20"/>
  <c r="G20" i="20"/>
  <c r="B5" i="20"/>
  <c r="C5" i="20"/>
  <c r="D5" i="20"/>
  <c r="E5" i="20"/>
  <c r="F5" i="20"/>
  <c r="G5" i="20"/>
  <c r="A6" i="19"/>
  <c r="B6" i="19"/>
  <c r="C6" i="19"/>
  <c r="D6" i="19"/>
  <c r="E6" i="19"/>
  <c r="F6" i="19"/>
  <c r="G6" i="19"/>
  <c r="A7" i="19"/>
  <c r="B7" i="19"/>
  <c r="C7" i="19"/>
  <c r="D7" i="19"/>
  <c r="E7" i="19"/>
  <c r="F7" i="19"/>
  <c r="G7" i="19"/>
  <c r="A8" i="19"/>
  <c r="B8" i="19"/>
  <c r="C8" i="19"/>
  <c r="D8" i="19"/>
  <c r="E8" i="19"/>
  <c r="F8" i="19"/>
  <c r="G8" i="19"/>
  <c r="A9" i="19"/>
  <c r="B9" i="19"/>
  <c r="C9" i="19"/>
  <c r="D9" i="19"/>
  <c r="E9" i="19"/>
  <c r="F9" i="19"/>
  <c r="G9" i="19"/>
  <c r="A10" i="19"/>
  <c r="B10" i="19"/>
  <c r="C10" i="19"/>
  <c r="D10" i="19"/>
  <c r="E10" i="19"/>
  <c r="F10" i="19"/>
  <c r="G10" i="19"/>
  <c r="A11" i="19"/>
  <c r="B11" i="19"/>
  <c r="C11" i="19"/>
  <c r="D11" i="19"/>
  <c r="E11" i="19"/>
  <c r="F11" i="19"/>
  <c r="G11" i="19"/>
  <c r="A12" i="19"/>
  <c r="B12" i="19"/>
  <c r="C12" i="19"/>
  <c r="D12" i="19"/>
  <c r="E12" i="19"/>
  <c r="F12" i="19"/>
  <c r="G12" i="19"/>
  <c r="A13" i="19"/>
  <c r="B13" i="19"/>
  <c r="C13" i="19"/>
  <c r="D13" i="19"/>
  <c r="E13" i="19"/>
  <c r="F13" i="19"/>
  <c r="G13" i="19"/>
  <c r="A14" i="19"/>
  <c r="B14" i="19"/>
  <c r="C14" i="19"/>
  <c r="D14" i="19"/>
  <c r="E14" i="19"/>
  <c r="F14" i="19"/>
  <c r="G14" i="19"/>
  <c r="A15" i="19"/>
  <c r="B15" i="19"/>
  <c r="C15" i="19"/>
  <c r="D15" i="19"/>
  <c r="E15" i="19"/>
  <c r="F15" i="19"/>
  <c r="G15" i="19"/>
  <c r="A16" i="19"/>
  <c r="B16" i="19"/>
  <c r="C16" i="19"/>
  <c r="D16" i="19"/>
  <c r="E16" i="19"/>
  <c r="F16" i="19"/>
  <c r="G16" i="19"/>
  <c r="A17" i="19"/>
  <c r="B17" i="19"/>
  <c r="C17" i="19"/>
  <c r="D17" i="19"/>
  <c r="E17" i="19"/>
  <c r="F17" i="19"/>
  <c r="G17" i="19"/>
  <c r="A18" i="19"/>
  <c r="B18" i="19"/>
  <c r="C18" i="19"/>
  <c r="D18" i="19"/>
  <c r="E18" i="19"/>
  <c r="F18" i="19"/>
  <c r="G18" i="19"/>
  <c r="A19" i="19"/>
  <c r="B19" i="19"/>
  <c r="C19" i="19"/>
  <c r="D19" i="19"/>
  <c r="E19" i="19"/>
  <c r="F19" i="19"/>
  <c r="G19" i="19"/>
  <c r="A20" i="19"/>
  <c r="B20" i="19"/>
  <c r="C20" i="19"/>
  <c r="D20" i="19"/>
  <c r="E20" i="19"/>
  <c r="F20" i="19"/>
  <c r="G20" i="19"/>
  <c r="A21" i="19"/>
  <c r="B21" i="19"/>
  <c r="C21" i="19"/>
  <c r="D21" i="19"/>
  <c r="E21" i="19"/>
  <c r="F21" i="19"/>
  <c r="G21" i="19"/>
  <c r="B5" i="19"/>
  <c r="C5" i="19"/>
  <c r="D5" i="19"/>
  <c r="E5" i="19"/>
  <c r="F5" i="19"/>
  <c r="G5" i="19"/>
  <c r="A6" i="2" l="1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C26" i="2"/>
  <c r="D26" i="2"/>
  <c r="E26" i="2"/>
  <c r="F26" i="2"/>
  <c r="A27" i="2"/>
  <c r="C27" i="2"/>
  <c r="D27" i="2"/>
  <c r="E27" i="2"/>
  <c r="F27" i="2"/>
  <c r="A28" i="2"/>
  <c r="C28" i="2"/>
  <c r="D28" i="2"/>
  <c r="E28" i="2"/>
  <c r="F28" i="2"/>
  <c r="A29" i="2"/>
  <c r="C29" i="2"/>
  <c r="D29" i="2"/>
  <c r="E29" i="2"/>
  <c r="F29" i="2"/>
  <c r="B5" i="2"/>
  <c r="C5" i="2"/>
  <c r="D5" i="2"/>
  <c r="E5" i="2"/>
  <c r="F5" i="2"/>
  <c r="G5" i="2"/>
  <c r="A5" i="2" l="1"/>
  <c r="C20" i="1" l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A5" i="25"/>
  <c r="D1" i="25"/>
  <c r="C13" i="1" s="1"/>
  <c r="C1" i="25"/>
  <c r="B13" i="1" s="1"/>
  <c r="C12" i="1"/>
  <c r="B12" i="1"/>
  <c r="A5" i="23"/>
  <c r="D1" i="23"/>
  <c r="C11" i="1" s="1"/>
  <c r="C1" i="23"/>
  <c r="B11" i="1" s="1"/>
  <c r="D1" i="22"/>
  <c r="C10" i="1" s="1"/>
  <c r="C1" i="22"/>
  <c r="B10" i="1" s="1"/>
  <c r="A5" i="21"/>
  <c r="D1" i="21"/>
  <c r="C9" i="1" s="1"/>
  <c r="C1" i="21"/>
  <c r="B9" i="1" s="1"/>
  <c r="A5" i="20"/>
  <c r="D1" i="20"/>
  <c r="C8" i="1" s="1"/>
  <c r="C1" i="20"/>
  <c r="B8" i="1" s="1"/>
  <c r="A5" i="19"/>
  <c r="D1" i="19"/>
  <c r="C7" i="1" s="1"/>
  <c r="C1" i="19"/>
  <c r="B7" i="1" s="1"/>
  <c r="C6" i="1" l="1"/>
  <c r="B6" i="1"/>
  <c r="C5" i="1"/>
  <c r="B5" i="1"/>
  <c r="C4" i="1"/>
  <c r="B4" i="1"/>
  <c r="D1" i="2" l="1"/>
  <c r="C3" i="1" l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<sst xmlns="http://schemas.openxmlformats.org/spreadsheetml/2006/main" count="1341" uniqueCount="516">
  <si>
    <t>序號</t>
    <phoneticPr fontId="4" type="noConversion"/>
  </si>
  <si>
    <t>TABLE NAME</t>
    <phoneticPr fontId="4" type="noConversion"/>
  </si>
  <si>
    <t>中文名稱</t>
    <phoneticPr fontId="4" type="noConversion"/>
  </si>
  <si>
    <t>備註</t>
    <phoneticPr fontId="6" type="noConversion"/>
  </si>
  <si>
    <t>空白:待確認
1:新檔不需轉
2:新檔資料匯入
3:AS400資料匯入
4:Eloan資料匯入</t>
    <phoneticPr fontId="4" type="noConversion"/>
  </si>
  <si>
    <t>空白:未處理
1:TABLE已建立
2:程式撰寫中
3:程式完成待測試
4:測試中
5:測試完成</t>
    <phoneticPr fontId="4" type="noConversion"/>
  </si>
  <si>
    <t>狀態</t>
    <phoneticPr fontId="1" type="noConversion"/>
  </si>
  <si>
    <t>C</t>
  </si>
  <si>
    <t>LMSACN</t>
  </si>
  <si>
    <t>N</t>
  </si>
  <si>
    <t>欄位名稱</t>
  </si>
  <si>
    <t>中文名稱</t>
  </si>
  <si>
    <t>形態</t>
  </si>
  <si>
    <t>長度</t>
  </si>
  <si>
    <t>小數</t>
  </si>
  <si>
    <t>備註說明</t>
  </si>
  <si>
    <t>D</t>
  </si>
  <si>
    <t>種類</t>
    <phoneticPr fontId="4" type="noConversion"/>
  </si>
  <si>
    <t>LMSAPN</t>
  </si>
  <si>
    <t>LMSLPD</t>
  </si>
  <si>
    <t>繳息迄日</t>
  </si>
  <si>
    <t>戶號</t>
  </si>
  <si>
    <t>額度號碼</t>
  </si>
  <si>
    <t>LMSPBK</t>
  </si>
  <si>
    <t>扣款銀行</t>
  </si>
  <si>
    <t>LMSPCN</t>
  </si>
  <si>
    <t>扣款帳號</t>
  </si>
  <si>
    <t>ACHCDT</t>
  </si>
  <si>
    <t>處理日期時間</t>
  </si>
  <si>
    <t>ATHFND</t>
  </si>
  <si>
    <t>核印完成日期</t>
  </si>
  <si>
    <t>ACHCOD</t>
  </si>
  <si>
    <t>授權方式</t>
  </si>
  <si>
    <t>ACHLAMT</t>
  </si>
  <si>
    <t>每筆扣款限額</t>
  </si>
  <si>
    <t>狀態碼</t>
  </si>
  <si>
    <t>AH$ACRP</t>
    <phoneticPr fontId="6" type="noConversion"/>
  </si>
  <si>
    <t>Table</t>
    <phoneticPr fontId="4" type="noConversion"/>
  </si>
  <si>
    <t>回首頁</t>
    <phoneticPr fontId="1" type="noConversion"/>
  </si>
  <si>
    <t>SEQ</t>
    <phoneticPr fontId="4" type="noConversion"/>
  </si>
  <si>
    <t>TABLE名稱</t>
    <phoneticPr fontId="1" type="noConversion"/>
  </si>
  <si>
    <t>欄位名稱</t>
    <phoneticPr fontId="1" type="noConversion"/>
  </si>
  <si>
    <t>中文名稱</t>
    <phoneticPr fontId="1" type="noConversion"/>
  </si>
  <si>
    <t>型態</t>
    <phoneticPr fontId="1" type="noConversion"/>
  </si>
  <si>
    <t>長度</t>
    <phoneticPr fontId="1" type="noConversion"/>
  </si>
  <si>
    <t>小數</t>
    <phoneticPr fontId="1" type="noConversion"/>
  </si>
  <si>
    <t>特殊處理</t>
    <phoneticPr fontId="1" type="noConversion"/>
  </si>
  <si>
    <t>AH$ACRP</t>
    <phoneticPr fontId="1" type="noConversion"/>
  </si>
  <si>
    <t>AH$MBKP</t>
  </si>
  <si>
    <t>AH$MBKP</t>
    <phoneticPr fontId="1" type="noConversion"/>
  </si>
  <si>
    <t>TRXDAT</t>
  </si>
  <si>
    <t>會計日期</t>
  </si>
  <si>
    <t>BSTBTN</t>
  </si>
  <si>
    <t>批次號碼</t>
  </si>
  <si>
    <t>MBKAPN</t>
  </si>
  <si>
    <t>MBKAMT</t>
  </si>
  <si>
    <t>扣款金額</t>
  </si>
  <si>
    <t>MBKRSN</t>
  </si>
  <si>
    <t>扣款失敗原因</t>
  </si>
  <si>
    <t>交易序號</t>
  </si>
  <si>
    <t>TRXIDT</t>
  </si>
  <si>
    <t>入帳日期</t>
  </si>
  <si>
    <t>MAKTRX</t>
  </si>
  <si>
    <t>ACH入帳扣款別</t>
  </si>
  <si>
    <t>ACTACT</t>
  </si>
  <si>
    <t>科目</t>
  </si>
  <si>
    <t>TRXISD</t>
  </si>
  <si>
    <t>計息起日</t>
  </si>
  <si>
    <t>TRXIED</t>
  </si>
  <si>
    <t>計息迄日</t>
  </si>
  <si>
    <t>DPSATC</t>
  </si>
  <si>
    <t>存摺代號</t>
  </si>
  <si>
    <t>LMSPRL</t>
  </si>
  <si>
    <t>與借款人關係</t>
  </si>
  <si>
    <t>LMSPAN</t>
  </si>
  <si>
    <t>帳戶戶名</t>
  </si>
  <si>
    <t>LMSPID</t>
  </si>
  <si>
    <t>身分證字號</t>
  </si>
  <si>
    <t>LA$MBKP</t>
    <phoneticPr fontId="1" type="noConversion"/>
  </si>
  <si>
    <t>繳息起日</t>
  </si>
  <si>
    <t>額度</t>
  </si>
  <si>
    <t>MBKCDE</t>
  </si>
  <si>
    <t>媒體碼</t>
  </si>
  <si>
    <t>入帳扣款別</t>
  </si>
  <si>
    <t>LNMSLP</t>
    <phoneticPr fontId="1" type="noConversion"/>
  </si>
  <si>
    <t>業績年月</t>
  </si>
  <si>
    <t xml:space="preserve">流程別  </t>
  </si>
  <si>
    <t>扣款代碼</t>
  </si>
  <si>
    <t xml:space="preserve">戶號    </t>
  </si>
  <si>
    <t xml:space="preserve">科目    </t>
  </si>
  <si>
    <t>統一編號</t>
  </si>
  <si>
    <t>交易金額</t>
  </si>
  <si>
    <t>失敗原因</t>
  </si>
  <si>
    <t>TPAYAMT</t>
  </si>
  <si>
    <t>應扣金額</t>
  </si>
  <si>
    <t>離職代碼</t>
  </si>
  <si>
    <t>部室代號</t>
  </si>
  <si>
    <t xml:space="preserve">單位代號  </t>
  </si>
  <si>
    <t xml:space="preserve">計息起日  </t>
  </si>
  <si>
    <t xml:space="preserve">計息迄日  </t>
  </si>
  <si>
    <t xml:space="preserve">職務代號  </t>
  </si>
  <si>
    <t xml:space="preserve">本金      </t>
  </si>
  <si>
    <t xml:space="preserve">利息      </t>
  </si>
  <si>
    <t xml:space="preserve">累溢短收  </t>
  </si>
  <si>
    <t>LN$CMDP</t>
  </si>
  <si>
    <t>ADTYMT</t>
  </si>
  <si>
    <t xml:space="preserve">年月份      </t>
  </si>
  <si>
    <t xml:space="preserve">CMT01 </t>
  </si>
  <si>
    <t xml:space="preserve">經紀人代號  </t>
  </si>
  <si>
    <t xml:space="preserve">CMT02 </t>
  </si>
  <si>
    <t xml:space="preserve">保單號碼    </t>
  </si>
  <si>
    <t xml:space="preserve">CMT03 </t>
  </si>
  <si>
    <t xml:space="preserve">批號        </t>
  </si>
  <si>
    <t xml:space="preserve">CMT04 </t>
  </si>
  <si>
    <t xml:space="preserve">險別        </t>
  </si>
  <si>
    <t xml:space="preserve">CMT05 </t>
  </si>
  <si>
    <t xml:space="preserve">簽單日期    </t>
  </si>
  <si>
    <t xml:space="preserve">CMT06 </t>
  </si>
  <si>
    <t xml:space="preserve">被保險人    </t>
  </si>
  <si>
    <t xml:space="preserve">CMT07 </t>
  </si>
  <si>
    <t>被保險人地址</t>
  </si>
  <si>
    <t xml:space="preserve">CMT08 </t>
  </si>
  <si>
    <t>被保險人電話</t>
  </si>
  <si>
    <t xml:space="preserve">CMT09 </t>
  </si>
  <si>
    <t xml:space="preserve">起保日期    </t>
  </si>
  <si>
    <t xml:space="preserve">CMT10 </t>
  </si>
  <si>
    <t xml:space="preserve">到期日期    </t>
  </si>
  <si>
    <t xml:space="preserve">CMT11 </t>
  </si>
  <si>
    <t xml:space="preserve">險種        </t>
  </si>
  <si>
    <t xml:space="preserve">CMT12 </t>
  </si>
  <si>
    <t xml:space="preserve">保費        </t>
  </si>
  <si>
    <t xml:space="preserve">CMT13 </t>
  </si>
  <si>
    <t xml:space="preserve">佣金率      </t>
  </si>
  <si>
    <t xml:space="preserve">CMT14 </t>
  </si>
  <si>
    <t xml:space="preserve">佣金        </t>
  </si>
  <si>
    <t xml:space="preserve">CMT15 </t>
  </si>
  <si>
    <t xml:space="preserve">合計保費    </t>
  </si>
  <si>
    <t xml:space="preserve">CMT16       </t>
  </si>
  <si>
    <t xml:space="preserve">合計佣金  </t>
  </si>
  <si>
    <t xml:space="preserve">CMT17       </t>
  </si>
  <si>
    <t xml:space="preserve">收件號碼  </t>
  </si>
  <si>
    <t xml:space="preserve">CMT18       </t>
  </si>
  <si>
    <t xml:space="preserve">收費日期  </t>
  </si>
  <si>
    <t xml:space="preserve">CMT19       </t>
  </si>
  <si>
    <t xml:space="preserve">佣金日期  </t>
  </si>
  <si>
    <t xml:space="preserve">LMSACN      </t>
  </si>
  <si>
    <t xml:space="preserve">戶號      </t>
  </si>
  <si>
    <t xml:space="preserve">LMSAPN      </t>
  </si>
  <si>
    <t xml:space="preserve">額度      </t>
  </si>
  <si>
    <t xml:space="preserve">CUSEM7      </t>
  </si>
  <si>
    <t xml:space="preserve">火險服務  </t>
  </si>
  <si>
    <t xml:space="preserve">CUSID1      </t>
  </si>
  <si>
    <t xml:space="preserve">統一編號  </t>
  </si>
  <si>
    <t xml:space="preserve">EMPNAM      </t>
  </si>
  <si>
    <t xml:space="preserve">員工姓名  </t>
  </si>
  <si>
    <t xml:space="preserve">CMT20       </t>
  </si>
  <si>
    <t xml:space="preserve">應領金額  </t>
  </si>
  <si>
    <t>LN$CMDP</t>
    <phoneticPr fontId="1" type="noConversion"/>
  </si>
  <si>
    <t>PO$AARP</t>
  </si>
  <si>
    <t>CUSCDT</t>
  </si>
  <si>
    <t xml:space="preserve">建檔日期    </t>
  </si>
  <si>
    <t xml:space="preserve">授權方式    </t>
  </si>
  <si>
    <t xml:space="preserve">戶號        </t>
  </si>
  <si>
    <t>POSCDE</t>
  </si>
  <si>
    <t xml:space="preserve">郵局存款別  </t>
  </si>
  <si>
    <t xml:space="preserve">扣款帳號    </t>
  </si>
  <si>
    <t>CUSID1</t>
  </si>
  <si>
    <t xml:space="preserve">統一編號    </t>
  </si>
  <si>
    <t>PRCCDT</t>
  </si>
  <si>
    <t>FNDDAT</t>
  </si>
  <si>
    <t>CNLDAT</t>
  </si>
  <si>
    <t>核印取消日期</t>
  </si>
  <si>
    <t>POACD2</t>
  </si>
  <si>
    <t xml:space="preserve">核印註記    </t>
  </si>
  <si>
    <t>POACDE</t>
  </si>
  <si>
    <t xml:space="preserve">媒體碼      </t>
  </si>
  <si>
    <t xml:space="preserve">建檔日期      </t>
  </si>
  <si>
    <t>PO$AARP</t>
    <phoneticPr fontId="1" type="noConversion"/>
  </si>
  <si>
    <t>舊資料固定A</t>
    <phoneticPr fontId="1" type="noConversion"/>
  </si>
  <si>
    <t>固定空白</t>
    <phoneticPr fontId="1" type="noConversion"/>
  </si>
  <si>
    <t>固定0</t>
    <phoneticPr fontId="1" type="noConversion"/>
  </si>
  <si>
    <t>INSIAM</t>
  </si>
  <si>
    <t>INSPRM</t>
  </si>
  <si>
    <t>INSIAE</t>
  </si>
  <si>
    <t>地震險保額</t>
  </si>
  <si>
    <t>INSEPM</t>
  </si>
  <si>
    <t>地震險保費</t>
  </si>
  <si>
    <t>INSSDT</t>
  </si>
  <si>
    <t>INSEDT</t>
  </si>
  <si>
    <t>保單號碼</t>
  </si>
  <si>
    <t>LA$INSP</t>
    <phoneticPr fontId="1" type="noConversion"/>
  </si>
  <si>
    <t>火險保額</t>
  </si>
  <si>
    <t>保險起日</t>
  </si>
  <si>
    <t>保險迄日</t>
  </si>
  <si>
    <t>INSIID</t>
  </si>
  <si>
    <t>保險公司</t>
  </si>
  <si>
    <t>火險保費</t>
  </si>
  <si>
    <t>LA$INSP</t>
    <phoneticPr fontId="1" type="noConversion"/>
  </si>
  <si>
    <t>LA$INSP</t>
    <phoneticPr fontId="1" type="noConversion"/>
  </si>
  <si>
    <t>INSNUM</t>
    <phoneticPr fontId="1" type="noConversion"/>
  </si>
  <si>
    <t xml:space="preserve">CUSCDT      </t>
  </si>
  <si>
    <t>固定空白</t>
    <phoneticPr fontId="1" type="noConversion"/>
  </si>
  <si>
    <t>固定0</t>
    <phoneticPr fontId="1" type="noConversion"/>
  </si>
  <si>
    <t>金額</t>
  </si>
  <si>
    <t>POSCDE</t>
    <phoneticPr fontId="1" type="noConversion"/>
  </si>
  <si>
    <t>郵局存款別</t>
    <phoneticPr fontId="1" type="noConversion"/>
  </si>
  <si>
    <t>C</t>
    <phoneticPr fontId="1" type="noConversion"/>
  </si>
  <si>
    <t>POAMTD</t>
    <phoneticPr fontId="1" type="noConversion"/>
  </si>
  <si>
    <t>固定1</t>
    <phoneticPr fontId="1" type="noConversion"/>
  </si>
  <si>
    <t>固定空白</t>
    <phoneticPr fontId="1" type="noConversion"/>
  </si>
  <si>
    <t>LA$MBKP</t>
    <phoneticPr fontId="1" type="noConversion"/>
  </si>
  <si>
    <t>CUSNAJ</t>
  </si>
  <si>
    <t>中文姓名</t>
  </si>
  <si>
    <t>串聯方式</t>
  </si>
  <si>
    <t>篩選條件</t>
  </si>
  <si>
    <t>LMSPBK-&gt;CustNo:
1-&gt;812
2-&gt;006
3-&gt;700
4-&gt;103
皆非時代入000</t>
    <phoneticPr fontId="1" type="noConversion"/>
  </si>
  <si>
    <t>ATHFND&gt;0時代入ATHFND
其餘時代入0</t>
    <phoneticPr fontId="1" type="noConversion"/>
  </si>
  <si>
    <t>ACHCDT&gt;0時：代入TRUNC(ACHCDT/1000000)
其餘時代入0</t>
    <phoneticPr fontId="1" type="noConversion"/>
  </si>
  <si>
    <t>ATHCOD</t>
    <phoneticPr fontId="1" type="noConversion"/>
  </si>
  <si>
    <t>授權狀態</t>
    <phoneticPr fontId="1" type="noConversion"/>
  </si>
  <si>
    <t>C</t>
    <phoneticPr fontId="1" type="noConversion"/>
  </si>
  <si>
    <t>ACHCDE</t>
    <phoneticPr fontId="1" type="noConversion"/>
  </si>
  <si>
    <t>ACHCDT&gt;0時：代入TRUNC(ACHCDT/1000000)
其餘時代入0</t>
  </si>
  <si>
    <t>LA$APLP</t>
    <phoneticPr fontId="1" type="noConversion"/>
  </si>
  <si>
    <t>LMSPRL</t>
    <phoneticPr fontId="1" type="noConversion"/>
  </si>
  <si>
    <t>與借款人關係</t>
    <phoneticPr fontId="1" type="noConversion"/>
  </si>
  <si>
    <t>C</t>
    <phoneticPr fontId="1" type="noConversion"/>
  </si>
  <si>
    <t>LMSPAN</t>
    <phoneticPr fontId="1" type="noConversion"/>
  </si>
  <si>
    <t>LMSPID</t>
    <phoneticPr fontId="1" type="noConversion"/>
  </si>
  <si>
    <t>身分證字號</t>
    <phoneticPr fontId="1" type="noConversion"/>
  </si>
  <si>
    <t>C</t>
    <phoneticPr fontId="1" type="noConversion"/>
  </si>
  <si>
    <t>帳戶戶名</t>
    <phoneticPr fontId="1" type="noConversion"/>
  </si>
  <si>
    <t>NULL時代入00</t>
    <phoneticPr fontId="1" type="noConversion"/>
  </si>
  <si>
    <t>NULL時代入空字串</t>
    <phoneticPr fontId="1" type="noConversion"/>
  </si>
  <si>
    <t>NULL時代入空字串</t>
    <phoneticPr fontId="1" type="noConversion"/>
  </si>
  <si>
    <t>固定空字串</t>
    <phoneticPr fontId="1" type="noConversion"/>
  </si>
  <si>
    <t>固定為0</t>
    <phoneticPr fontId="1" type="noConversion"/>
  </si>
  <si>
    <t>LMSPBK</t>
    <phoneticPr fontId="1" type="noConversion"/>
  </si>
  <si>
    <t>扣款銀行</t>
    <phoneticPr fontId="1" type="noConversion"/>
  </si>
  <si>
    <t>LMSPBK為4時：代入1
LMSPBK為3時：代入3
皆非時：代入2</t>
    <phoneticPr fontId="1" type="noConversion"/>
  </si>
  <si>
    <t>AH$MBKP</t>
    <phoneticPr fontId="1" type="noConversion"/>
  </si>
  <si>
    <t>MAKTRX</t>
    <phoneticPr fontId="1" type="noConversion"/>
  </si>
  <si>
    <t>ACH入帳扣款別</t>
    <phoneticPr fontId="1" type="noConversion"/>
  </si>
  <si>
    <t>MAKTRX-&gt;RepayType:
1-&gt;5
2-&gt;4
3-&gt;1
4-&gt;6
皆非時：代入0</t>
    <phoneticPr fontId="1" type="noConversion"/>
  </si>
  <si>
    <t>TRXDAT</t>
    <phoneticPr fontId="1" type="noConversion"/>
  </si>
  <si>
    <t>固定為'BATX01'</t>
    <phoneticPr fontId="1" type="noConversion"/>
  </si>
  <si>
    <t>LMSACN</t>
    <phoneticPr fontId="1" type="noConversion"/>
  </si>
  <si>
    <t>LA$APLP</t>
    <phoneticPr fontId="1" type="noConversion"/>
  </si>
  <si>
    <t>LMSPBK</t>
    <phoneticPr fontId="1" type="noConversion"/>
  </si>
  <si>
    <t>扣款銀行</t>
    <phoneticPr fontId="1" type="noConversion"/>
  </si>
  <si>
    <t>N</t>
    <phoneticPr fontId="1" type="noConversion"/>
  </si>
  <si>
    <t>LMSPBK-&gt;RepayBank:
1-&gt;812
2-&gt;006
3-&gt;700
4-&gt;103
皆非時代入000</t>
    <phoneticPr fontId="1" type="noConversion"/>
  </si>
  <si>
    <t>LMSPCN</t>
    <phoneticPr fontId="1" type="noConversion"/>
  </si>
  <si>
    <t>固定為0</t>
    <phoneticPr fontId="1" type="noConversion"/>
  </si>
  <si>
    <t>固定為空字串</t>
    <phoneticPr fontId="1" type="noConversion"/>
  </si>
  <si>
    <t>LMSPBK為3時代入01
否則代入00
LMSPBK為3的項目會多一筆此值固定為02的資料</t>
    <phoneticPr fontId="1" type="noConversion"/>
  </si>
  <si>
    <t>LA$MBKP</t>
    <phoneticPr fontId="1" type="noConversion"/>
  </si>
  <si>
    <t>MBKTRX</t>
    <phoneticPr fontId="1" type="noConversion"/>
  </si>
  <si>
    <t>入帳扣款別</t>
    <phoneticPr fontId="1" type="noConversion"/>
  </si>
  <si>
    <t>MBKTRX-&gt;RepayType
1-&gt;5
2-&gt;1
3-&gt;4
4-&gt;6
皆非時：代入0</t>
    <phoneticPr fontId="1" type="noConversion"/>
  </si>
  <si>
    <t>固定為0</t>
    <phoneticPr fontId="1" type="noConversion"/>
  </si>
  <si>
    <t>LMSPBK-&gt;MediaKind:
4-&gt;1
3-&gt;3
皆非時代入2</t>
    <phoneticPr fontId="1" type="noConversion"/>
  </si>
  <si>
    <t>AchDeductMedia</t>
    <phoneticPr fontId="1" type="noConversion"/>
  </si>
  <si>
    <t>MediaSeq</t>
    <phoneticPr fontId="1" type="noConversion"/>
  </si>
  <si>
    <t>媒體序號</t>
  </si>
  <si>
    <t>DECIMAL</t>
  </si>
  <si>
    <t>LA$MBKP</t>
    <phoneticPr fontId="1" type="noConversion"/>
  </si>
  <si>
    <t>TRXDAT</t>
    <phoneticPr fontId="1" type="noConversion"/>
  </si>
  <si>
    <t>會計日期</t>
    <phoneticPr fontId="1" type="noConversion"/>
  </si>
  <si>
    <t>N</t>
    <phoneticPr fontId="1" type="noConversion"/>
  </si>
  <si>
    <t>固定為空字串</t>
    <phoneticPr fontId="1" type="noConversion"/>
  </si>
  <si>
    <t>LN$CTSP
LN$KCPP</t>
    <phoneticPr fontId="1" type="noConversion"/>
  </si>
  <si>
    <t>固定5或6</t>
    <phoneticPr fontId="1" type="noConversion"/>
  </si>
  <si>
    <t>TRXDAT</t>
    <phoneticPr fontId="1" type="noConversion"/>
  </si>
  <si>
    <t>TRXNMT</t>
    <phoneticPr fontId="1" type="noConversion"/>
  </si>
  <si>
    <t>METAMT
KCPAMT</t>
    <phoneticPr fontId="1" type="noConversion"/>
  </si>
  <si>
    <t>CUSID1</t>
    <phoneticPr fontId="1" type="noConversion"/>
  </si>
  <si>
    <t>T05
KCPPLY</t>
    <phoneticPr fontId="1" type="noConversion"/>
  </si>
  <si>
    <t>T05
保單號碼</t>
    <phoneticPr fontId="1" type="noConversion"/>
  </si>
  <si>
    <t>C</t>
    <phoneticPr fontId="1" type="noConversion"/>
  </si>
  <si>
    <t>MBKTRX-&gt;AchRepayCode:
1-&gt;5
2-&gt;1
3-&gt;4
4-&gt;6
皆非時：代入0</t>
    <phoneticPr fontId="1" type="noConversion"/>
  </si>
  <si>
    <t>固定為0</t>
    <phoneticPr fontId="1" type="noConversion"/>
  </si>
  <si>
    <t>EMPCOD</t>
    <phoneticPr fontId="1" type="noConversion"/>
  </si>
  <si>
    <t>CUSID1</t>
    <phoneticPr fontId="1" type="noConversion"/>
  </si>
  <si>
    <t>員工代號</t>
    <phoneticPr fontId="1" type="noConversion"/>
  </si>
  <si>
    <t>C</t>
    <phoneticPr fontId="1" type="noConversion"/>
  </si>
  <si>
    <t>統一編號</t>
    <phoneticPr fontId="1" type="noConversion"/>
  </si>
  <si>
    <t>C</t>
    <phoneticPr fontId="1" type="noConversion"/>
  </si>
  <si>
    <t>INSCIN</t>
    <phoneticPr fontId="1" type="noConversion"/>
  </si>
  <si>
    <t>當期利息</t>
    <phoneticPr fontId="1" type="noConversion"/>
  </si>
  <si>
    <t>當期本金</t>
    <phoneticPr fontId="1" type="noConversion"/>
  </si>
  <si>
    <t>INSCPN</t>
    <phoneticPr fontId="1" type="noConversion"/>
  </si>
  <si>
    <t>D</t>
    <phoneticPr fontId="1" type="noConversion"/>
  </si>
  <si>
    <t>固定為空字串</t>
    <phoneticPr fontId="1" type="noConversion"/>
  </si>
  <si>
    <t>LNMSLP</t>
    <phoneticPr fontId="1" type="noConversion"/>
  </si>
  <si>
    <t>TRXIDT</t>
    <phoneticPr fontId="1" type="noConversion"/>
  </si>
  <si>
    <t>入帳日期</t>
    <phoneticPr fontId="1" type="noConversion"/>
  </si>
  <si>
    <t>N</t>
    <phoneticPr fontId="1" type="noConversion"/>
  </si>
  <si>
    <t>固定為1</t>
    <phoneticPr fontId="1" type="noConversion"/>
  </si>
  <si>
    <t>ROW_NUMBER() OVER (PARTITION BY TRXIDT ORDER BY TRXNMT)</t>
  </si>
  <si>
    <t>LMSACN</t>
    <phoneticPr fontId="1" type="noConversion"/>
  </si>
  <si>
    <t>戶號</t>
    <phoneticPr fontId="1" type="noConversion"/>
  </si>
  <si>
    <t>N</t>
    <phoneticPr fontId="1" type="noConversion"/>
  </si>
  <si>
    <t>LNMSLP</t>
    <phoneticPr fontId="1" type="noConversion"/>
  </si>
  <si>
    <t>MBKTRX</t>
    <phoneticPr fontId="1" type="noConversion"/>
  </si>
  <si>
    <t>入帳扣款別</t>
    <phoneticPr fontId="1" type="noConversion"/>
  </si>
  <si>
    <t>MBKTRX-&gt;RepayCode:
1-&gt;5
2-&gt;1
3-&gt;4
4-&gt;6
皆非時：代入0</t>
    <phoneticPr fontId="1" type="noConversion"/>
  </si>
  <si>
    <t>DEDCOD</t>
    <phoneticPr fontId="1" type="noConversion"/>
  </si>
  <si>
    <t>扣款代碼</t>
    <phoneticPr fontId="1" type="noConversion"/>
  </si>
  <si>
    <t>TPAYAMT</t>
    <phoneticPr fontId="1" type="noConversion"/>
  </si>
  <si>
    <t>YGYYMM</t>
    <phoneticPr fontId="1" type="noConversion"/>
  </si>
  <si>
    <t>FLWCOD</t>
    <phoneticPr fontId="1" type="noConversion"/>
  </si>
  <si>
    <t>BCMCOD</t>
    <phoneticPr fontId="1" type="noConversion"/>
  </si>
  <si>
    <t>CUSID1</t>
    <phoneticPr fontId="1" type="noConversion"/>
  </si>
  <si>
    <t>TRXIDT</t>
    <phoneticPr fontId="1" type="noConversion"/>
  </si>
  <si>
    <t>TRXAMT</t>
    <phoneticPr fontId="1" type="noConversion"/>
  </si>
  <si>
    <t>ACTACT</t>
    <phoneticPr fontId="1" type="noConversion"/>
  </si>
  <si>
    <t>FALCOD</t>
    <phoneticPr fontId="1" type="noConversion"/>
  </si>
  <si>
    <t>TRXDAT</t>
    <phoneticPr fontId="1" type="noConversion"/>
  </si>
  <si>
    <t>BSTBTN</t>
    <phoneticPr fontId="1" type="noConversion"/>
  </si>
  <si>
    <t>ROW_NUMBER() OVER (PARTITION BY TRXDAT,BSTBTN ORDER BY TRXNMT)</t>
  </si>
  <si>
    <t>應扣金額</t>
    <phoneticPr fontId="1" type="noConversion"/>
  </si>
  <si>
    <t>D</t>
    <phoneticPr fontId="1" type="noConversion"/>
  </si>
  <si>
    <t>業績年月</t>
    <phoneticPr fontId="1" type="noConversion"/>
  </si>
  <si>
    <t>N</t>
    <phoneticPr fontId="1" type="noConversion"/>
  </si>
  <si>
    <t>流程別</t>
    <phoneticPr fontId="1" type="noConversion"/>
  </si>
  <si>
    <t>單位代號</t>
    <phoneticPr fontId="1" type="noConversion"/>
  </si>
  <si>
    <t>入帳日期</t>
    <phoneticPr fontId="1" type="noConversion"/>
  </si>
  <si>
    <t>交易金額</t>
    <phoneticPr fontId="1" type="noConversion"/>
  </si>
  <si>
    <t>失敗原因</t>
    <phoneticPr fontId="1" type="noConversion"/>
  </si>
  <si>
    <t>科目</t>
    <phoneticPr fontId="1" type="noConversion"/>
  </si>
  <si>
    <t>會計日期</t>
    <phoneticPr fontId="1" type="noConversion"/>
  </si>
  <si>
    <t>批次號碼</t>
    <phoneticPr fontId="1" type="noConversion"/>
  </si>
  <si>
    <t>TO_NUMBER後TRUNC</t>
    <phoneticPr fontId="1" type="noConversion"/>
  </si>
  <si>
    <t>TRIM(CMT02)</t>
    <phoneticPr fontId="1" type="noConversion"/>
  </si>
  <si>
    <t>取前六字元</t>
    <phoneticPr fontId="1" type="noConversion"/>
  </si>
  <si>
    <t>ClNoMapping</t>
    <phoneticPr fontId="1" type="noConversion"/>
  </si>
  <si>
    <t>ClCode1</t>
  </si>
  <si>
    <t>ClCode2</t>
  </si>
  <si>
    <t>ClNo</t>
  </si>
  <si>
    <t>擔保品代號1</t>
  </si>
  <si>
    <t>擔保品代號2</t>
  </si>
  <si>
    <t>擔保品編號</t>
  </si>
  <si>
    <t>TRIM(INSNUM)</t>
    <phoneticPr fontId="1" type="noConversion"/>
  </si>
  <si>
    <t>LN$FR1P</t>
    <phoneticPr fontId="1" type="noConversion"/>
  </si>
  <si>
    <t>INSNUM</t>
    <phoneticPr fontId="1" type="noConversion"/>
  </si>
  <si>
    <t>ADTYMT</t>
    <phoneticPr fontId="1" type="noConversion"/>
  </si>
  <si>
    <t>LMSAPN</t>
    <phoneticPr fontId="1" type="noConversion"/>
  </si>
  <si>
    <t>INSNUM2</t>
    <phoneticPr fontId="1" type="noConversion"/>
  </si>
  <si>
    <t>LN$FR1P</t>
    <phoneticPr fontId="1" type="noConversion"/>
  </si>
  <si>
    <t>INSIID</t>
    <phoneticPr fontId="1" type="noConversion"/>
  </si>
  <si>
    <t>LMSPYS</t>
    <phoneticPr fontId="1" type="noConversion"/>
  </si>
  <si>
    <t>INSIAM2</t>
    <phoneticPr fontId="1" type="noConversion"/>
  </si>
  <si>
    <t>INSIAE2</t>
    <phoneticPr fontId="1" type="noConversion"/>
  </si>
  <si>
    <t>INSPRM2</t>
    <phoneticPr fontId="1" type="noConversion"/>
  </si>
  <si>
    <t>INSEPM2</t>
    <phoneticPr fontId="1" type="noConversion"/>
  </si>
  <si>
    <t>INSSDT2</t>
    <phoneticPr fontId="1" type="noConversion"/>
  </si>
  <si>
    <t>INSEDT2</t>
    <phoneticPr fontId="1" type="noConversion"/>
  </si>
  <si>
    <t>INSTOT</t>
    <phoneticPr fontId="1" type="noConversion"/>
  </si>
  <si>
    <t>TRXDAT</t>
    <phoneticPr fontId="1" type="noConversion"/>
  </si>
  <si>
    <t>UPDATE_IDENT</t>
    <phoneticPr fontId="1" type="noConversion"/>
  </si>
  <si>
    <t>CHKPRT</t>
    <phoneticPr fontId="1" type="noConversion"/>
  </si>
  <si>
    <t>TFRBAD</t>
    <phoneticPr fontId="1" type="noConversion"/>
  </si>
  <si>
    <t>TFRNO</t>
    <phoneticPr fontId="1" type="noConversion"/>
  </si>
  <si>
    <t>保單號碼</t>
    <phoneticPr fontId="1" type="noConversion"/>
  </si>
  <si>
    <t>年月份</t>
    <phoneticPr fontId="1" type="noConversion"/>
  </si>
  <si>
    <t>額度號碼</t>
    <phoneticPr fontId="1" type="noConversion"/>
  </si>
  <si>
    <t>保單號碼</t>
    <phoneticPr fontId="1" type="noConversion"/>
  </si>
  <si>
    <t>保險公司</t>
    <phoneticPr fontId="1" type="noConversion"/>
  </si>
  <si>
    <t>C</t>
    <phoneticPr fontId="1" type="noConversion"/>
  </si>
  <si>
    <t>繳款方式</t>
    <phoneticPr fontId="1" type="noConversion"/>
  </si>
  <si>
    <t>N</t>
    <phoneticPr fontId="1" type="noConversion"/>
  </si>
  <si>
    <t>火險保額</t>
    <phoneticPr fontId="1" type="noConversion"/>
  </si>
  <si>
    <t>地震險保額</t>
    <phoneticPr fontId="1" type="noConversion"/>
  </si>
  <si>
    <t>火險保費</t>
    <phoneticPr fontId="1" type="noConversion"/>
  </si>
  <si>
    <t>地震險保費</t>
    <phoneticPr fontId="1" type="noConversion"/>
  </si>
  <si>
    <t>保險起日</t>
    <phoneticPr fontId="1" type="noConversion"/>
  </si>
  <si>
    <t>保險迄日</t>
    <phoneticPr fontId="1" type="noConversion"/>
  </si>
  <si>
    <t>總保費</t>
    <phoneticPr fontId="1" type="noConversion"/>
  </si>
  <si>
    <t>會計日期</t>
    <phoneticPr fontId="1" type="noConversion"/>
  </si>
  <si>
    <t>交易序號</t>
    <phoneticPr fontId="1" type="noConversion"/>
  </si>
  <si>
    <t>是否印通知單</t>
    <phoneticPr fontId="1" type="noConversion"/>
  </si>
  <si>
    <t>轉催收日</t>
    <phoneticPr fontId="1" type="noConversion"/>
  </si>
  <si>
    <t>轉催編號</t>
    <phoneticPr fontId="1" type="noConversion"/>
  </si>
  <si>
    <t>NULL時代入0</t>
    <phoneticPr fontId="1" type="noConversion"/>
  </si>
  <si>
    <t>取第2字元</t>
    <phoneticPr fontId="1" type="noConversion"/>
  </si>
  <si>
    <t>固定為0</t>
    <phoneticPr fontId="1" type="noConversion"/>
  </si>
  <si>
    <t>當PRCCDT大於0時：PRCCDT/1000000並TRUNC後代入
其餘時：代入0</t>
    <phoneticPr fontId="1" type="noConversion"/>
  </si>
  <si>
    <t>POACOD</t>
    <phoneticPr fontId="1" type="noConversion"/>
  </si>
  <si>
    <t>授權狀態</t>
    <phoneticPr fontId="1" type="noConversion"/>
  </si>
  <si>
    <t>POANUM</t>
    <phoneticPr fontId="1" type="noConversion"/>
  </si>
  <si>
    <t>CUSCDT</t>
    <phoneticPr fontId="1" type="noConversion"/>
  </si>
  <si>
    <t>PO$AARP</t>
    <phoneticPr fontId="1" type="noConversion"/>
  </si>
  <si>
    <t>FNDDAT</t>
    <phoneticPr fontId="1" type="noConversion"/>
  </si>
  <si>
    <t>LA$APLP</t>
    <phoneticPr fontId="1" type="noConversion"/>
  </si>
  <si>
    <t>LMSPRL</t>
    <phoneticPr fontId="1" type="noConversion"/>
  </si>
  <si>
    <t>LMSPAN</t>
    <phoneticPr fontId="1" type="noConversion"/>
  </si>
  <si>
    <t>LA$APLP</t>
    <phoneticPr fontId="1" type="noConversion"/>
  </si>
  <si>
    <t>LMSPID</t>
    <phoneticPr fontId="1" type="noConversion"/>
  </si>
  <si>
    <t>序號</t>
    <phoneticPr fontId="1" type="noConversion"/>
  </si>
  <si>
    <t>建檔日期</t>
    <phoneticPr fontId="1" type="noConversion"/>
  </si>
  <si>
    <t>核印完成日期</t>
    <phoneticPr fontId="1" type="noConversion"/>
  </si>
  <si>
    <t>與借款人關係</t>
    <phoneticPr fontId="1" type="noConversion"/>
  </si>
  <si>
    <t>帳戶戶名</t>
    <phoneticPr fontId="1" type="noConversion"/>
  </si>
  <si>
    <t>身分證字號</t>
    <phoneticPr fontId="1" type="noConversion"/>
  </si>
  <si>
    <t>NULL時代入00</t>
    <phoneticPr fontId="1" type="noConversion"/>
  </si>
  <si>
    <t>NULL時代入空字串</t>
    <phoneticPr fontId="1" type="noConversion"/>
  </si>
  <si>
    <t>FROM "LA$MBKP"</t>
    <phoneticPr fontId="1" type="noConversion"/>
  </si>
  <si>
    <t>WHERE "LA$MBKP"."LMSPBK" = 3</t>
    <phoneticPr fontId="1" type="noConversion"/>
  </si>
  <si>
    <t>TRXNMT</t>
  </si>
  <si>
    <t>MBKAPN</t>
    <phoneticPr fontId="1" type="noConversion"/>
  </si>
  <si>
    <t>繳息起日,額度,入帳扣款別</t>
    <phoneticPr fontId="1" type="noConversion"/>
  </si>
  <si>
    <t>LA$MBKP</t>
  </si>
  <si>
    <t>LA$MBKP</t>
    <phoneticPr fontId="1" type="noConversion"/>
  </si>
  <si>
    <t>FROM (SELECT "AH$ACRP"."CUSCDT","AH$ACRP"."LMSACN","AH$ACRP"."LMSPBK","AH$ACRP"."LMSPCN",
MIN("AH$ACRP"."LMSAPN") AS "LMSAPN"
FROM "AH$ACRP"
GROUP BY "AH$ACRP"."CUSCDT" ,"AH$ACRP"."LMSACN",
"AH$ACRP"."LMSPBK","AH$ACRP"."LMSPCN" ) S1
LEFT JOIN "AH$ACRP" S2 ON S2."CUSCDT" = S1."CUSCDT"
AND S2."LMSACN" = S1."LMSACN" AND S2."LMSPBK" = S1."LMSPBK"
AND S2."LMSPCN" = S1."LMSPCN" AND S2."LMSAPN" = S1."LMSAPN"
LEFT JOIN (SELECT DISTINCT "LMSACN","LMSPCN","LMSPRL","LMSPAN","LMSPID",
ROW_NUMBER() OVER (PARTITION BY "LMSACN","LMSPCN" ORDER BY "LMSPRL") AS "SEQ"
FROM "LA$APLP"
WHERE "LMSPYS" = 2 ) FACM ON FACM."LMSACN" = S2."LMSACN"
AND FACM."LMSPCN" = S2."LMSPCN" AND FACM."SEQ" = 1</t>
    <phoneticPr fontId="1" type="noConversion"/>
  </si>
  <si>
    <t>FROM "AH$MBKP"</t>
    <phoneticPr fontId="1" type="noConversion"/>
  </si>
  <si>
    <t>(1)
FROM "LA$APLP" S1
(2)
FROM "LA$APLP" S1</t>
    <phoneticPr fontId="1" type="noConversion"/>
  </si>
  <si>
    <t>(1)
WHERE S1."LMSPYS" = 2
(2)
WHERE S1."LMSPBK" = '3' AND S1."LMSPYS" = 2</t>
    <phoneticPr fontId="1" type="noConversion"/>
  </si>
  <si>
    <t>FROM "LA$MBKP"
LEFT JOIN (SELECT "LA$MBKP"."TRXIDT","LA$MBKP"."LMSACN","LA$MBKP"."MBKAPN","LA$MBKP"."LMSLPD","LA$MBKP"."MBKTRX"
FROM "LA$MBKP"
GROUP BY "LA$MBKP"."TRXIDT","LA$MBKP"."LMSACN","LA$MBKP"."MBKAPN","LA$MBKP"."LMSLPD","LA$MBKP"."MBKTRX"
HAVING COUNT(*) &gt;= 2
) S2 ON S2."TRXIDT" = "LA$MBKP"."TRXIDT" AND S2."LMSACN" = "LA$MBKP"."LMSACN" AND S2."MBKAPN" = "LA$MBKP"."MBKAPN" AND S2."LMSLPD" = "LA$MBKP"."LMSLPD" AND S2."MBKTRX" = "LA$MBKP"."MBKTRX"
LEFT JOIN (SELECT "MediaDate","MediaKind","CustNo","FacmNo","RepayType","MediaSeq"
,ROW_NUMBER() OVER (PARTITION BY "MediaDate","MediaKind","CustNo","FacmNo","RepayType"
ORDER BY "MediaDate","MediaKind","CustNo","FacmNo","RepayType") AS "Seq"
FROM "AchDeductMedia") ADM ON ADM."MediaDate" = "LA$MBKP"."TRXIDT"
AND ADM."MediaKind" = CASE 
WHEN "LA$MBKP"."LMSPBK" = 4 THEN '1'
WHEN "LA$MBKP"."LMSPBK" = 3 THEN '3'
ELSE '2' END 
AND ADM."CustNo" = "LA$MBKP"."LMSACN" AND ADM."FacmNo" = "LA$MBKP"."MBKAPN"
AND ADM."RepayType" = CASE "LA$MBKP"."MBKTRX"
WHEN '1' THEN '5'
WHEN '2' THEN '1' -- 期款
WHEN '3' THEN '4' -- 帳管費
WHEN '4' THEN '6' -- 契變手續費
ELSE '0' END 
AND ADM."Seq" = 1</t>
    <phoneticPr fontId="1" type="noConversion"/>
  </si>
  <si>
    <t>WHERE NVL(S2."TRXIDT",0) = 0 AND NVL(S2."LMSACN",0) = 0
AND NVL(S2."MBKAPN",0) = 0 AND NVL(S2."LMSLPD",0) = 0
AND NVL(S2."MBKTRX",0) = 0</t>
    <phoneticPr fontId="1" type="noConversion"/>
  </si>
  <si>
    <t>LMSPBK-&gt;RepayBank
1-&gt;812
2-&gt;006
3-&gt;700
4-&gt;103
皆非時：代入000</t>
    <phoneticPr fontId="1" type="noConversion"/>
  </si>
  <si>
    <t>(1)
FROM "LN$CTSP"
(2)
FROM "LN$KCPP"</t>
    <phoneticPr fontId="1" type="noConversion"/>
  </si>
  <si>
    <t>固定為9</t>
    <phoneticPr fontId="1" type="noConversion"/>
  </si>
  <si>
    <t>比對處理</t>
  </si>
  <si>
    <t>比對處理</t>
    <phoneticPr fontId="1" type="noConversion"/>
  </si>
  <si>
    <t>CASE WHEN "LMSPBK" = '1' THEN '812' WHEN "LMSPBK" = '2' THEN '006' WHEN "LMSPBK" = '3' THEN '700' WHEN "LMSPBK" = '4' THEN '103' ELSE '000' END</t>
    <phoneticPr fontId="1" type="noConversion"/>
  </si>
  <si>
    <t>CASE WHEN "LMSPBK" = 4 THEN '1' WHEN "LMSPBK" = 3 THEN '3' ELSE '2' END</t>
    <phoneticPr fontId="1" type="noConversion"/>
  </si>
  <si>
    <t>CASE "MBKTRX" WHEN '1' THEN '5' WHEN '2' THEN '1' WHEN '3' THEN '4' WHEN '4' THEN '6' ELSE '0' END</t>
    <phoneticPr fontId="1" type="noConversion"/>
  </si>
  <si>
    <t>''</t>
    <phoneticPr fontId="1" type="noConversion"/>
  </si>
  <si>
    <t>WHERE S1."Seq" = 1</t>
    <phoneticPr fontId="1" type="noConversion"/>
  </si>
  <si>
    <t>TBYGYMP</t>
    <phoneticPr fontId="1" type="noConversion"/>
  </si>
  <si>
    <t xml:space="preserve">業績年月  </t>
  </si>
  <si>
    <t xml:space="preserve">流程別    </t>
  </si>
  <si>
    <t xml:space="preserve">入帳日期  </t>
  </si>
  <si>
    <t>WHERE S1."seq" = 1</t>
    <phoneticPr fontId="1" type="noConversion"/>
  </si>
  <si>
    <t xml:space="preserve">FROM "LNMSLP" </t>
  </si>
  <si>
    <t>FROM "LNMSLP"</t>
    <phoneticPr fontId="1" type="noConversion"/>
  </si>
  <si>
    <t>FROM (SELECT "YGYYMM","FLWCOD","TRXIDT",ROW_NUMBER() OVER (PARTITION BY "YGYYMM","FLWCOD" ORDER BY "TRXIDT" DESC) AS "Seq" FROM "TBYGYMP") S1</t>
    <phoneticPr fontId="1" type="noConversion"/>
  </si>
  <si>
    <t>FROM (SELECT "LN$CMDP"."ADTYMT"             AS "InsuYearMonth"       -- 年月份 DECIMAL 6 0
                ,TRUNC(TO_NUMBER("LN$CMDP"."CMT01"))
                                                AS "ManagerCode"         -- 經紀人代號 DECIMAL 3 0
                ,TRIM("LN$CMDP"."CMT02")        AS "NowInsuNo"           -- 保單號碼 VARCHAR2 20 0
                ,SUBSTR("LN$CMDP"."CMT03",0,6)  AS "BatchNo"             -- 批號 VARCHAR2 6 0
                ,LPAD(TRUNC(TO_NUMBER("LN$CMDP"."CMT04")),3,'0')
                                                AS "InsuType"            -- 險別 VARCHAR2 3 0
                ,"LN$CMDP"."CMT05"              AS "InsuSignDate"        -- 簽單日期 DECIMAL 8 0
                ,"LN$CMDP"."CMT06"              AS "InsuredName"         -- 被保險人 NVARCHAR2 60 0
                ,"LN$CMDP"."CMT07"              AS "InsuredAddr"         -- 被保險人地址 NVARCHAR2 60 0
                ,"LN$CMDP"."CMT08"              AS "InsuredTeleph"       -- 被保險人電話 VARCHAR2 20 0
                ,"LN$CMDP"."CMT09"              AS "InsuStartDate"       -- 起保日期 DECIMAL 8 0
                ,"LN$CMDP"."CMT10"              AS "InsuEndDate"         -- 到期日期 DECIMAL 8 0
                ,LPAD(TRUNC(TO_NUMBER("LN$CMDP"."CMT11")),4,'0')
                                                AS "InsuCate"            -- 險種 VARCHAR2 4 0
                ,"LN$CMDP"."CMT12"              AS "InsuPrem"            -- 保費 DECIMAL 14 0
                ,"LN$CMDP"."CMT13"              AS "CommRate"            -- 佣金率 DECIMAL 5 3
                ,"LN$CMDP"."CMT14"              AS "Commision"           -- 佣金 DECIMAL 14 0
                ,"LN$CMDP"."CMT15"              AS "TotInsuPrem"         -- 合計保費 DECIMAL 14 0
                ,"LN$CMDP"."CMT16"              AS "TotComm"             -- 合計佣金 DECIMAL 14 0
                ,"LN$CMDP"."CMT17"              AS "RecvSeq"             -- 收件號碼 VARCHAR2 14 0
                ,"LN$CMDP"."CMT18"              AS "ChargeDate"          -- 收費日期 DECIMAL 8 0
                ,"LN$CMDP"."CMT19"              AS "CommDate"            -- 佣金日期 DECIMAL 8 0
                ,"LN$CMDP"."LMSACN"             AS "CustNo"              -- 戶號 DECIMAL 7 0
                ,"LN$CMDP"."LMSAPN"             AS "FacmNo"              -- 額度 DECIMAL 3 0
                ,"LN$CMDP"."CUSEM7"             AS "FireOfficer"         -- 火險服務 VARCHAR2 6 0
                ,"LN$CMDP"."CUSID1"             AS "EmpId"               -- 統一編號 VARCHAR2 10 0
                ,"LN$CMDP"."EMPNAM"             AS "EmpName"             -- 員工姓名 NVARCHAR2 4 0
                ,"LN$CMDP"."CMT20"              AS "DueAmt"              -- 應領金額 DECIMAL 14 0
                ,ROW_NUMBER() OVER (PARTITION BY "LN$CMDP"."ADTYMT"
                                                ,TRUNC(TO_NUMBER("LN$CMDP"."CMT01"))
                                                ,TRIM("LN$CMDP"."CMT02")
                                    ORDER BY "LN$CMDP"."ADTYMT"
                                            ,TRUNC(TO_NUMBER("LN$CMDP"."CMT01"))
                                            ,TRIM("LN$CMDP"."CMT02")) AS "seq"
          FROM "LN$CMDP"
         ) S1</t>
    <phoneticPr fontId="1" type="noConversion"/>
  </si>
  <si>
    <t>FROM "ClNoMapping" S1
LEFT JOIN "LA$INSP" S2 ON S2."GDRID1" = S1."GDRID1"
AND S2."GDRID2" = S1."GDRID2" AND S2."GDRNUM" = S1."GDRNUM"
AND S2."LGTSEQ" = S1."LGTSEQ"</t>
    <phoneticPr fontId="1" type="noConversion"/>
  </si>
  <si>
    <t>WHERE NVL(TRIM(S2."INSNUM"),' ') &lt;&gt; ' '</t>
    <phoneticPr fontId="1" type="noConversion"/>
  </si>
  <si>
    <t>TRIM("INSNUM")</t>
    <phoneticPr fontId="1" type="noConversion"/>
  </si>
  <si>
    <t>NVL("LMSPYS",0)</t>
    <phoneticPr fontId="1" type="noConversion"/>
  </si>
  <si>
    <t>NVL("INSSDT2",0)</t>
  </si>
  <si>
    <t>NVL("INSPRM2",0)</t>
    <phoneticPr fontId="1" type="noConversion"/>
  </si>
  <si>
    <t>NVL("INSIAM2",0)</t>
    <phoneticPr fontId="1" type="noConversion"/>
  </si>
  <si>
    <t>NVL("INSEDT2",0)</t>
  </si>
  <si>
    <t>NVL("INSTOT",0)</t>
  </si>
  <si>
    <t>NVL("TRXDAT",0)</t>
  </si>
  <si>
    <t>NVL("INSIAE2",0)</t>
    <phoneticPr fontId="1" type="noConversion"/>
  </si>
  <si>
    <t>NVL("INSEPM2",0)</t>
    <phoneticPr fontId="1" type="noConversion"/>
  </si>
  <si>
    <t>NVL("TFRBAD",0)</t>
    <phoneticPr fontId="1" type="noConversion"/>
  </si>
  <si>
    <t>NVL("TFRNO",0)</t>
    <phoneticPr fontId="1" type="noConversion"/>
  </si>
  <si>
    <t>FROM "ClNoMapping" S1
LEFT JOIN "LA$INSP" S2 ON S2."GDRID1" = S1."GDRID1"
AND S2."GDRID2" = S1."GDRID2" AND S2."GDRNUM" = S1."GDRNUM"
AND S2."LGTSEQ" = S1."LGTSEQ"
LEFT JOIN "LN$FR1P" ON "LN$FR1P"."GDRID1" = S2."GDRID1"
AND "LN$FR1P"."GDRID2" = S2."GDRID2" AND "LN$FR1P"."GDRNUM" = S2."GDRNUM"
AND "LN$FR1P"."INSNUM" = S2."INSNUM" AND "LN$FR1P"."LGTSEQ" = S2."LGTSEQ"
AND TRUNC("LN$FR1P"."INSEDT" / 100) = "LN$FR1P"."ADTYMT"
LEFT JOIN (SELECT "GDRID1","GDRID2","GDRNUM","INSNUM"
,ROW_NUMBER() OVER (PARTITION BY "GDRID1","GDRID2","GDRNUM" ORDER BY "ADTYMT") AS "Seq"
FROM "LN$FR1P" ) S3 ON S3."GDRID1" = S2."GDRID1"
AND S3."GDRID2" = S2."GDRID2" AND S3."GDRNUM" = S2."GDRNUM"
AND S3."Seq" = 1</t>
    <phoneticPr fontId="1" type="noConversion"/>
  </si>
  <si>
    <t>WHERE NVL(TRIM(S2."INSNUM"),' ') &lt;&gt; ' '
AND NVL(TRIM("LN$FR1P"."ADTYMT"),0) &gt; 0 AND NVL(TRIM("LN$FR1P"."INSNUM"),' ') &lt;&gt; ' '
AND NVL("LN$FR1P"."CHKPRO",1) = 0</t>
  </si>
  <si>
    <t>FROM "PO$AARP"
LEFT JOIN (SELECT "LMSACN","LMSPCN","LMSPRL","LMSPAN","LMSPID",
ROW_NUMBER() OVER (PARTITION BY "LMSACN","LMSPCN" ORDER BY "LMSPRL") AS "SEQ"
FROM "LA$APLP"
WHERE "LMSPYS" = 2 ) FACM ON FACM."LMSACN" = "PO$AARP"."LMSACN"
AND FACM."LMSPCN" = "PO$AARP"."LMSPCN" AND FACM."SEQ" = 1</t>
    <phoneticPr fontId="1" type="noConversion"/>
  </si>
  <si>
    <t>'1'</t>
    <phoneticPr fontId="1" type="noConversion"/>
  </si>
  <si>
    <t>SUBSTR("POATYP",2,1)</t>
    <phoneticPr fontId="1" type="noConversion"/>
  </si>
  <si>
    <t>CASE WHEN "PRCCDT" &gt; 0 THEN TRUNC("PRCCDT" / 1000000) ELSE 0 END</t>
    <phoneticPr fontId="1" type="noConversion"/>
  </si>
  <si>
    <t>CASE WHEN "POACOD" = '00' THEN "FNDDAT" ELSE 0 END</t>
    <phoneticPr fontId="1" type="noConversion"/>
  </si>
  <si>
    <t>授權成功時將核印完成日期視為提回日期</t>
    <phoneticPr fontId="1" type="noConversion"/>
  </si>
  <si>
    <t>NVL("LMSPRL",'00')</t>
    <phoneticPr fontId="1" type="noConversion"/>
  </si>
  <si>
    <t>NVL("LMSPAN",u' ')</t>
    <phoneticPr fontId="1" type="noConversion"/>
  </si>
  <si>
    <t xml:space="preserve">NVL("LMSPID",' ') </t>
    <phoneticPr fontId="1" type="noConversion"/>
  </si>
  <si>
    <t>LMSLPD,MBKAPN,MBKTRX</t>
    <phoneticPr fontId="1" type="noConversion"/>
  </si>
  <si>
    <t>MBKTRX</t>
  </si>
  <si>
    <t>YGYYMM</t>
  </si>
  <si>
    <t>FLWCOD</t>
  </si>
  <si>
    <t>DEDCOD</t>
  </si>
  <si>
    <t>TRXAMT</t>
  </si>
  <si>
    <t>FALCOD</t>
  </si>
  <si>
    <t>M06QCD</t>
  </si>
  <si>
    <t>BCMDPT</t>
  </si>
  <si>
    <t>BCMCOD</t>
  </si>
  <si>
    <t>INSISD</t>
  </si>
  <si>
    <t>INSIED</t>
  </si>
  <si>
    <t>POSRNK</t>
  </si>
  <si>
    <t>INSPRN</t>
  </si>
  <si>
    <t>INSINS</t>
  </si>
  <si>
    <t>TRXAOS</t>
  </si>
  <si>
    <t>ROW_NUMBER() OVER (PARTITION BY "TRXDAT" ORDER BY "TRXNMT")</t>
    <phoneticPr fontId="1" type="noConversion"/>
  </si>
  <si>
    <t>固定為空白字串</t>
    <phoneticPr fontId="1" type="noConversion"/>
  </si>
  <si>
    <t>當TFRBAD&gt;0時：代入2
否則，當INSSDT2&lt;TbsDyF（轉換日月初日）且TRXDAT=0時：代入1
皆非時：代入0</t>
    <phoneticPr fontId="1" type="noConversion"/>
  </si>
  <si>
    <t>CASE
WHEN "LN$FR1P"."TFRBAD" &gt; 0 THEN 2
WHEN "LN$FR1P"."INSSDT2" &lt; "TbsDyF" AND "LN$FR1P"."TRXDAT" = 0 THEN 1
ELSE 0 END</t>
    <phoneticPr fontId="1" type="noConversion"/>
  </si>
  <si>
    <t>CASE "MAKTRX" WHEN '1' THEN 5 WHEN '2' THEN 4 WHEN '3' THEN 1 WHEN '4' THEN 6 ELSE 0 END</t>
    <phoneticPr fontId="1" type="noConversion"/>
  </si>
  <si>
    <t>CUSNAE
CUSNAJ</t>
    <phoneticPr fontId="1" type="noConversion"/>
  </si>
  <si>
    <t>CASE WHEN "LMSPBK" = '3' THEN '01' ELSE '00' END</t>
    <phoneticPr fontId="1" type="noConversion"/>
  </si>
  <si>
    <t>以入帳日期分類後，以戶號及額度編號排序，取本資料在此排序中的編號</t>
    <phoneticPr fontId="1" type="noConversion"/>
  </si>
  <si>
    <t>以年月份分類後，以經紀人代號排序，取本資料在此排序中的編號</t>
    <phoneticPr fontId="1" type="noConversion"/>
  </si>
  <si>
    <t>TO_NUMBER後TRUNC再由左以0補為三位數</t>
    <phoneticPr fontId="1" type="noConversion"/>
  </si>
  <si>
    <t>TO_NUMBER後TRUNC再由左以0補為四位數</t>
    <phoneticPr fontId="1" type="noConversion"/>
  </si>
  <si>
    <t>S1."YGYYMM"</t>
    <phoneticPr fontId="1" type="noConversion"/>
  </si>
  <si>
    <t>S1."FLWCOD"</t>
    <phoneticPr fontId="1" type="noConversion"/>
  </si>
  <si>
    <t>S1."TRXIDT"</t>
    <phoneticPr fontId="1" type="noConversion"/>
  </si>
  <si>
    <t>TRUNC(TO_NUMBER(S1."CMT01"))</t>
    <phoneticPr fontId="1" type="noConversion"/>
  </si>
  <si>
    <t>TRIM(S1."CMT02")</t>
    <phoneticPr fontId="1" type="noConversion"/>
  </si>
  <si>
    <t>SUBSTR(S1."CMT03",0,6)</t>
    <phoneticPr fontId="1" type="noConversion"/>
  </si>
  <si>
    <t>LPAD(TRUNC(TO_NUMBER(S1."CMT04")),3,'0')</t>
    <phoneticPr fontId="1" type="noConversion"/>
  </si>
  <si>
    <t>LPAD(TRUNC(TO_NUMBER(S1."CMT11")),4,'0')</t>
    <phoneticPr fontId="1" type="noConversion"/>
  </si>
  <si>
    <t>S2."CUSCDT"</t>
    <phoneticPr fontId="1" type="noConversion"/>
  </si>
  <si>
    <t>S2."LMSACN"</t>
    <phoneticPr fontId="1" type="noConversion"/>
  </si>
  <si>
    <t>DECODE("LMSPBK",1,'812',2,'006',3,'700',4,'103','000')</t>
    <phoneticPr fontId="1" type="noConversion"/>
  </si>
  <si>
    <t>S2."LMSPCN"</t>
    <phoneticPr fontId="1" type="noConversion"/>
  </si>
  <si>
    <t>S2."LMSAPN"</t>
    <phoneticPr fontId="1" type="noConversion"/>
  </si>
  <si>
    <t>CASE WHEN S2."ACHCDT" &gt; 0 THEN TRUNC(S2."ACHCDT"/1000000) ELSE 0 END</t>
    <phoneticPr fontId="1" type="noConversion"/>
  </si>
  <si>
    <t>CASE WHEN S2."ATHFND" &gt; 0 THEN S2."ATHFND" ELSE 0 END</t>
    <phoneticPr fontId="1" type="noConversion"/>
  </si>
  <si>
    <t>S2."ATHCOD"</t>
    <phoneticPr fontId="1" type="noConversion"/>
  </si>
  <si>
    <t>S2."ACHCOD"</t>
    <phoneticPr fontId="1" type="noConversion"/>
  </si>
  <si>
    <t>S2."ACHLAMT"</t>
    <phoneticPr fontId="1" type="noConversion"/>
  </si>
  <si>
    <t>S2."ACHCDE"</t>
    <phoneticPr fontId="1" type="noConversion"/>
  </si>
  <si>
    <t>NVL(FACM."LMSPRL",'00')</t>
    <phoneticPr fontId="1" type="noConversion"/>
  </si>
  <si>
    <t>NVL(FACM."LMSPID",' ')</t>
    <phoneticPr fontId="1" type="noConversion"/>
  </si>
  <si>
    <t>NVL(FACM."LMSPAN",' ')</t>
    <phoneticPr fontId="1" type="noConversion"/>
  </si>
  <si>
    <t>計息迄日</t>
    <phoneticPr fontId="1" type="noConversion"/>
  </si>
  <si>
    <t>以入帳日期及扣款銀行分類後，再以戶號及額度號碼、媒體日期、計息起迄日、科目、扣款金額排序，取本資料在此排序中的編號</t>
    <phoneticPr fontId="1" type="noConversion"/>
  </si>
  <si>
    <t>固定為單格空白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</si>
</sst>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indexed="8"/>
      <name val="思源宋體"/>
      <family val="1"/>
      <charset val="136"/>
    </font>
    <font>
      <sz val="9"/>
      <name val="新細明體"/>
      <family val="1"/>
      <charset val="136"/>
    </font>
    <font>
      <b/>
      <sz val="10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b/>
      <sz val="10"/>
      <color indexed="8"/>
      <name val="思源宋體"/>
      <family val="1"/>
      <charset val="128"/>
    </font>
    <font>
      <sz val="12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3" fillId="0" borderId="0">
      <alignment vertical="center"/>
    </xf>
  </cellStyleXfs>
  <cellXfs count="4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7" fillId="3" borderId="1" xfId="2" applyFill="1" applyBorder="1" applyAlignment="1" applyProtection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1" xfId="1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49" fontId="9" fillId="0" borderId="0" xfId="0" applyNumberFormat="1" applyFont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49" fontId="10" fillId="4" borderId="1" xfId="0" applyNumberFormat="1" applyFont="1" applyFill="1" applyBorder="1" applyAlignment="1">
      <alignment horizontal="left" vertical="top"/>
    </xf>
    <xf numFmtId="49" fontId="10" fillId="4" borderId="1" xfId="0" applyNumberFormat="1" applyFont="1" applyFill="1" applyBorder="1" applyAlignment="1">
      <alignment horizontal="left" vertical="top" wrapText="1"/>
    </xf>
    <xf numFmtId="49" fontId="10" fillId="5" borderId="1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12" fillId="0" borderId="3" xfId="0" applyFont="1" applyBorder="1" applyAlignment="1">
      <alignment horizontal="left" vertical="top" wrapText="1"/>
    </xf>
    <xf numFmtId="49" fontId="16" fillId="0" borderId="0" xfId="2" applyNumberFormat="1" applyFont="1" applyBorder="1" applyAlignment="1" applyProtection="1">
      <alignment horizontal="left" vertical="top"/>
    </xf>
    <xf numFmtId="0" fontId="1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49" fontId="10" fillId="4" borderId="3" xfId="0" applyNumberFormat="1" applyFont="1" applyFill="1" applyBorder="1" applyAlignment="1">
      <alignment horizontal="left" vertical="top"/>
    </xf>
    <xf numFmtId="49" fontId="10" fillId="4" borderId="4" xfId="0" applyNumberFormat="1" applyFont="1" applyFill="1" applyBorder="1" applyAlignment="1">
      <alignment horizontal="left" vertical="top"/>
    </xf>
    <xf numFmtId="49" fontId="10" fillId="4" borderId="3" xfId="0" applyNumberFormat="1" applyFont="1" applyFill="1" applyBorder="1" applyAlignment="1">
      <alignment horizontal="left" vertical="top"/>
    </xf>
    <xf numFmtId="49" fontId="10" fillId="4" borderId="4" xfId="0" applyNumberFormat="1" applyFont="1" applyFill="1" applyBorder="1" applyAlignment="1">
      <alignment horizontal="left" vertical="top"/>
    </xf>
    <xf numFmtId="49" fontId="10" fillId="4" borderId="3" xfId="0" applyNumberFormat="1" applyFont="1" applyFill="1" applyBorder="1" applyAlignment="1">
      <alignment horizontal="left" vertical="top"/>
    </xf>
    <xf numFmtId="49" fontId="10" fillId="4" borderId="4" xfId="0" applyNumberFormat="1" applyFont="1" applyFill="1" applyBorder="1" applyAlignment="1">
      <alignment horizontal="left" vertical="top"/>
    </xf>
    <xf numFmtId="0" fontId="11" fillId="0" borderId="0" xfId="0" quotePrefix="1" applyFont="1" applyAlignment="1">
      <alignment horizontal="left" vertical="top" wrapText="1"/>
    </xf>
    <xf numFmtId="0" fontId="11" fillId="0" borderId="0" xfId="0" quotePrefix="1" applyFont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49" fontId="10" fillId="4" borderId="3" xfId="0" applyNumberFormat="1" applyFont="1" applyFill="1" applyBorder="1" applyAlignment="1">
      <alignment horizontal="left" vertical="top"/>
    </xf>
    <xf numFmtId="49" fontId="10" fillId="4" borderId="4" xfId="0" applyNumberFormat="1" applyFont="1" applyFill="1" applyBorder="1" applyAlignment="1">
      <alignment horizontal="left" vertical="top"/>
    </xf>
    <xf numFmtId="49" fontId="10" fillId="4" borderId="3" xfId="0" applyNumberFormat="1" applyFont="1" applyFill="1" applyBorder="1" applyAlignment="1">
      <alignment horizontal="left" vertical="top"/>
    </xf>
    <xf numFmtId="49" fontId="10" fillId="4" borderId="4" xfId="0" applyNumberFormat="1" applyFont="1" applyFill="1" applyBorder="1" applyAlignment="1">
      <alignment horizontal="left" vertical="top"/>
    </xf>
  </cellXfs>
  <cellStyles count="9">
    <cellStyle name="一般" xfId="0" builtinId="0"/>
    <cellStyle name="一般 2" xfId="5" xr:uid="{00000000-0005-0000-0000-000001000000}"/>
    <cellStyle name="一般 3" xfId="1" xr:uid="{00000000-0005-0000-0000-000002000000}"/>
    <cellStyle name="一般 4" xfId="7" xr:uid="{00000000-0005-0000-0000-000003000000}"/>
    <cellStyle name="一般 4 2" xfId="8" xr:uid="{B12B1B91-0624-4419-9356-777D4717FBC6}"/>
    <cellStyle name="一般 5" xfId="3" xr:uid="{00000000-0005-0000-0000-000004000000}"/>
    <cellStyle name="中等 2" xfId="4" xr:uid="{00000000-0005-0000-0000-000005000000}"/>
    <cellStyle name="超連結" xfId="2" builtinId="8"/>
    <cellStyle name="超連結 2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9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34" Type="http://schemas.openxmlformats.org/officeDocument/2006/relationships/externalLink" Target="externalLinks/externalLink1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33" Type="http://schemas.openxmlformats.org/officeDocument/2006/relationships/externalLink" Target="externalLinks/externalLink13.xml"/><Relationship Id="rId38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externalLink" Target="externalLinks/externalLink12.xml"/><Relationship Id="rId37" Type="http://schemas.openxmlformats.org/officeDocument/2006/relationships/externalLink" Target="externalLinks/externalLink1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36" Type="http://schemas.openxmlformats.org/officeDocument/2006/relationships/externalLink" Target="externalLinks/externalLink1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15.xml"/><Relationship Id="rId43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T1\St1Share\SKL\DB\GenTables\L4-&#25209;&#27425;&#20316;&#26989;\AchAuthLog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4-&#25209;&#27425;&#20316;&#26989;\BatxOth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T1\St1Share\SKL\DB\GenTables\L4-&#25209;&#27425;&#20316;&#26989;\BatxRateChang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4-&#25209;&#27425;&#20316;&#26989;\EmpDeductDtl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4-&#25209;&#27425;&#20316;&#26989;\EmpDeductMedi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4-&#25209;&#27425;&#20316;&#26989;\EmpDeductSchedule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4-&#25209;&#27425;&#20316;&#26989;\InsuCom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4-&#25209;&#27425;&#20316;&#26989;\InsuOrigna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4-&#25209;&#27425;&#20316;&#26989;\InsuRenew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4-&#25209;&#27425;&#20316;&#26989;\PostAuthLog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4-&#25209;&#27425;&#20316;&#26989;\PostDeductMed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4-&#25209;&#27425;&#20316;&#26989;\AchDeductMed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\St1Share(NAS)\SKL\DB\GenTables\L4-&#25209;&#27425;&#20316;&#26989;\BankAuthAc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4-&#25209;&#27425;&#20316;&#26989;\BankDeductDt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T1\St1Share\SKL\DB\GenTables\L4-&#25209;&#27425;&#20316;&#26989;\BankRemi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T1\St1Share\SKL\DB\GenTables\L4-&#25209;&#27425;&#20316;&#26989;\BankRmtf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T1\St1Share\SKL\DB\GenTables\L4-&#25209;&#27425;&#20316;&#26989;\BatxChequ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T1\St1Share\SKL\DB\GenTables\L4-&#25209;&#27425;&#20316;&#26989;\BatxDetai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T1\St1Share\SKL\DB\GenTables\L4-&#25209;&#27425;&#20316;&#26989;\BatxHe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AchAuthLog</v>
          </cell>
          <cell r="D1" t="str">
            <v>ACH授權記錄檔</v>
          </cell>
        </row>
        <row r="10">
          <cell r="A10">
            <v>1</v>
          </cell>
          <cell r="B10" t="str">
            <v>AuthCreateDate</v>
          </cell>
          <cell r="C10" t="str">
            <v>建檔日期</v>
          </cell>
          <cell r="D10" t="str">
            <v>Decimald</v>
          </cell>
          <cell r="E10">
            <v>8</v>
          </cell>
          <cell r="F10">
            <v>0</v>
          </cell>
          <cell r="G10">
            <v>0</v>
          </cell>
        </row>
        <row r="11">
          <cell r="A11">
            <v>2</v>
          </cell>
          <cell r="B11" t="str">
            <v>CustNo</v>
          </cell>
          <cell r="C11" t="str">
            <v>戶號</v>
          </cell>
          <cell r="D11" t="str">
            <v>DECIMAL</v>
          </cell>
          <cell r="E11">
            <v>7</v>
          </cell>
          <cell r="G11">
            <v>0</v>
          </cell>
        </row>
        <row r="12">
          <cell r="A12">
            <v>3</v>
          </cell>
          <cell r="B12" t="str">
            <v>RepayBank</v>
          </cell>
          <cell r="C12" t="str">
            <v>扣款銀行</v>
          </cell>
          <cell r="D12" t="str">
            <v>VARCHAR2</v>
          </cell>
          <cell r="E12">
            <v>3</v>
          </cell>
          <cell r="G12">
            <v>0</v>
          </cell>
        </row>
        <row r="13">
          <cell r="A13">
            <v>4</v>
          </cell>
          <cell r="B13" t="str">
            <v>RepayAcct</v>
          </cell>
          <cell r="C13" t="str">
            <v>扣款帳號</v>
          </cell>
          <cell r="D13" t="str">
            <v>VARCHAR2</v>
          </cell>
          <cell r="E13">
            <v>14</v>
          </cell>
          <cell r="G13">
            <v>0</v>
          </cell>
        </row>
        <row r="14">
          <cell r="A14">
            <v>5</v>
          </cell>
          <cell r="B14" t="str">
            <v>CreateFlag</v>
          </cell>
          <cell r="C14" t="str">
            <v>新增或取消</v>
          </cell>
          <cell r="D14" t="str">
            <v>VARCHAR2</v>
          </cell>
          <cell r="E14">
            <v>1</v>
          </cell>
          <cell r="G14" t="str">
            <v>A:新增
D:取消</v>
          </cell>
        </row>
        <row r="15">
          <cell r="A15">
            <v>6</v>
          </cell>
          <cell r="B15" t="str">
            <v>FacmNo</v>
          </cell>
          <cell r="C15" t="str">
            <v>額度號碼</v>
          </cell>
          <cell r="D15" t="str">
            <v>DECIMAL</v>
          </cell>
          <cell r="E15">
            <v>3</v>
          </cell>
          <cell r="G15" t="str">
            <v>使用該扣款帳號之第一個額度</v>
          </cell>
        </row>
        <row r="16">
          <cell r="A16">
            <v>7</v>
          </cell>
          <cell r="B16" t="str">
            <v>ProcessDate</v>
          </cell>
          <cell r="C16" t="str">
            <v>處理日期</v>
          </cell>
          <cell r="D16" t="str">
            <v>Decimald</v>
          </cell>
          <cell r="E16">
            <v>8</v>
          </cell>
          <cell r="G16" t="str">
            <v>最新動作之日期時間(Ex.建檔提出產媒體)</v>
          </cell>
        </row>
        <row r="17">
          <cell r="A17">
            <v>8</v>
          </cell>
          <cell r="B17" t="str">
            <v>StampFinishDate</v>
          </cell>
          <cell r="C17" t="str">
            <v>核印完成日期時間</v>
          </cell>
          <cell r="D17" t="str">
            <v>Decimald</v>
          </cell>
          <cell r="E17">
            <v>8</v>
          </cell>
          <cell r="G17" t="str">
            <v>提回並且成功之日期時間</v>
          </cell>
        </row>
        <row r="18">
          <cell r="A18">
            <v>9</v>
          </cell>
          <cell r="B18" t="str">
            <v>AuthStatus</v>
          </cell>
          <cell r="C18" t="str">
            <v>授權狀態</v>
          </cell>
          <cell r="D18" t="str">
            <v>VARCHAR2</v>
          </cell>
          <cell r="E18">
            <v>1</v>
          </cell>
          <cell r="G18" t="str">
            <v>空白-未授權
0-成功新增或取消授權扣款
1-印鑑不符
2-無此帳號
3-委繳戶統一編號不符
4-已核印成功在案
5-原交易不存在
6-電子資料與授權書內容不符
7-帳戶已結清
8-印鑑不清
9-其他
A-未收到授權書
B-用戶號碼錯誤
C-靜止戶
D-未收到聲明書
E-授權書資料不全
F-警示戶
G-本帳戶不適用授權扣繳
H-已於他行授權扣款
I-該用戶已死亡
Z-未交易或匯入失敗資料</v>
          </cell>
        </row>
        <row r="19">
          <cell r="A19">
            <v>10</v>
          </cell>
          <cell r="B19" t="str">
            <v>AuthMeth</v>
          </cell>
          <cell r="C19" t="str">
            <v>授權方式</v>
          </cell>
          <cell r="D19" t="str">
            <v>VARCHAR2</v>
          </cell>
          <cell r="E19">
            <v>1</v>
          </cell>
          <cell r="G19" t="str">
            <v>A:紙本新增
O:舊檔轉換</v>
          </cell>
        </row>
        <row r="20">
          <cell r="A20">
            <v>11</v>
          </cell>
          <cell r="B20" t="str">
            <v>LimitAmt</v>
          </cell>
          <cell r="C20" t="str">
            <v>每筆扣款限額</v>
          </cell>
          <cell r="D20" t="str">
            <v>DECIMAL</v>
          </cell>
          <cell r="E20">
            <v>8</v>
          </cell>
          <cell r="F20">
            <v>2</v>
          </cell>
          <cell r="G20" t="str">
            <v>媒體檔規格為X(8)</v>
          </cell>
        </row>
        <row r="21">
          <cell r="A21">
            <v>12</v>
          </cell>
          <cell r="B21" t="str">
            <v>MediaCode</v>
          </cell>
          <cell r="C21" t="str">
            <v>媒體碼</v>
          </cell>
          <cell r="D21" t="str">
            <v>VARCHAR2</v>
          </cell>
          <cell r="E21">
            <v>1</v>
          </cell>
          <cell r="G21" t="str">
            <v>空白:未產生媒體
Y:已產生媒體</v>
          </cell>
        </row>
        <row r="22">
          <cell r="A22">
            <v>13</v>
          </cell>
          <cell r="B22" t="str">
            <v>BatchNo</v>
          </cell>
          <cell r="C22" t="str">
            <v>批號</v>
          </cell>
          <cell r="D22" t="str">
            <v>VARCHAR2</v>
          </cell>
          <cell r="E22">
            <v>6</v>
          </cell>
          <cell r="G22">
            <v>0</v>
          </cell>
        </row>
        <row r="23">
          <cell r="A23">
            <v>14</v>
          </cell>
          <cell r="B23" t="str">
            <v>PropDate</v>
          </cell>
          <cell r="C23" t="str">
            <v>提出日期</v>
          </cell>
          <cell r="D23" t="str">
            <v>Decimald</v>
          </cell>
          <cell r="E23">
            <v>8</v>
          </cell>
          <cell r="G23">
            <v>0</v>
          </cell>
        </row>
        <row r="24">
          <cell r="A24">
            <v>15</v>
          </cell>
          <cell r="B24" t="str">
            <v>RetrDate</v>
          </cell>
          <cell r="C24" t="str">
            <v>提回日期</v>
          </cell>
          <cell r="D24" t="str">
            <v>Decimald</v>
          </cell>
          <cell r="E24">
            <v>8</v>
          </cell>
          <cell r="G24">
            <v>0</v>
          </cell>
        </row>
        <row r="25">
          <cell r="A25">
            <v>16</v>
          </cell>
          <cell r="B25" t="str">
            <v>DeleteDate</v>
          </cell>
          <cell r="C25" t="str">
            <v>刪除日期</v>
          </cell>
          <cell r="D25" t="str">
            <v>Decimald</v>
          </cell>
          <cell r="E25">
            <v>8</v>
          </cell>
          <cell r="G25">
            <v>0</v>
          </cell>
        </row>
        <row r="26">
          <cell r="A26">
            <v>17</v>
          </cell>
          <cell r="B26" t="str">
            <v>RelationCode</v>
          </cell>
          <cell r="C26" t="str">
            <v>與借款人關係</v>
          </cell>
          <cell r="D26" t="str">
            <v>VARCHAR2</v>
          </cell>
          <cell r="E26">
            <v>2</v>
          </cell>
          <cell r="G26" t="str">
            <v>共用代碼檔
00本人
01夫
02妻
03父
04母
05子
06女
07兄
08弟
09姊
10妹
11姪子
99其他</v>
          </cell>
        </row>
        <row r="27">
          <cell r="A27">
            <v>18</v>
          </cell>
          <cell r="B27" t="str">
            <v>RelAcctName</v>
          </cell>
          <cell r="C27" t="str">
            <v>第三人帳戶戶名</v>
          </cell>
          <cell r="D27" t="str">
            <v>NVARCHAR2</v>
          </cell>
          <cell r="E27">
            <v>100</v>
          </cell>
          <cell r="G27">
            <v>0</v>
          </cell>
        </row>
        <row r="28">
          <cell r="A28">
            <v>19</v>
          </cell>
          <cell r="B28" t="str">
            <v>RelationId</v>
          </cell>
          <cell r="C28" t="str">
            <v>第三人身分證字號</v>
          </cell>
          <cell r="D28" t="str">
            <v>VARCHAR2</v>
          </cell>
          <cell r="E28">
            <v>10</v>
          </cell>
          <cell r="G28">
            <v>0</v>
          </cell>
        </row>
        <row r="29">
          <cell r="A29">
            <v>20</v>
          </cell>
          <cell r="B29" t="str">
            <v>RelAcctBirthday</v>
          </cell>
          <cell r="C29" t="str">
            <v>第三人出生日期</v>
          </cell>
          <cell r="D29" t="str">
            <v>Decimald</v>
          </cell>
          <cell r="E29">
            <v>8</v>
          </cell>
          <cell r="G29">
            <v>0</v>
          </cell>
        </row>
        <row r="30">
          <cell r="A30">
            <v>21</v>
          </cell>
          <cell r="B30" t="str">
            <v>RelAcctGender</v>
          </cell>
          <cell r="C30" t="str">
            <v>第三人性別</v>
          </cell>
          <cell r="D30" t="str">
            <v>VARCHAR2</v>
          </cell>
          <cell r="E30">
            <v>1</v>
          </cell>
          <cell r="G30">
            <v>0</v>
          </cell>
        </row>
        <row r="31">
          <cell r="A31">
            <v>22</v>
          </cell>
          <cell r="B31" t="str">
            <v>AmlRsp</v>
          </cell>
          <cell r="C31" t="str">
            <v>AML回應碼</v>
          </cell>
          <cell r="D31" t="str">
            <v>varchar2</v>
          </cell>
          <cell r="E31">
            <v>1</v>
          </cell>
          <cell r="G31" t="str">
            <v>0.非可疑名單/已完成名單確認
1.需審查/確認
2.為凍結名單/未確定名單</v>
          </cell>
        </row>
        <row r="32">
          <cell r="A32">
            <v>23</v>
          </cell>
          <cell r="B32" t="str">
            <v>CreateEmpNo</v>
          </cell>
          <cell r="C32" t="str">
            <v>建立者櫃員編號</v>
          </cell>
          <cell r="D32" t="str">
            <v>VARCHAR2</v>
          </cell>
          <cell r="E32">
            <v>6</v>
          </cell>
          <cell r="G32">
            <v>0</v>
          </cell>
        </row>
        <row r="33">
          <cell r="A33">
            <v>24</v>
          </cell>
          <cell r="B33" t="str">
            <v>CreateDate</v>
          </cell>
          <cell r="C33" t="str">
            <v>建立日期時間</v>
          </cell>
          <cell r="D33" t="str">
            <v>DATE</v>
          </cell>
          <cell r="E33">
            <v>0</v>
          </cell>
          <cell r="G33">
            <v>0</v>
          </cell>
        </row>
        <row r="34">
          <cell r="A34">
            <v>25</v>
          </cell>
          <cell r="B34" t="str">
            <v>LastUpdateEmpNo</v>
          </cell>
          <cell r="C34" t="str">
            <v>修改者櫃員編號</v>
          </cell>
          <cell r="D34" t="str">
            <v>VARCHAR2</v>
          </cell>
          <cell r="E34">
            <v>6</v>
          </cell>
          <cell r="G34">
            <v>0</v>
          </cell>
        </row>
        <row r="35">
          <cell r="A35">
            <v>26</v>
          </cell>
          <cell r="B35" t="str">
            <v>LastUpdate</v>
          </cell>
          <cell r="C35" t="str">
            <v>修改日期時間</v>
          </cell>
          <cell r="D35" t="str">
            <v>DATE</v>
          </cell>
          <cell r="E35">
            <v>0</v>
          </cell>
          <cell r="G35">
            <v>0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BatxOthers</v>
          </cell>
          <cell r="D1" t="str">
            <v>其他還款來源檔</v>
          </cell>
        </row>
        <row r="9">
          <cell r="A9">
            <v>1</v>
          </cell>
          <cell r="B9" t="str">
            <v>AcDate</v>
          </cell>
          <cell r="C9" t="str">
            <v>會計日期</v>
          </cell>
          <cell r="D9" t="str">
            <v>Decimald</v>
          </cell>
          <cell r="E9">
            <v>8</v>
          </cell>
          <cell r="G9"/>
        </row>
        <row r="10">
          <cell r="A10">
            <v>2</v>
          </cell>
          <cell r="B10" t="str">
            <v>BatchNo</v>
          </cell>
          <cell r="C10" t="str">
            <v>整批批號</v>
          </cell>
          <cell r="D10" t="str">
            <v>VARCHAR2</v>
          </cell>
          <cell r="E10">
            <v>6</v>
          </cell>
          <cell r="G10" t="str">
            <v>不同櫃員登錄時，抓取總帳檔當日最新之BATX批號+1</v>
          </cell>
        </row>
        <row r="11">
          <cell r="A11">
            <v>3</v>
          </cell>
          <cell r="B11" t="str">
            <v>DetailSeq</v>
          </cell>
          <cell r="C11" t="str">
            <v>明細序號</v>
          </cell>
          <cell r="D11" t="str">
            <v>DECIMAL</v>
          </cell>
          <cell r="E11">
            <v>6</v>
          </cell>
          <cell r="G11"/>
        </row>
        <row r="12">
          <cell r="A12">
            <v>4</v>
          </cell>
          <cell r="B12" t="str">
            <v>RepayCode</v>
          </cell>
          <cell r="C12" t="str">
            <v>來源</v>
          </cell>
          <cell r="D12" t="str">
            <v>DECIMAL</v>
          </cell>
          <cell r="E12">
            <v>2</v>
          </cell>
          <cell r="G12" t="str">
            <v>05.法院扣薪
06.理賠金
07.代收款-債權協商
09.其他
11.匯款轉帳預先作業</v>
          </cell>
        </row>
        <row r="13">
          <cell r="A13">
            <v>5</v>
          </cell>
          <cell r="B13" t="str">
            <v>RepayType</v>
          </cell>
          <cell r="C13" t="str">
            <v>還款類別</v>
          </cell>
          <cell r="D13" t="str">
            <v>DECIMAL</v>
          </cell>
          <cell r="E13">
            <v>2</v>
          </cell>
          <cell r="G13" t="str">
            <v>1:期款
2:部分償還
3:結案
4:帳管費
5:火險費
6:契變手續費
7:法務費
9:其他</v>
          </cell>
        </row>
        <row r="14">
          <cell r="A14">
            <v>6</v>
          </cell>
          <cell r="B14" t="str">
            <v>RepayAcCode</v>
          </cell>
          <cell r="C14" t="str">
            <v>來源會計科目</v>
          </cell>
          <cell r="D14" t="str">
            <v>VARCHAR2</v>
          </cell>
          <cell r="E14">
            <v>15</v>
          </cell>
          <cell r="G14" t="str">
            <v>8+5+2</v>
          </cell>
        </row>
        <row r="15">
          <cell r="A15">
            <v>7</v>
          </cell>
          <cell r="B15" t="str">
            <v>EntryDate</v>
          </cell>
          <cell r="C15" t="str">
            <v>入帳日期</v>
          </cell>
          <cell r="D15" t="str">
            <v>Decimald</v>
          </cell>
          <cell r="E15">
            <v>8</v>
          </cell>
          <cell r="G15"/>
        </row>
        <row r="16">
          <cell r="A16">
            <v>8</v>
          </cell>
          <cell r="B16" t="str">
            <v>RepayAmt</v>
          </cell>
          <cell r="C16" t="str">
            <v>金額</v>
          </cell>
          <cell r="D16" t="str">
            <v>DECIMAL</v>
          </cell>
          <cell r="E16">
            <v>14</v>
          </cell>
          <cell r="G16"/>
        </row>
        <row r="17">
          <cell r="A17">
            <v>9</v>
          </cell>
          <cell r="B17" t="str">
            <v>RepayId</v>
          </cell>
          <cell r="C17" t="str">
            <v>來源統編</v>
          </cell>
          <cell r="D17" t="str">
            <v>VARCHAR2</v>
          </cell>
          <cell r="E17">
            <v>10</v>
          </cell>
          <cell r="G17"/>
        </row>
        <row r="18">
          <cell r="A18">
            <v>10</v>
          </cell>
          <cell r="B18" t="str">
            <v>RepayName</v>
          </cell>
          <cell r="C18" t="str">
            <v>來源戶名</v>
          </cell>
          <cell r="D18" t="str">
            <v>NVARCHAR2</v>
          </cell>
          <cell r="E18">
            <v>100</v>
          </cell>
          <cell r="G18"/>
        </row>
        <row r="19">
          <cell r="A19">
            <v>11</v>
          </cell>
          <cell r="B19" t="str">
            <v>CustNo</v>
          </cell>
          <cell r="C19" t="str">
            <v>借款人戶號</v>
          </cell>
          <cell r="D19" t="str">
            <v>DECIMAL</v>
          </cell>
          <cell r="E19">
            <v>7</v>
          </cell>
          <cell r="G19"/>
        </row>
        <row r="20">
          <cell r="A20">
            <v>12</v>
          </cell>
          <cell r="B20" t="str">
            <v>FacmNo</v>
          </cell>
          <cell r="C20" t="str">
            <v>額度號碼</v>
          </cell>
          <cell r="D20" t="str">
            <v>DECIMAL</v>
          </cell>
          <cell r="E20">
            <v>3</v>
          </cell>
          <cell r="G20"/>
        </row>
        <row r="21">
          <cell r="A21">
            <v>13</v>
          </cell>
          <cell r="B21" t="str">
            <v>CustNm</v>
          </cell>
          <cell r="C21" t="str">
            <v>借款人戶名</v>
          </cell>
          <cell r="D21" t="str">
            <v>NVARCHAR2</v>
          </cell>
          <cell r="E21">
            <v>100</v>
          </cell>
          <cell r="G21"/>
        </row>
        <row r="22">
          <cell r="A22">
            <v>14</v>
          </cell>
          <cell r="B22" t="str">
            <v>RvNo</v>
          </cell>
          <cell r="C22" t="str">
            <v>銷帳碼</v>
          </cell>
          <cell r="D22" t="str">
            <v>VARCHAR2</v>
          </cell>
          <cell r="E22">
            <v>12</v>
          </cell>
          <cell r="G22"/>
        </row>
        <row r="23">
          <cell r="A23">
            <v>15</v>
          </cell>
          <cell r="B23" t="str">
            <v>Note</v>
          </cell>
          <cell r="C23" t="str">
            <v>摘要</v>
          </cell>
          <cell r="D23" t="str">
            <v>NVARCHAR2</v>
          </cell>
          <cell r="E23">
            <v>100</v>
          </cell>
          <cell r="G23"/>
        </row>
        <row r="24">
          <cell r="A24">
            <v>16</v>
          </cell>
          <cell r="B24" t="str">
            <v>CreateDate</v>
          </cell>
          <cell r="C24" t="str">
            <v>建檔日期時間</v>
          </cell>
          <cell r="D24" t="str">
            <v>DATE</v>
          </cell>
          <cell r="E24"/>
          <cell r="F24" t="str">
            <v xml:space="preserve"> </v>
          </cell>
          <cell r="G24" t="str">
            <v xml:space="preserve"> </v>
          </cell>
        </row>
        <row r="25">
          <cell r="A25">
            <v>17</v>
          </cell>
          <cell r="B25" t="str">
            <v>CreateEmpNo</v>
          </cell>
          <cell r="C25" t="str">
            <v>建檔人員</v>
          </cell>
          <cell r="D25" t="str">
            <v>VARCHAR2</v>
          </cell>
          <cell r="E25">
            <v>6</v>
          </cell>
          <cell r="F25" t="str">
            <v xml:space="preserve"> </v>
          </cell>
          <cell r="G25"/>
        </row>
        <row r="26">
          <cell r="A26">
            <v>18</v>
          </cell>
          <cell r="B26" t="str">
            <v>LastUpdate</v>
          </cell>
          <cell r="C26" t="str">
            <v>最後更新日期時間</v>
          </cell>
          <cell r="D26" t="str">
            <v>DATE</v>
          </cell>
          <cell r="E26"/>
          <cell r="F26" t="str">
            <v xml:space="preserve"> </v>
          </cell>
          <cell r="G26" t="str">
            <v xml:space="preserve"> </v>
          </cell>
        </row>
        <row r="27">
          <cell r="A27">
            <v>19</v>
          </cell>
          <cell r="B27" t="str">
            <v>LastUpdateEmpNo</v>
          </cell>
          <cell r="C27" t="str">
            <v>最後更新人員</v>
          </cell>
          <cell r="D27" t="str">
            <v>VARCHAR2</v>
          </cell>
          <cell r="E27">
            <v>6</v>
          </cell>
          <cell r="F27" t="str">
            <v xml:space="preserve"> </v>
          </cell>
          <cell r="G27" t="str">
            <v xml:space="preserve"> 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BatxRateChange</v>
          </cell>
          <cell r="D1" t="str">
            <v>整批利率調整檔</v>
          </cell>
        </row>
        <row r="9">
          <cell r="A9">
            <v>1</v>
          </cell>
          <cell r="B9" t="str">
            <v>AdjDate</v>
          </cell>
          <cell r="C9" t="str">
            <v>調整日期</v>
          </cell>
          <cell r="D9" t="str">
            <v>Decimald</v>
          </cell>
          <cell r="E9">
            <v>8</v>
          </cell>
          <cell r="F9">
            <v>0</v>
          </cell>
          <cell r="G9">
            <v>0</v>
          </cell>
        </row>
        <row r="10">
          <cell r="A10">
            <v>2</v>
          </cell>
          <cell r="B10" t="str">
            <v>CustNo</v>
          </cell>
          <cell r="C10" t="str">
            <v>戶號</v>
          </cell>
          <cell r="D10" t="str">
            <v>DECIMAL</v>
          </cell>
          <cell r="E10">
            <v>7</v>
          </cell>
          <cell r="F10">
            <v>0</v>
          </cell>
          <cell r="G10">
            <v>0</v>
          </cell>
        </row>
        <row r="11">
          <cell r="A11">
            <v>3</v>
          </cell>
          <cell r="B11" t="str">
            <v>FacmNo</v>
          </cell>
          <cell r="C11" t="str">
            <v>額度</v>
          </cell>
          <cell r="D11" t="str">
            <v>DECIMAL</v>
          </cell>
          <cell r="E11">
            <v>3</v>
          </cell>
          <cell r="F11">
            <v>0</v>
          </cell>
          <cell r="G11">
            <v>0</v>
          </cell>
        </row>
        <row r="12">
          <cell r="A12">
            <v>4</v>
          </cell>
          <cell r="B12" t="str">
            <v>BormNo</v>
          </cell>
          <cell r="C12" t="str">
            <v>撥款序號</v>
          </cell>
          <cell r="D12" t="str">
            <v>DECIMAL</v>
          </cell>
          <cell r="E12">
            <v>3</v>
          </cell>
          <cell r="F12">
            <v>0</v>
          </cell>
          <cell r="G12">
            <v>0</v>
          </cell>
        </row>
        <row r="13">
          <cell r="A13">
            <v>5</v>
          </cell>
          <cell r="B13" t="str">
            <v>DrawdownAmt</v>
          </cell>
          <cell r="C13" t="str">
            <v>撥款金額</v>
          </cell>
          <cell r="D13" t="str">
            <v>DECIMAL</v>
          </cell>
          <cell r="E13">
            <v>14</v>
          </cell>
          <cell r="F13">
            <v>0</v>
          </cell>
          <cell r="G13">
            <v>0</v>
          </cell>
        </row>
        <row r="14">
          <cell r="A14">
            <v>6</v>
          </cell>
          <cell r="B14" t="str">
            <v>CityCode</v>
          </cell>
          <cell r="C14" t="str">
            <v>地區別</v>
          </cell>
          <cell r="D14" t="str">
            <v>VARCHAR2</v>
          </cell>
          <cell r="E14">
            <v>2</v>
          </cell>
          <cell r="F14">
            <v>0</v>
          </cell>
          <cell r="G14">
            <v>0</v>
          </cell>
        </row>
        <row r="15">
          <cell r="A15">
            <v>7</v>
          </cell>
          <cell r="B15" t="str">
            <v>AreaCode</v>
          </cell>
          <cell r="C15" t="str">
            <v>鄉鎮區</v>
          </cell>
          <cell r="D15" t="str">
            <v>VARCHAR2</v>
          </cell>
          <cell r="E15">
            <v>3</v>
          </cell>
          <cell r="F15">
            <v>0</v>
          </cell>
          <cell r="G15">
            <v>0</v>
          </cell>
        </row>
        <row r="16">
          <cell r="A16">
            <v>8</v>
          </cell>
          <cell r="B16" t="str">
            <v>IncrFlag</v>
          </cell>
          <cell r="C16" t="str">
            <v>加減碼是否依合約</v>
          </cell>
          <cell r="D16" t="str">
            <v>VARCHAR2</v>
          </cell>
          <cell r="E16">
            <v>1</v>
          </cell>
          <cell r="F16">
            <v>0</v>
          </cell>
          <cell r="G16" t="str">
            <v>Y:是N:否</v>
          </cell>
        </row>
        <row r="17">
          <cell r="A17">
            <v>9</v>
          </cell>
          <cell r="B17" t="str">
            <v>AdjCode</v>
          </cell>
          <cell r="C17" t="str">
            <v>調整記號</v>
          </cell>
          <cell r="D17" t="str">
            <v>DECIMAL</v>
          </cell>
          <cell r="E17">
            <v>1</v>
          </cell>
          <cell r="F17">
            <v>0</v>
          </cell>
          <cell r="G17" t="str">
            <v>1.批次自動調整
2.按地區別自動調整
3.人工調整(未調整)
4.人工調整(待輸入)
5.人工調整(已調整)
9.上次繳息日大於利率生效日</v>
          </cell>
        </row>
        <row r="18">
          <cell r="A18">
            <v>10</v>
          </cell>
          <cell r="B18" t="str">
            <v>RateKeyInCode</v>
          </cell>
          <cell r="C18" t="str">
            <v>是否輸入利率</v>
          </cell>
          <cell r="D18" t="str">
            <v>DECIMAL</v>
          </cell>
          <cell r="E18">
            <v>1</v>
          </cell>
          <cell r="F18">
            <v>0</v>
          </cell>
          <cell r="G18" t="str">
            <v>0.未輸入
1.已輸入
L4325維護</v>
          </cell>
        </row>
        <row r="19">
          <cell r="A19">
            <v>11</v>
          </cell>
          <cell r="B19" t="str">
            <v>ConfirmFlag</v>
          </cell>
          <cell r="C19" t="str">
            <v>確認記號</v>
          </cell>
          <cell r="D19" t="str">
            <v>DECIMAL</v>
          </cell>
          <cell r="E19">
            <v>1</v>
          </cell>
          <cell r="F19">
            <v>0</v>
          </cell>
          <cell r="G19" t="str">
            <v>0.未確認
1.已確認
L4321維護，確認後Table欄位不可更改</v>
          </cell>
        </row>
        <row r="20">
          <cell r="A20">
            <v>12</v>
          </cell>
          <cell r="B20" t="str">
            <v>TotBalance</v>
          </cell>
          <cell r="C20" t="str">
            <v>全戶餘額</v>
          </cell>
          <cell r="D20" t="str">
            <v>DECIMAL</v>
          </cell>
          <cell r="E20">
            <v>14</v>
          </cell>
          <cell r="F20">
            <v>0</v>
          </cell>
          <cell r="G20">
            <v>0</v>
          </cell>
        </row>
        <row r="21">
          <cell r="A21">
            <v>13</v>
          </cell>
          <cell r="B21" t="str">
            <v>LoanBalance</v>
          </cell>
          <cell r="C21" t="str">
            <v>放款餘額</v>
          </cell>
          <cell r="D21" t="str">
            <v>DECIMAL</v>
          </cell>
          <cell r="E21">
            <v>14</v>
          </cell>
          <cell r="F21">
            <v>0</v>
          </cell>
          <cell r="G21">
            <v>0</v>
          </cell>
        </row>
        <row r="22">
          <cell r="A22">
            <v>14</v>
          </cell>
          <cell r="B22" t="str">
            <v>PresEffDate</v>
          </cell>
          <cell r="C22" t="str">
            <v>目前生效日</v>
          </cell>
          <cell r="D22" t="str">
            <v>Decimald</v>
          </cell>
          <cell r="E22">
            <v>8</v>
          </cell>
          <cell r="F22">
            <v>0</v>
          </cell>
          <cell r="G22">
            <v>0</v>
          </cell>
        </row>
        <row r="23">
          <cell r="A23">
            <v>15</v>
          </cell>
          <cell r="B23" t="str">
            <v>CurtEffDate</v>
          </cell>
          <cell r="C23" t="str">
            <v>本次生效日</v>
          </cell>
          <cell r="D23" t="str">
            <v>Decimald</v>
          </cell>
          <cell r="E23">
            <v>8</v>
          </cell>
          <cell r="F23">
            <v>0</v>
          </cell>
          <cell r="G23">
            <v>0</v>
          </cell>
        </row>
        <row r="24">
          <cell r="A24">
            <v>16</v>
          </cell>
          <cell r="B24" t="str">
            <v>PreNextAdjDate</v>
          </cell>
          <cell r="C24" t="str">
            <v>調整前下次利率調整日</v>
          </cell>
          <cell r="D24" t="str">
            <v>Decimald</v>
          </cell>
          <cell r="E24">
            <v>8</v>
          </cell>
          <cell r="F24">
            <v>0</v>
          </cell>
          <cell r="G24">
            <v>0</v>
          </cell>
        </row>
        <row r="25">
          <cell r="A25">
            <v>17</v>
          </cell>
          <cell r="B25" t="str">
            <v>PreNextAdjFreq</v>
          </cell>
          <cell r="C25" t="str">
            <v>調整前下次利率調整週期</v>
          </cell>
          <cell r="D25" t="str">
            <v>DECIMAL</v>
          </cell>
          <cell r="E25">
            <v>2</v>
          </cell>
          <cell r="F25">
            <v>0</v>
          </cell>
          <cell r="G25" t="str">
            <v>固定月</v>
          </cell>
        </row>
        <row r="26">
          <cell r="A26">
            <v>18</v>
          </cell>
          <cell r="B26" t="str">
            <v>PrevIntDate</v>
          </cell>
          <cell r="C26" t="str">
            <v>繳息迄日</v>
          </cell>
          <cell r="D26" t="str">
            <v>Decimald</v>
          </cell>
          <cell r="E26">
            <v>8</v>
          </cell>
          <cell r="F26">
            <v>0</v>
          </cell>
          <cell r="G26">
            <v>0</v>
          </cell>
        </row>
        <row r="27">
          <cell r="A27">
            <v>19</v>
          </cell>
          <cell r="B27" t="str">
            <v>CustCode</v>
          </cell>
          <cell r="C27" t="str">
            <v>戶別</v>
          </cell>
          <cell r="D27" t="str">
            <v>DECIMAL</v>
          </cell>
          <cell r="E27">
            <v>1</v>
          </cell>
          <cell r="F27">
            <v>0</v>
          </cell>
          <cell r="G27" t="str">
            <v>1.個金
2.企金（含企金自然人）</v>
          </cell>
        </row>
        <row r="28">
          <cell r="A28">
            <v>20</v>
          </cell>
          <cell r="B28" t="str">
            <v>ProdNo</v>
          </cell>
          <cell r="C28" t="str">
            <v>商品代碼</v>
          </cell>
          <cell r="D28" t="str">
            <v>VARCHAR2</v>
          </cell>
          <cell r="E28">
            <v>5</v>
          </cell>
          <cell r="F28">
            <v>0</v>
          </cell>
          <cell r="G28">
            <v>0</v>
          </cell>
        </row>
        <row r="29">
          <cell r="A29">
            <v>21</v>
          </cell>
          <cell r="B29" t="str">
            <v>RateIncr</v>
          </cell>
          <cell r="C29" t="str">
            <v>利率加減碼</v>
          </cell>
          <cell r="D29" t="str">
            <v>DECIMAL</v>
          </cell>
          <cell r="E29">
            <v>6</v>
          </cell>
          <cell r="F29">
            <v>4</v>
          </cell>
          <cell r="G29">
            <v>0</v>
          </cell>
        </row>
        <row r="30">
          <cell r="A30">
            <v>22</v>
          </cell>
          <cell r="B30" t="str">
            <v>ContractRate</v>
          </cell>
          <cell r="C30" t="str">
            <v>合約利率</v>
          </cell>
          <cell r="D30" t="str">
            <v>DECIMAL</v>
          </cell>
          <cell r="E30">
            <v>6</v>
          </cell>
          <cell r="F30">
            <v>4</v>
          </cell>
          <cell r="G30">
            <v>0</v>
          </cell>
        </row>
        <row r="31">
          <cell r="A31">
            <v>23</v>
          </cell>
          <cell r="B31" t="str">
            <v>PresentRate</v>
          </cell>
          <cell r="C31" t="str">
            <v>目前利率</v>
          </cell>
          <cell r="D31" t="str">
            <v>DECIMAL</v>
          </cell>
          <cell r="E31">
            <v>6</v>
          </cell>
          <cell r="F31">
            <v>4</v>
          </cell>
          <cell r="G31">
            <v>0</v>
          </cell>
        </row>
        <row r="32">
          <cell r="A32">
            <v>24</v>
          </cell>
          <cell r="B32" t="str">
            <v>ProposalRate</v>
          </cell>
          <cell r="C32" t="str">
            <v>擬調利率</v>
          </cell>
          <cell r="D32" t="str">
            <v>DECIMAL</v>
          </cell>
          <cell r="E32">
            <v>6</v>
          </cell>
          <cell r="F32">
            <v>4</v>
          </cell>
          <cell r="G32">
            <v>0</v>
          </cell>
        </row>
        <row r="33">
          <cell r="A33">
            <v>25</v>
          </cell>
          <cell r="B33" t="str">
            <v>AdjustedRate</v>
          </cell>
          <cell r="C33" t="str">
            <v>調整後利率</v>
          </cell>
          <cell r="D33" t="str">
            <v>DECIMAL</v>
          </cell>
          <cell r="E33">
            <v>6</v>
          </cell>
          <cell r="F33">
            <v>4</v>
          </cell>
          <cell r="G33">
            <v>0</v>
          </cell>
        </row>
        <row r="34">
          <cell r="A34">
            <v>26</v>
          </cell>
          <cell r="B34" t="str">
            <v>ContrIndexRate</v>
          </cell>
          <cell r="C34" t="str">
            <v>合約當時指標利率</v>
          </cell>
          <cell r="D34" t="str">
            <v>DECIMAL</v>
          </cell>
          <cell r="E34">
            <v>6</v>
          </cell>
          <cell r="F34">
            <v>4</v>
          </cell>
          <cell r="G34">
            <v>0</v>
          </cell>
        </row>
        <row r="35">
          <cell r="A35">
            <v>27</v>
          </cell>
          <cell r="B35" t="str">
            <v>ContrRateIncr</v>
          </cell>
          <cell r="C35" t="str">
            <v>合約加減碼</v>
          </cell>
          <cell r="D35" t="str">
            <v>DECIMAL</v>
          </cell>
          <cell r="E35">
            <v>6</v>
          </cell>
          <cell r="F35">
            <v>4</v>
          </cell>
          <cell r="G35">
            <v>0</v>
          </cell>
        </row>
        <row r="36">
          <cell r="A36">
            <v>28</v>
          </cell>
          <cell r="B36" t="str">
            <v>IndividualIncr</v>
          </cell>
          <cell r="C36" t="str">
            <v>個別加減碼</v>
          </cell>
          <cell r="D36" t="str">
            <v>DECIMAL</v>
          </cell>
          <cell r="E36">
            <v>6</v>
          </cell>
          <cell r="F36">
            <v>4</v>
          </cell>
          <cell r="G36">
            <v>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EmpDeductDtl</v>
          </cell>
          <cell r="D1" t="str">
            <v>員工扣薪明細檔</v>
          </cell>
        </row>
        <row r="9">
          <cell r="A9">
            <v>1</v>
          </cell>
          <cell r="B9" t="str">
            <v>EntryDate</v>
          </cell>
          <cell r="C9" t="str">
            <v>入帳日期</v>
          </cell>
          <cell r="D9" t="str">
            <v>DECIMAL</v>
          </cell>
          <cell r="E9">
            <v>8</v>
          </cell>
          <cell r="G9"/>
        </row>
        <row r="10">
          <cell r="A10">
            <v>2</v>
          </cell>
          <cell r="B10" t="str">
            <v>CustNo</v>
          </cell>
          <cell r="C10" t="str">
            <v xml:space="preserve">戶號    </v>
          </cell>
          <cell r="D10" t="str">
            <v>DECIMAL</v>
          </cell>
          <cell r="E10">
            <v>7</v>
          </cell>
          <cell r="G10"/>
        </row>
        <row r="11">
          <cell r="A11">
            <v>3</v>
          </cell>
          <cell r="B11" t="str">
            <v>AchRepayCode</v>
          </cell>
          <cell r="C11" t="str">
            <v>入帳扣款別</v>
          </cell>
          <cell r="D11" t="str">
            <v>DECIMAL</v>
          </cell>
          <cell r="E11">
            <v>2</v>
          </cell>
          <cell r="G11" t="str">
            <v>0.債協暫收款
1.期款
2.部分償還
3.結案
4.帳管費
5.火險費
6.契變手續費
7.法務費
9.其他</v>
          </cell>
        </row>
        <row r="12">
          <cell r="A12">
            <v>4</v>
          </cell>
          <cell r="B12" t="str">
            <v>PerfMonth</v>
          </cell>
          <cell r="C12" t="str">
            <v>業績年月</v>
          </cell>
          <cell r="D12" t="str">
            <v>DECIMAL</v>
          </cell>
          <cell r="E12">
            <v>6</v>
          </cell>
          <cell r="G12"/>
        </row>
        <row r="13">
          <cell r="A13">
            <v>5</v>
          </cell>
          <cell r="B13" t="str">
            <v>ProcCode</v>
          </cell>
          <cell r="C13" t="str">
            <v xml:space="preserve">流程別  </v>
          </cell>
          <cell r="D13" t="str">
            <v>VARCHAR2</v>
          </cell>
          <cell r="E13">
            <v>1</v>
          </cell>
          <cell r="G13"/>
        </row>
        <row r="14">
          <cell r="A14">
            <v>6</v>
          </cell>
          <cell r="B14" t="str">
            <v>RepayCode</v>
          </cell>
          <cell r="C14" t="str">
            <v>扣款代碼</v>
          </cell>
          <cell r="D14" t="str">
            <v>VARCHAR2</v>
          </cell>
          <cell r="E14">
            <v>1</v>
          </cell>
          <cell r="G14" t="str">
            <v>1:扣薪件;2:特約件;3:滯繳件;4:人事特約件;5:房貸扣薪件</v>
          </cell>
        </row>
        <row r="15">
          <cell r="A15">
            <v>7</v>
          </cell>
          <cell r="B15" t="str">
            <v>AcctCode</v>
          </cell>
          <cell r="C15" t="str">
            <v xml:space="preserve">科目    </v>
          </cell>
          <cell r="D15" t="str">
            <v>VARCHAR2</v>
          </cell>
          <cell r="E15">
            <v>12</v>
          </cell>
          <cell r="G15"/>
        </row>
        <row r="16">
          <cell r="A16">
            <v>8</v>
          </cell>
          <cell r="B16" t="str">
            <v>FacmNo</v>
          </cell>
          <cell r="C16" t="str">
            <v>額度編號</v>
          </cell>
          <cell r="D16" t="str">
            <v>DECIMAL</v>
          </cell>
          <cell r="E16">
            <v>3</v>
          </cell>
          <cell r="F16"/>
          <cell r="G16"/>
        </row>
        <row r="17">
          <cell r="A17">
            <v>9</v>
          </cell>
          <cell r="B17" t="str">
            <v>BormNo</v>
          </cell>
          <cell r="C17" t="str">
            <v>撥款編號</v>
          </cell>
          <cell r="D17" t="str">
            <v>DECIMAL</v>
          </cell>
          <cell r="E17">
            <v>3</v>
          </cell>
          <cell r="F17"/>
          <cell r="G17"/>
        </row>
        <row r="18">
          <cell r="A18">
            <v>10</v>
          </cell>
          <cell r="B18" t="str">
            <v>EmpNo</v>
          </cell>
          <cell r="C18" t="str">
            <v>員工代號</v>
          </cell>
          <cell r="D18" t="str">
            <v>VARCHAR2</v>
          </cell>
          <cell r="E18">
            <v>6</v>
          </cell>
          <cell r="G18"/>
        </row>
        <row r="19">
          <cell r="A19">
            <v>11</v>
          </cell>
          <cell r="B19" t="str">
            <v>CustId</v>
          </cell>
          <cell r="C19" t="str">
            <v>統一編號</v>
          </cell>
          <cell r="D19" t="str">
            <v>VARCHAR2</v>
          </cell>
          <cell r="E19">
            <v>10</v>
          </cell>
          <cell r="G19"/>
        </row>
        <row r="20">
          <cell r="A20">
            <v>12</v>
          </cell>
          <cell r="B20" t="str">
            <v>TxAmt</v>
          </cell>
          <cell r="C20" t="str">
            <v>交易金額</v>
          </cell>
          <cell r="D20" t="str">
            <v>DECIMAL</v>
          </cell>
          <cell r="E20">
            <v>14</v>
          </cell>
          <cell r="G20"/>
        </row>
        <row r="21">
          <cell r="A21">
            <v>13</v>
          </cell>
          <cell r="B21" t="str">
            <v>ErrMsg</v>
          </cell>
          <cell r="C21" t="str">
            <v>失敗原因</v>
          </cell>
          <cell r="D21" t="str">
            <v>NVARCHAR2</v>
          </cell>
          <cell r="E21">
            <v>20</v>
          </cell>
          <cell r="G21"/>
        </row>
        <row r="22">
          <cell r="A22">
            <v>14</v>
          </cell>
          <cell r="B22" t="str">
            <v>Acdate</v>
          </cell>
          <cell r="C22" t="str">
            <v>會計日期</v>
          </cell>
          <cell r="D22" t="str">
            <v>DECIMAL</v>
          </cell>
          <cell r="E22">
            <v>8</v>
          </cell>
          <cell r="G22"/>
        </row>
        <row r="23">
          <cell r="A23">
            <v>15</v>
          </cell>
          <cell r="B23" t="str">
            <v>TitaTlrNo</v>
          </cell>
          <cell r="C23" t="str">
            <v>經辦</v>
          </cell>
          <cell r="D23" t="str">
            <v>VARCHAR2</v>
          </cell>
          <cell r="E23">
            <v>6</v>
          </cell>
          <cell r="F23"/>
          <cell r="G23"/>
        </row>
        <row r="24">
          <cell r="A24">
            <v>16</v>
          </cell>
          <cell r="B24" t="str">
            <v>TitaTxtNo</v>
          </cell>
          <cell r="C24" t="str">
            <v>交易序號</v>
          </cell>
          <cell r="D24" t="str">
            <v>VARCHAR2</v>
          </cell>
          <cell r="E24">
            <v>8</v>
          </cell>
          <cell r="G24"/>
        </row>
        <row r="25">
          <cell r="A25">
            <v>17</v>
          </cell>
          <cell r="B25" t="str">
            <v>BatchNo</v>
          </cell>
          <cell r="C25" t="str">
            <v>批次號碼</v>
          </cell>
          <cell r="D25" t="str">
            <v>VARCHAR2</v>
          </cell>
          <cell r="E25">
            <v>6</v>
          </cell>
          <cell r="G25"/>
        </row>
        <row r="26">
          <cell r="A26">
            <v>18</v>
          </cell>
          <cell r="B26" t="str">
            <v>RepayAmt</v>
          </cell>
          <cell r="C26" t="str">
            <v>應扣金額</v>
          </cell>
          <cell r="D26" t="str">
            <v>DECIMAL</v>
          </cell>
          <cell r="E26">
            <v>14</v>
          </cell>
          <cell r="G26"/>
        </row>
        <row r="27">
          <cell r="A27">
            <v>19</v>
          </cell>
          <cell r="B27" t="str">
            <v>ResignCode</v>
          </cell>
          <cell r="C27" t="str">
            <v>離職代碼</v>
          </cell>
          <cell r="D27" t="str">
            <v>VARCHAR2</v>
          </cell>
          <cell r="E27">
            <v>2</v>
          </cell>
          <cell r="G27"/>
        </row>
        <row r="28">
          <cell r="A28">
            <v>20</v>
          </cell>
          <cell r="B28" t="str">
            <v>DeptCode</v>
          </cell>
          <cell r="C28" t="str">
            <v>部室代號</v>
          </cell>
          <cell r="D28" t="str">
            <v>VARCHAR2</v>
          </cell>
          <cell r="E28">
            <v>6</v>
          </cell>
          <cell r="G28"/>
        </row>
        <row r="29">
          <cell r="A29">
            <v>21</v>
          </cell>
          <cell r="B29" t="str">
            <v>UnitCode</v>
          </cell>
          <cell r="C29" t="str">
            <v xml:space="preserve">單位代號  </v>
          </cell>
          <cell r="D29" t="str">
            <v>VARCHAR2</v>
          </cell>
          <cell r="E29">
            <v>6</v>
          </cell>
          <cell r="G29"/>
        </row>
        <row r="30">
          <cell r="A30">
            <v>22</v>
          </cell>
          <cell r="B30" t="str">
            <v>IntStartDate</v>
          </cell>
          <cell r="C30" t="str">
            <v xml:space="preserve">計息起日  </v>
          </cell>
          <cell r="D30" t="str">
            <v>DECIMAL</v>
          </cell>
          <cell r="E30">
            <v>8</v>
          </cell>
          <cell r="G30"/>
        </row>
        <row r="31">
          <cell r="A31">
            <v>23</v>
          </cell>
          <cell r="B31" t="str">
            <v>IntEndDate</v>
          </cell>
          <cell r="C31" t="str">
            <v xml:space="preserve">計息迄日  </v>
          </cell>
          <cell r="D31" t="str">
            <v>DECIMAL</v>
          </cell>
          <cell r="E31">
            <v>8</v>
          </cell>
          <cell r="G31"/>
        </row>
        <row r="32">
          <cell r="A32">
            <v>24</v>
          </cell>
          <cell r="B32" t="str">
            <v>PositCode</v>
          </cell>
          <cell r="C32" t="str">
            <v xml:space="preserve">職務代號  </v>
          </cell>
          <cell r="D32" t="str">
            <v>VARCHAR2</v>
          </cell>
          <cell r="E32">
            <v>2</v>
          </cell>
          <cell r="G32"/>
        </row>
        <row r="33">
          <cell r="A33">
            <v>25</v>
          </cell>
          <cell r="B33" t="str">
            <v>Principal</v>
          </cell>
          <cell r="C33" t="str">
            <v xml:space="preserve">本金      </v>
          </cell>
          <cell r="D33" t="str">
            <v>DECIMAL</v>
          </cell>
          <cell r="E33">
            <v>14</v>
          </cell>
          <cell r="G33"/>
        </row>
        <row r="34">
          <cell r="A34">
            <v>26</v>
          </cell>
          <cell r="B34" t="str">
            <v>Interest</v>
          </cell>
          <cell r="C34" t="str">
            <v xml:space="preserve">利息      </v>
          </cell>
          <cell r="D34" t="str">
            <v>DECIMAL</v>
          </cell>
          <cell r="E34">
            <v>14</v>
          </cell>
          <cell r="G34"/>
        </row>
        <row r="35">
          <cell r="A35">
            <v>27</v>
          </cell>
          <cell r="B35" t="str">
            <v>SumOvpayAmt</v>
          </cell>
          <cell r="C35" t="str">
            <v xml:space="preserve">累溢短收  </v>
          </cell>
          <cell r="D35" t="str">
            <v>DECIMAL</v>
          </cell>
          <cell r="E35">
            <v>14</v>
          </cell>
          <cell r="G35"/>
        </row>
        <row r="36">
          <cell r="A36">
            <v>28</v>
          </cell>
          <cell r="B36" t="str">
            <v>JsonFields</v>
          </cell>
          <cell r="C36" t="str">
            <v>jason格式紀錄欄</v>
          </cell>
          <cell r="D36" t="str">
            <v>NVARCHAR2</v>
          </cell>
          <cell r="E36">
            <v>300</v>
          </cell>
          <cell r="F36"/>
          <cell r="G36" t="str">
            <v>(JSON格式)報表:違約金、欠繳本金、欠繳利息、暫收抵繳</v>
          </cell>
        </row>
        <row r="37">
          <cell r="A37">
            <v>29</v>
          </cell>
          <cell r="B37" t="str">
            <v>CurrIntAmt</v>
          </cell>
          <cell r="C37" t="str">
            <v xml:space="preserve">當期利息  </v>
          </cell>
          <cell r="D37" t="str">
            <v>DECIMAL</v>
          </cell>
          <cell r="E37">
            <v>14</v>
          </cell>
          <cell r="G37"/>
        </row>
        <row r="38">
          <cell r="A38">
            <v>30</v>
          </cell>
          <cell r="B38" t="str">
            <v>CurrPrinAmt</v>
          </cell>
          <cell r="C38" t="str">
            <v xml:space="preserve">當期本金  </v>
          </cell>
          <cell r="D38" t="str">
            <v>DECIMAL</v>
          </cell>
          <cell r="E38">
            <v>14</v>
          </cell>
          <cell r="G38"/>
        </row>
        <row r="39">
          <cell r="A39">
            <v>31</v>
          </cell>
          <cell r="B39" t="str">
            <v>MediaDate</v>
          </cell>
          <cell r="C39" t="str">
            <v>媒體日期</v>
          </cell>
          <cell r="D39" t="str">
            <v>DECIMAL</v>
          </cell>
          <cell r="E39">
            <v>8</v>
          </cell>
          <cell r="F39"/>
          <cell r="G39" t="str">
            <v>員工扣薪媒體檔</v>
          </cell>
        </row>
        <row r="40">
          <cell r="A40">
            <v>32</v>
          </cell>
          <cell r="B40" t="str">
            <v>MediaKind</v>
          </cell>
          <cell r="C40" t="str">
            <v>媒體別</v>
          </cell>
          <cell r="D40" t="str">
            <v>VARCHAR2</v>
          </cell>
          <cell r="E40">
            <v>1</v>
          </cell>
          <cell r="F40"/>
          <cell r="G40" t="str">
            <v>1:ACH新光
2:ACH他行
3:郵局
4:15日
5:非15日</v>
          </cell>
        </row>
        <row r="41">
          <cell r="A41">
            <v>33</v>
          </cell>
          <cell r="B41" t="str">
            <v>MediaSeq</v>
          </cell>
          <cell r="C41" t="str">
            <v>媒體序號</v>
          </cell>
          <cell r="D41" t="str">
            <v>DECIMAL</v>
          </cell>
          <cell r="E41">
            <v>6</v>
          </cell>
          <cell r="F41"/>
          <cell r="G41" t="str">
            <v>員工扣薪媒體檔</v>
          </cell>
        </row>
        <row r="42">
          <cell r="A42">
            <v>34</v>
          </cell>
          <cell r="B42" t="str">
            <v>CreateDate</v>
          </cell>
          <cell r="C42" t="str">
            <v>建檔日期時間</v>
          </cell>
          <cell r="D42" t="str">
            <v>DATE</v>
          </cell>
          <cell r="E42"/>
          <cell r="F42" t="str">
            <v xml:space="preserve"> </v>
          </cell>
          <cell r="G42" t="str">
            <v xml:space="preserve"> </v>
          </cell>
        </row>
        <row r="43">
          <cell r="A43">
            <v>35</v>
          </cell>
          <cell r="B43" t="str">
            <v>CreateEmpNo</v>
          </cell>
          <cell r="C43" t="str">
            <v>建檔人員</v>
          </cell>
          <cell r="D43" t="str">
            <v>VARCHAR2</v>
          </cell>
          <cell r="E43">
            <v>6</v>
          </cell>
          <cell r="F43" t="str">
            <v xml:space="preserve"> </v>
          </cell>
          <cell r="G43"/>
        </row>
        <row r="44">
          <cell r="A44">
            <v>36</v>
          </cell>
          <cell r="B44" t="str">
            <v>LastUpdate</v>
          </cell>
          <cell r="C44" t="str">
            <v>最後更新日期時間</v>
          </cell>
          <cell r="D44" t="str">
            <v>DATE</v>
          </cell>
          <cell r="E44"/>
          <cell r="F44" t="str">
            <v xml:space="preserve"> </v>
          </cell>
          <cell r="G44" t="str">
            <v xml:space="preserve"> </v>
          </cell>
        </row>
        <row r="45">
          <cell r="A45">
            <v>37</v>
          </cell>
          <cell r="B45" t="str">
            <v>LastUpdateEmpNo</v>
          </cell>
          <cell r="C45" t="str">
            <v>最後更新人員</v>
          </cell>
          <cell r="D45" t="str">
            <v>VARCHAR2</v>
          </cell>
          <cell r="E45">
            <v>6</v>
          </cell>
          <cell r="F45" t="str">
            <v xml:space="preserve"> </v>
          </cell>
          <cell r="G45" t="str">
            <v xml:space="preserve"> 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EmpDeductMedia</v>
          </cell>
          <cell r="D1" t="str">
            <v>員工扣薪媒體檔</v>
          </cell>
        </row>
        <row r="9">
          <cell r="A9">
            <v>1</v>
          </cell>
          <cell r="B9" t="str">
            <v>MediaDate</v>
          </cell>
          <cell r="C9" t="str">
            <v>媒體日期</v>
          </cell>
          <cell r="D9" t="str">
            <v>Decimald</v>
          </cell>
          <cell r="E9">
            <v>8</v>
          </cell>
          <cell r="F9"/>
          <cell r="G9"/>
        </row>
        <row r="10">
          <cell r="A10">
            <v>2</v>
          </cell>
          <cell r="B10" t="str">
            <v>MediaKind</v>
          </cell>
          <cell r="C10" t="str">
            <v>媒體別</v>
          </cell>
          <cell r="D10" t="str">
            <v>VARCHAR2</v>
          </cell>
          <cell r="E10">
            <v>1</v>
          </cell>
          <cell r="F10"/>
          <cell r="G10" t="str">
            <v>1:ACH新光
2:ACH他行
3:郵局
4:15日
5:非15日</v>
          </cell>
        </row>
        <row r="11">
          <cell r="A11">
            <v>3</v>
          </cell>
          <cell r="B11" t="str">
            <v>MediaSeq</v>
          </cell>
          <cell r="C11" t="str">
            <v>媒體序號</v>
          </cell>
          <cell r="D11" t="str">
            <v>DECIMAL</v>
          </cell>
          <cell r="E11">
            <v>6</v>
          </cell>
          <cell r="F11"/>
          <cell r="G11"/>
        </row>
        <row r="12">
          <cell r="A12">
            <v>4</v>
          </cell>
          <cell r="B12" t="str">
            <v>CustNo</v>
          </cell>
          <cell r="C12" t="str">
            <v>戶號</v>
          </cell>
          <cell r="D12" t="str">
            <v>DECIMAL</v>
          </cell>
          <cell r="E12">
            <v>7</v>
          </cell>
          <cell r="G12"/>
        </row>
        <row r="13">
          <cell r="A13">
            <v>5</v>
          </cell>
          <cell r="B13" t="str">
            <v>RepayCode</v>
          </cell>
          <cell r="C13" t="str">
            <v>還款類別</v>
          </cell>
          <cell r="D13" t="str">
            <v>DECIMAL</v>
          </cell>
          <cell r="E13">
            <v>2</v>
          </cell>
          <cell r="G13" t="str">
            <v>0.債協暫收款
1.期款
2.部分償還
3.結案
4.帳管費
5.火險費
6.契變手續費
7.法務費
9.其他
11.債協匯入款(虛擬帳號為9510500NNNNNNN)</v>
          </cell>
        </row>
        <row r="14">
          <cell r="A14">
            <v>6</v>
          </cell>
          <cell r="B14" t="str">
            <v>PerfRepayCode</v>
          </cell>
          <cell r="C14" t="str">
            <v>扣款代碼</v>
          </cell>
          <cell r="D14" t="str">
            <v>DECIMAL</v>
          </cell>
          <cell r="E14">
            <v>1</v>
          </cell>
          <cell r="G14" t="str">
            <v>1:扣薪件;2:特約件;3:滯繳件;4:人事特約件;5:房貸扣薪件</v>
          </cell>
        </row>
        <row r="15">
          <cell r="A15">
            <v>7</v>
          </cell>
          <cell r="B15" t="str">
            <v>RepayAmt</v>
          </cell>
          <cell r="C15" t="str">
            <v>還款金額(扣款金額)</v>
          </cell>
          <cell r="D15" t="str">
            <v>DECIMAL</v>
          </cell>
          <cell r="E15">
            <v>14</v>
          </cell>
          <cell r="G15"/>
        </row>
        <row r="16">
          <cell r="A16">
            <v>8</v>
          </cell>
          <cell r="B16" t="str">
            <v>PerfMonth</v>
          </cell>
          <cell r="C16" t="str">
            <v>業績年月</v>
          </cell>
          <cell r="D16" t="str">
            <v>DECIMAL</v>
          </cell>
          <cell r="E16">
            <v>6</v>
          </cell>
          <cell r="G16"/>
        </row>
        <row r="17">
          <cell r="A17">
            <v>9</v>
          </cell>
          <cell r="B17" t="str">
            <v>FlowCode</v>
          </cell>
          <cell r="C17" t="str">
            <v>流程別</v>
          </cell>
          <cell r="D17" t="str">
            <v>VARCHAR2</v>
          </cell>
          <cell r="E17">
            <v>1</v>
          </cell>
          <cell r="G17"/>
        </row>
        <row r="18">
          <cell r="A18">
            <v>10</v>
          </cell>
          <cell r="B18" t="str">
            <v>UnitCode</v>
          </cell>
          <cell r="C18" t="str">
            <v>單位代號</v>
          </cell>
          <cell r="D18" t="str">
            <v>VARCHAR2</v>
          </cell>
          <cell r="E18">
            <v>6</v>
          </cell>
          <cell r="G18"/>
        </row>
        <row r="19">
          <cell r="A19">
            <v>11</v>
          </cell>
          <cell r="B19" t="str">
            <v>CustId</v>
          </cell>
          <cell r="C19" t="str">
            <v>身分證統一編號</v>
          </cell>
          <cell r="D19" t="str">
            <v>VARCHAR2</v>
          </cell>
          <cell r="E19">
            <v>10</v>
          </cell>
          <cell r="G19"/>
        </row>
        <row r="20">
          <cell r="A20">
            <v>12</v>
          </cell>
          <cell r="B20" t="str">
            <v>EntryDate</v>
          </cell>
          <cell r="C20" t="str">
            <v>入帳日期</v>
          </cell>
          <cell r="D20" t="str">
            <v>Decimald</v>
          </cell>
          <cell r="E20">
            <v>8</v>
          </cell>
          <cell r="G20"/>
        </row>
        <row r="21">
          <cell r="A21">
            <v>13</v>
          </cell>
          <cell r="B21" t="str">
            <v>TxAmt</v>
          </cell>
          <cell r="C21" t="str">
            <v>交易金額(實扣金額)</v>
          </cell>
          <cell r="D21" t="str">
            <v>DECIMAL</v>
          </cell>
          <cell r="E21">
            <v>14</v>
          </cell>
          <cell r="G21"/>
        </row>
        <row r="22">
          <cell r="A22">
            <v>14</v>
          </cell>
          <cell r="B22" t="str">
            <v>ErrorCode</v>
          </cell>
          <cell r="C22" t="str">
            <v>失敗原因</v>
          </cell>
          <cell r="D22" t="str">
            <v>VARCHAR2</v>
          </cell>
          <cell r="E22">
            <v>2</v>
          </cell>
          <cell r="G22" t="str">
            <v>16:扣款失敗17:扣款不足…..</v>
          </cell>
        </row>
        <row r="23">
          <cell r="A23">
            <v>15</v>
          </cell>
          <cell r="B23" t="str">
            <v>AcctCode</v>
          </cell>
          <cell r="C23" t="str">
            <v>科目</v>
          </cell>
          <cell r="D23" t="str">
            <v>VARCHAR2</v>
          </cell>
          <cell r="E23">
            <v>3</v>
          </cell>
          <cell r="G23"/>
        </row>
        <row r="24">
          <cell r="A24">
            <v>16</v>
          </cell>
          <cell r="B24" t="str">
            <v>AcDate</v>
          </cell>
          <cell r="C24" t="str">
            <v>會計日期</v>
          </cell>
          <cell r="D24" t="str">
            <v>Decimald</v>
          </cell>
          <cell r="E24">
            <v>8</v>
          </cell>
          <cell r="G24"/>
        </row>
        <row r="25">
          <cell r="A25">
            <v>17</v>
          </cell>
          <cell r="B25" t="str">
            <v>BatchNo</v>
          </cell>
          <cell r="C25" t="str">
            <v>批號</v>
          </cell>
          <cell r="D25" t="str">
            <v>VARCHAR2</v>
          </cell>
          <cell r="E25">
            <v>6</v>
          </cell>
          <cell r="G25"/>
        </row>
        <row r="26">
          <cell r="A26">
            <v>18</v>
          </cell>
          <cell r="B26" t="str">
            <v>DetailSeq</v>
          </cell>
          <cell r="C26" t="str">
            <v>明細序號</v>
          </cell>
          <cell r="D26" t="str">
            <v>DECIMAL</v>
          </cell>
          <cell r="E26">
            <v>6</v>
          </cell>
          <cell r="G26"/>
        </row>
        <row r="27">
          <cell r="A27">
            <v>19</v>
          </cell>
          <cell r="B27" t="str">
            <v>CreateDate</v>
          </cell>
          <cell r="C27" t="str">
            <v>建檔日期時間</v>
          </cell>
          <cell r="D27" t="str">
            <v>DATE</v>
          </cell>
          <cell r="E27"/>
          <cell r="G27"/>
        </row>
        <row r="28">
          <cell r="A28">
            <v>20</v>
          </cell>
          <cell r="B28" t="str">
            <v>CreateEmpNo</v>
          </cell>
          <cell r="C28" t="str">
            <v>建檔人員</v>
          </cell>
          <cell r="D28" t="str">
            <v>VARCHAR2</v>
          </cell>
          <cell r="E28">
            <v>6</v>
          </cell>
          <cell r="G28"/>
        </row>
        <row r="29">
          <cell r="A29">
            <v>21</v>
          </cell>
          <cell r="B29" t="str">
            <v>LastUpdate</v>
          </cell>
          <cell r="C29" t="str">
            <v>最後更新日期時間</v>
          </cell>
          <cell r="D29" t="str">
            <v>DATE</v>
          </cell>
          <cell r="E29"/>
          <cell r="G29"/>
        </row>
        <row r="30">
          <cell r="A30">
            <v>22</v>
          </cell>
          <cell r="B30" t="str">
            <v>LastUpdateEmpNo</v>
          </cell>
          <cell r="C30" t="str">
            <v>最後更新人員</v>
          </cell>
          <cell r="D30" t="str">
            <v>VARCHAR2</v>
          </cell>
          <cell r="E30">
            <v>6</v>
          </cell>
          <cell r="G30"/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EmpDeductSchedule</v>
          </cell>
          <cell r="D1" t="str">
            <v>員工扣薪日程表</v>
          </cell>
        </row>
        <row r="9">
          <cell r="A9">
            <v>1</v>
          </cell>
          <cell r="B9" t="str">
            <v>WorkMonth</v>
          </cell>
          <cell r="C9" t="str">
            <v>工作年月</v>
          </cell>
          <cell r="D9" t="str">
            <v>DECIMAL</v>
          </cell>
          <cell r="E9">
            <v>6</v>
          </cell>
          <cell r="G9" t="str">
            <v>業績年月</v>
          </cell>
        </row>
        <row r="10">
          <cell r="A10">
            <v>2</v>
          </cell>
          <cell r="B10" t="str">
            <v>AgType1</v>
          </cell>
          <cell r="C10" t="str">
            <v>流程/制度別</v>
          </cell>
          <cell r="D10" t="str">
            <v>VARCHAR2</v>
          </cell>
          <cell r="E10">
            <v>1</v>
          </cell>
          <cell r="G10" t="str">
            <v>同CdEmp.AgType1制度別
對應扣薪種類於CdCode維護</v>
          </cell>
        </row>
        <row r="11">
          <cell r="A11">
            <v>3</v>
          </cell>
          <cell r="B11" t="str">
            <v>EntryDate</v>
          </cell>
          <cell r="C11" t="str">
            <v>入帳日期</v>
          </cell>
          <cell r="D11" t="str">
            <v>Decimald</v>
          </cell>
          <cell r="E11">
            <v>8</v>
          </cell>
          <cell r="G11"/>
        </row>
        <row r="12">
          <cell r="A12">
            <v>4</v>
          </cell>
          <cell r="B12" t="str">
            <v>MediaDate</v>
          </cell>
          <cell r="C12" t="str">
            <v>媒體日期</v>
          </cell>
          <cell r="D12" t="str">
            <v>Decimald</v>
          </cell>
          <cell r="E12">
            <v>8</v>
          </cell>
          <cell r="G12"/>
        </row>
        <row r="13">
          <cell r="A13">
            <v>5</v>
          </cell>
          <cell r="B13" t="str">
            <v>CreateDate</v>
          </cell>
          <cell r="C13" t="str">
            <v>建檔日期時間</v>
          </cell>
          <cell r="D13" t="str">
            <v>DATE</v>
          </cell>
          <cell r="E13"/>
          <cell r="F13" t="str">
            <v xml:space="preserve"> </v>
          </cell>
          <cell r="G13" t="str">
            <v xml:space="preserve"> </v>
          </cell>
        </row>
        <row r="14">
          <cell r="A14">
            <v>6</v>
          </cell>
          <cell r="B14" t="str">
            <v>CreateEmpNo</v>
          </cell>
          <cell r="C14" t="str">
            <v>建檔人員</v>
          </cell>
          <cell r="D14" t="str">
            <v>VARCHAR2</v>
          </cell>
          <cell r="E14">
            <v>6</v>
          </cell>
          <cell r="F14" t="str">
            <v xml:space="preserve"> </v>
          </cell>
          <cell r="G14"/>
        </row>
        <row r="15">
          <cell r="A15">
            <v>7</v>
          </cell>
          <cell r="B15" t="str">
            <v>LastUpdate</v>
          </cell>
          <cell r="C15" t="str">
            <v>最後更新日期時間</v>
          </cell>
          <cell r="D15" t="str">
            <v>DATE</v>
          </cell>
          <cell r="E15"/>
          <cell r="F15" t="str">
            <v xml:space="preserve"> </v>
          </cell>
          <cell r="G15" t="str">
            <v xml:space="preserve"> </v>
          </cell>
        </row>
        <row r="16">
          <cell r="A16">
            <v>8</v>
          </cell>
          <cell r="B16" t="str">
            <v>LastUpdateEmpNo</v>
          </cell>
          <cell r="C16" t="str">
            <v>最後更新人員</v>
          </cell>
          <cell r="D16" t="str">
            <v>VARCHAR2</v>
          </cell>
          <cell r="E16">
            <v>6</v>
          </cell>
          <cell r="F16" t="str">
            <v xml:space="preserve"> </v>
          </cell>
          <cell r="G16" t="str">
            <v xml:space="preserve"> 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InsuComm</v>
          </cell>
          <cell r="D1" t="str">
            <v>火險佣金檔</v>
          </cell>
        </row>
        <row r="9">
          <cell r="A9">
            <v>1</v>
          </cell>
          <cell r="B9" t="str">
            <v>InsuYearMonth</v>
          </cell>
          <cell r="C9" t="str">
            <v>年月份</v>
          </cell>
          <cell r="D9" t="str">
            <v>DECIMAL</v>
          </cell>
          <cell r="E9">
            <v>6</v>
          </cell>
          <cell r="F9"/>
        </row>
        <row r="10">
          <cell r="A10">
            <v>2</v>
          </cell>
          <cell r="B10" t="str">
            <v>InsuCommSeq</v>
          </cell>
          <cell r="C10" t="str">
            <v>佣金媒體檔序號</v>
          </cell>
          <cell r="D10" t="str">
            <v>DECIMAL</v>
          </cell>
          <cell r="E10">
            <v>6</v>
          </cell>
          <cell r="F10"/>
          <cell r="G10" t="str">
            <v>寫入檔之排序</v>
          </cell>
        </row>
        <row r="11">
          <cell r="A11">
            <v>3</v>
          </cell>
          <cell r="B11" t="str">
            <v>ManagerCode</v>
          </cell>
          <cell r="C11" t="str">
            <v>經紀人代號</v>
          </cell>
          <cell r="D11" t="str">
            <v>VARCHAR2</v>
          </cell>
          <cell r="E11">
            <v>3</v>
          </cell>
          <cell r="F11"/>
        </row>
        <row r="12">
          <cell r="A12">
            <v>4</v>
          </cell>
          <cell r="B12" t="str">
            <v>NowInsuNo</v>
          </cell>
          <cell r="C12" t="str">
            <v>保單號碼</v>
          </cell>
          <cell r="D12" t="str">
            <v>VARCHAR2</v>
          </cell>
          <cell r="E12">
            <v>20</v>
          </cell>
          <cell r="F12"/>
        </row>
        <row r="13">
          <cell r="A13">
            <v>5</v>
          </cell>
          <cell r="B13" t="str">
            <v>BatchNo</v>
          </cell>
          <cell r="C13" t="str">
            <v>批號</v>
          </cell>
          <cell r="D13" t="str">
            <v>VARCHAR2</v>
          </cell>
          <cell r="E13">
            <v>20</v>
          </cell>
          <cell r="F13"/>
        </row>
        <row r="14">
          <cell r="A14">
            <v>6</v>
          </cell>
          <cell r="B14" t="str">
            <v>InsuType</v>
          </cell>
          <cell r="C14" t="str">
            <v>險別</v>
          </cell>
          <cell r="D14" t="str">
            <v>DECIMAL</v>
          </cell>
          <cell r="E14">
            <v>2</v>
          </cell>
          <cell r="F14"/>
        </row>
        <row r="15">
          <cell r="A15">
            <v>7</v>
          </cell>
          <cell r="B15" t="str">
            <v>InsuSignDate</v>
          </cell>
          <cell r="C15" t="str">
            <v>簽單日期</v>
          </cell>
          <cell r="D15" t="str">
            <v>DECIMALD</v>
          </cell>
          <cell r="E15">
            <v>8</v>
          </cell>
          <cell r="F15"/>
        </row>
        <row r="16">
          <cell r="A16">
            <v>8</v>
          </cell>
          <cell r="B16" t="str">
            <v>InsuredName</v>
          </cell>
          <cell r="C16" t="str">
            <v>被保險人</v>
          </cell>
          <cell r="D16" t="str">
            <v>NVARCHAR2</v>
          </cell>
          <cell r="E16">
            <v>60</v>
          </cell>
          <cell r="F16"/>
        </row>
        <row r="17">
          <cell r="A17">
            <v>9</v>
          </cell>
          <cell r="B17" t="str">
            <v>InsuredAddr</v>
          </cell>
          <cell r="C17" t="str">
            <v>被保險人地址</v>
          </cell>
          <cell r="D17" t="str">
            <v>NVARCHAR2</v>
          </cell>
          <cell r="E17">
            <v>60</v>
          </cell>
          <cell r="F17"/>
        </row>
        <row r="18">
          <cell r="A18">
            <v>10</v>
          </cell>
          <cell r="B18" t="str">
            <v>InsuredTeleph</v>
          </cell>
          <cell r="C18" t="str">
            <v>被保險人電話</v>
          </cell>
          <cell r="D18" t="str">
            <v>VARCHAR2</v>
          </cell>
          <cell r="E18">
            <v>20</v>
          </cell>
          <cell r="F18"/>
        </row>
        <row r="19">
          <cell r="A19">
            <v>11</v>
          </cell>
          <cell r="B19" t="str">
            <v>InsuStartDate</v>
          </cell>
          <cell r="C19" t="str">
            <v>起保日期</v>
          </cell>
          <cell r="D19" t="str">
            <v>DECIMALD</v>
          </cell>
          <cell r="E19">
            <v>8</v>
          </cell>
          <cell r="F19"/>
        </row>
        <row r="20">
          <cell r="A20">
            <v>12</v>
          </cell>
          <cell r="B20" t="str">
            <v>InsuEndDate</v>
          </cell>
          <cell r="C20" t="str">
            <v>到期日期</v>
          </cell>
          <cell r="D20" t="str">
            <v>DECIMALD</v>
          </cell>
          <cell r="E20">
            <v>8</v>
          </cell>
          <cell r="F20"/>
        </row>
        <row r="21">
          <cell r="A21">
            <v>13</v>
          </cell>
          <cell r="B21" t="str">
            <v>InsuCate</v>
          </cell>
          <cell r="C21" t="str">
            <v>險種</v>
          </cell>
          <cell r="D21" t="str">
            <v>DECIMAL</v>
          </cell>
          <cell r="E21">
            <v>2</v>
          </cell>
          <cell r="F21"/>
        </row>
        <row r="22">
          <cell r="A22">
            <v>14</v>
          </cell>
          <cell r="B22" t="str">
            <v>InsuPrem</v>
          </cell>
          <cell r="C22" t="str">
            <v>保費</v>
          </cell>
          <cell r="D22" t="str">
            <v>DECIMAL</v>
          </cell>
          <cell r="E22">
            <v>14</v>
          </cell>
          <cell r="F22"/>
        </row>
        <row r="23">
          <cell r="A23">
            <v>15</v>
          </cell>
          <cell r="B23" t="str">
            <v>CommRate</v>
          </cell>
          <cell r="C23" t="str">
            <v>佣金率</v>
          </cell>
          <cell r="D23" t="str">
            <v>DECIMAL</v>
          </cell>
          <cell r="E23">
            <v>5</v>
          </cell>
          <cell r="F23">
            <v>3</v>
          </cell>
        </row>
        <row r="24">
          <cell r="A24">
            <v>16</v>
          </cell>
          <cell r="B24" t="str">
            <v>Commision</v>
          </cell>
          <cell r="C24" t="str">
            <v>佣金</v>
          </cell>
          <cell r="D24" t="str">
            <v>DECIMAL</v>
          </cell>
          <cell r="E24">
            <v>14</v>
          </cell>
          <cell r="F24"/>
        </row>
        <row r="25">
          <cell r="A25">
            <v>17</v>
          </cell>
          <cell r="B25" t="str">
            <v>TotInsuPrem</v>
          </cell>
          <cell r="C25" t="str">
            <v>合計保費</v>
          </cell>
          <cell r="D25" t="str">
            <v>DECIMAL</v>
          </cell>
          <cell r="E25">
            <v>14</v>
          </cell>
          <cell r="F25"/>
        </row>
        <row r="26">
          <cell r="A26">
            <v>18</v>
          </cell>
          <cell r="B26" t="str">
            <v>TotComm</v>
          </cell>
          <cell r="C26" t="str">
            <v>合計佣金</v>
          </cell>
          <cell r="D26" t="str">
            <v>DECIMAL</v>
          </cell>
          <cell r="E26">
            <v>14</v>
          </cell>
          <cell r="F26"/>
        </row>
        <row r="27">
          <cell r="A27">
            <v>19</v>
          </cell>
          <cell r="B27" t="str">
            <v>RecvSeq</v>
          </cell>
          <cell r="C27" t="str">
            <v>收件號碼</v>
          </cell>
          <cell r="D27" t="str">
            <v>VARCHAR2</v>
          </cell>
          <cell r="E27">
            <v>14</v>
          </cell>
          <cell r="F27"/>
        </row>
        <row r="28">
          <cell r="A28">
            <v>20</v>
          </cell>
          <cell r="B28" t="str">
            <v>ChargeDate</v>
          </cell>
          <cell r="C28" t="str">
            <v>收費日期</v>
          </cell>
          <cell r="D28" t="str">
            <v>DECIMALD</v>
          </cell>
          <cell r="E28">
            <v>8</v>
          </cell>
          <cell r="F28"/>
        </row>
        <row r="29">
          <cell r="A29">
            <v>21</v>
          </cell>
          <cell r="B29" t="str">
            <v>CommDate</v>
          </cell>
          <cell r="C29" t="str">
            <v>佣金日期</v>
          </cell>
          <cell r="D29" t="str">
            <v>DECIMALD</v>
          </cell>
          <cell r="E29">
            <v>8</v>
          </cell>
          <cell r="F29"/>
        </row>
        <row r="30">
          <cell r="A30">
            <v>22</v>
          </cell>
          <cell r="B30" t="str">
            <v>CustNo</v>
          </cell>
          <cell r="C30" t="str">
            <v>戶號</v>
          </cell>
          <cell r="D30" t="str">
            <v>DECIMAL</v>
          </cell>
          <cell r="E30">
            <v>7</v>
          </cell>
          <cell r="F30"/>
        </row>
        <row r="31">
          <cell r="A31">
            <v>23</v>
          </cell>
          <cell r="B31" t="str">
            <v>FacmNo</v>
          </cell>
          <cell r="C31" t="str">
            <v>額度</v>
          </cell>
          <cell r="D31" t="str">
            <v>DECIMAL</v>
          </cell>
          <cell r="E31">
            <v>3</v>
          </cell>
          <cell r="F31"/>
        </row>
        <row r="32">
          <cell r="A32">
            <v>24</v>
          </cell>
          <cell r="B32" t="str">
            <v>FireOfficer</v>
          </cell>
          <cell r="C32" t="str">
            <v>火險服務</v>
          </cell>
          <cell r="D32" t="str">
            <v>VARCHAR2</v>
          </cell>
          <cell r="E32">
            <v>6</v>
          </cell>
          <cell r="F32"/>
        </row>
        <row r="33">
          <cell r="A33">
            <v>25</v>
          </cell>
          <cell r="B33" t="str">
            <v>EmpId</v>
          </cell>
          <cell r="C33" t="str">
            <v>統一編號</v>
          </cell>
          <cell r="D33" t="str">
            <v>VARCHAR2</v>
          </cell>
          <cell r="E33">
            <v>10</v>
          </cell>
          <cell r="F33"/>
        </row>
        <row r="34">
          <cell r="A34">
            <v>26</v>
          </cell>
          <cell r="B34" t="str">
            <v>EmpName</v>
          </cell>
          <cell r="C34" t="str">
            <v>員工姓名</v>
          </cell>
          <cell r="D34" t="str">
            <v>NVARCHAR2</v>
          </cell>
          <cell r="E34">
            <v>20</v>
          </cell>
          <cell r="F34"/>
        </row>
        <row r="35">
          <cell r="A35">
            <v>27</v>
          </cell>
          <cell r="B35" t="str">
            <v>DueAmt</v>
          </cell>
          <cell r="C35" t="str">
            <v>應領金額</v>
          </cell>
          <cell r="D35" t="str">
            <v>DECIMAL</v>
          </cell>
          <cell r="E35">
            <v>14</v>
          </cell>
          <cell r="F35"/>
        </row>
        <row r="36">
          <cell r="A36">
            <v>28</v>
          </cell>
          <cell r="B36" t="str">
            <v>CreateDate</v>
          </cell>
          <cell r="C36" t="str">
            <v>建檔日期時間</v>
          </cell>
          <cell r="D36" t="str">
            <v>DATE</v>
          </cell>
          <cell r="E36"/>
          <cell r="G36"/>
        </row>
        <row r="37">
          <cell r="A37">
            <v>29</v>
          </cell>
          <cell r="B37" t="str">
            <v>CreateEmpNo</v>
          </cell>
          <cell r="C37" t="str">
            <v>建檔人員</v>
          </cell>
          <cell r="D37" t="str">
            <v>VARCHAR2</v>
          </cell>
          <cell r="E37">
            <v>6</v>
          </cell>
          <cell r="G37"/>
        </row>
        <row r="38">
          <cell r="A38">
            <v>30</v>
          </cell>
          <cell r="B38" t="str">
            <v>LastUpdate</v>
          </cell>
          <cell r="C38" t="str">
            <v>最後更新日期時間</v>
          </cell>
          <cell r="D38" t="str">
            <v>DATE</v>
          </cell>
          <cell r="E38"/>
          <cell r="G38"/>
        </row>
        <row r="39">
          <cell r="A39">
            <v>31</v>
          </cell>
          <cell r="B39" t="str">
            <v>LastUpdateEmpNo</v>
          </cell>
          <cell r="C39" t="str">
            <v>最後更新人員</v>
          </cell>
          <cell r="D39" t="str">
            <v>VARCHAR2</v>
          </cell>
          <cell r="E39">
            <v>6</v>
          </cell>
          <cell r="G39"/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InsuOrignal</v>
          </cell>
          <cell r="D1" t="str">
            <v>火險初保檔</v>
          </cell>
        </row>
        <row r="9">
          <cell r="A9">
            <v>1</v>
          </cell>
          <cell r="B9" t="str">
            <v>ClCode1</v>
          </cell>
          <cell r="C9" t="str">
            <v>擔保品-代號1</v>
          </cell>
          <cell r="D9" t="str">
            <v>DECIMAL</v>
          </cell>
          <cell r="E9">
            <v>1</v>
          </cell>
          <cell r="F9"/>
        </row>
        <row r="10">
          <cell r="A10">
            <v>2</v>
          </cell>
          <cell r="B10" t="str">
            <v>ClCode2</v>
          </cell>
          <cell r="C10" t="str">
            <v>擔保品-代號2</v>
          </cell>
          <cell r="D10" t="str">
            <v>DECIMAL</v>
          </cell>
          <cell r="E10">
            <v>2</v>
          </cell>
          <cell r="F10"/>
        </row>
        <row r="11">
          <cell r="A11">
            <v>3</v>
          </cell>
          <cell r="B11" t="str">
            <v>ClNo</v>
          </cell>
          <cell r="C11" t="str">
            <v>擔保品編號</v>
          </cell>
          <cell r="D11" t="str">
            <v>DECIMAL</v>
          </cell>
          <cell r="E11">
            <v>7</v>
          </cell>
          <cell r="F11"/>
        </row>
        <row r="12">
          <cell r="A12">
            <v>4</v>
          </cell>
          <cell r="B12" t="str">
            <v>OrigInsuNo</v>
          </cell>
          <cell r="C12" t="str">
            <v>原始保險單號碼</v>
          </cell>
          <cell r="D12" t="str">
            <v>VARCHAR2</v>
          </cell>
          <cell r="E12">
            <v>17</v>
          </cell>
          <cell r="F12"/>
        </row>
        <row r="13">
          <cell r="A13">
            <v>5</v>
          </cell>
          <cell r="B13" t="str">
            <v>EndoInsuNo</v>
          </cell>
          <cell r="C13" t="str">
            <v>批單號碼</v>
          </cell>
          <cell r="D13" t="str">
            <v>VARCHAR2</v>
          </cell>
          <cell r="E13">
            <v>17</v>
          </cell>
          <cell r="G13" t="str">
            <v>修改時需填入</v>
          </cell>
        </row>
        <row r="14">
          <cell r="A14">
            <v>6</v>
          </cell>
          <cell r="B14" t="str">
            <v>InsuCompany</v>
          </cell>
          <cell r="C14" t="str">
            <v>保險公司</v>
          </cell>
          <cell r="D14" t="str">
            <v>VARCHAR2</v>
          </cell>
          <cell r="E14">
            <v>2</v>
          </cell>
          <cell r="F14"/>
        </row>
        <row r="15">
          <cell r="A15">
            <v>7</v>
          </cell>
          <cell r="B15" t="str">
            <v>InsuTypeCode</v>
          </cell>
          <cell r="C15" t="str">
            <v>保險類別</v>
          </cell>
          <cell r="D15" t="str">
            <v>VARCHAR2</v>
          </cell>
          <cell r="E15">
            <v>2</v>
          </cell>
          <cell r="F15"/>
          <cell r="G15" t="str">
            <v>01:住宅火險地震險
02:火險
03:地震險
04:汽車全險
05:綜合營造險
06:動產火險
07:其他</v>
          </cell>
        </row>
        <row r="16">
          <cell r="A16">
            <v>8</v>
          </cell>
          <cell r="B16" t="str">
            <v>FireInsuCovrg</v>
          </cell>
          <cell r="C16" t="str">
            <v>火災險保險金額</v>
          </cell>
          <cell r="D16" t="str">
            <v>DECIMAL</v>
          </cell>
          <cell r="E16">
            <v>16</v>
          </cell>
          <cell r="F16">
            <v>2</v>
          </cell>
        </row>
        <row r="17">
          <cell r="A17">
            <v>9</v>
          </cell>
          <cell r="B17" t="str">
            <v>EthqInsuCovrg</v>
          </cell>
          <cell r="C17" t="str">
            <v>地震險保險金額</v>
          </cell>
          <cell r="D17" t="str">
            <v>DECIMAL</v>
          </cell>
          <cell r="E17">
            <v>16</v>
          </cell>
          <cell r="F17">
            <v>2</v>
          </cell>
        </row>
        <row r="18">
          <cell r="A18">
            <v>10</v>
          </cell>
          <cell r="B18" t="str">
            <v>FireInsuPrem</v>
          </cell>
          <cell r="C18" t="str">
            <v>火災險保費</v>
          </cell>
          <cell r="D18" t="str">
            <v>DECIMAL</v>
          </cell>
          <cell r="E18">
            <v>16</v>
          </cell>
          <cell r="F18">
            <v>2</v>
          </cell>
        </row>
        <row r="19">
          <cell r="A19">
            <v>11</v>
          </cell>
          <cell r="B19" t="str">
            <v>EthqInsuPrem</v>
          </cell>
          <cell r="C19" t="str">
            <v>地震險保費</v>
          </cell>
          <cell r="D19" t="str">
            <v>DECIMAL</v>
          </cell>
          <cell r="E19">
            <v>16</v>
          </cell>
          <cell r="F19">
            <v>2</v>
          </cell>
        </row>
        <row r="20">
          <cell r="A20">
            <v>12</v>
          </cell>
          <cell r="B20" t="str">
            <v>InsuStartDate</v>
          </cell>
          <cell r="C20" t="str">
            <v>保險起日</v>
          </cell>
          <cell r="D20" t="str">
            <v>DecimalD</v>
          </cell>
          <cell r="E20">
            <v>8</v>
          </cell>
          <cell r="F20"/>
        </row>
        <row r="21">
          <cell r="A21">
            <v>13</v>
          </cell>
          <cell r="B21" t="str">
            <v>InsuEndDate</v>
          </cell>
          <cell r="C21" t="str">
            <v>保險迄日</v>
          </cell>
          <cell r="D21" t="str">
            <v>DecimalD</v>
          </cell>
          <cell r="E21">
            <v>8</v>
          </cell>
          <cell r="F21"/>
          <cell r="G21" t="str">
            <v xml:space="preserve"> </v>
          </cell>
        </row>
        <row r="22">
          <cell r="A22">
            <v>14</v>
          </cell>
          <cell r="B22" t="str">
            <v>CreateDate</v>
          </cell>
          <cell r="C22" t="str">
            <v>建檔日期時間</v>
          </cell>
          <cell r="D22" t="str">
            <v>DATE</v>
          </cell>
          <cell r="E22"/>
          <cell r="F22"/>
        </row>
        <row r="23">
          <cell r="A23">
            <v>15</v>
          </cell>
          <cell r="B23" t="str">
            <v>CreateEmpNo</v>
          </cell>
          <cell r="C23" t="str">
            <v>建檔人員</v>
          </cell>
          <cell r="D23" t="str">
            <v>VARCHAR2</v>
          </cell>
          <cell r="E23">
            <v>6</v>
          </cell>
          <cell r="F23"/>
        </row>
        <row r="24">
          <cell r="A24">
            <v>16</v>
          </cell>
          <cell r="B24" t="str">
            <v>LastUpdate</v>
          </cell>
          <cell r="C24" t="str">
            <v>最後更新日期時間</v>
          </cell>
          <cell r="D24" t="str">
            <v>DATE</v>
          </cell>
          <cell r="E24"/>
          <cell r="F24"/>
        </row>
        <row r="25">
          <cell r="A25">
            <v>17</v>
          </cell>
          <cell r="B25" t="str">
            <v>LastUpdateEmpNo</v>
          </cell>
          <cell r="C25" t="str">
            <v>最後更新人員</v>
          </cell>
          <cell r="D25" t="str">
            <v>VARCHAR2</v>
          </cell>
          <cell r="E25">
            <v>6</v>
          </cell>
          <cell r="F25"/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InsuRenew</v>
          </cell>
          <cell r="D1" t="str">
            <v>火險單續保檔</v>
          </cell>
        </row>
        <row r="11">
          <cell r="A11">
            <v>1</v>
          </cell>
          <cell r="B11" t="str">
            <v>ClCode1</v>
          </cell>
          <cell r="C11" t="str">
            <v>擔保品-代號1</v>
          </cell>
          <cell r="D11" t="str">
            <v>DECIMAL</v>
          </cell>
          <cell r="E11">
            <v>1</v>
          </cell>
          <cell r="G11"/>
        </row>
        <row r="12">
          <cell r="A12">
            <v>2</v>
          </cell>
          <cell r="B12" t="str">
            <v>ClCode2</v>
          </cell>
          <cell r="C12" t="str">
            <v>擔保品-代號2</v>
          </cell>
          <cell r="D12" t="str">
            <v>DECIMAL</v>
          </cell>
          <cell r="E12">
            <v>2</v>
          </cell>
          <cell r="G12"/>
        </row>
        <row r="13">
          <cell r="A13">
            <v>3</v>
          </cell>
          <cell r="B13" t="str">
            <v>ClNo</v>
          </cell>
          <cell r="C13" t="str">
            <v>擔保品編號</v>
          </cell>
          <cell r="D13" t="str">
            <v>DECIMAL</v>
          </cell>
          <cell r="E13">
            <v>7</v>
          </cell>
          <cell r="G13"/>
        </row>
        <row r="14">
          <cell r="A14">
            <v>4</v>
          </cell>
          <cell r="B14" t="str">
            <v>PrevInsuNo</v>
          </cell>
          <cell r="C14" t="str">
            <v>原保單號碼</v>
          </cell>
          <cell r="D14" t="str">
            <v>VARCHAR2</v>
          </cell>
          <cell r="E14">
            <v>17</v>
          </cell>
          <cell r="G14"/>
        </row>
        <row r="15">
          <cell r="A15">
            <v>5</v>
          </cell>
          <cell r="B15" t="str">
            <v>EndoInsuNo</v>
          </cell>
          <cell r="C15" t="str">
            <v>批單號碼</v>
          </cell>
          <cell r="D15" t="str">
            <v>VARCHAR2</v>
          </cell>
          <cell r="E15">
            <v>17</v>
          </cell>
          <cell r="G15" t="str">
            <v>修改時需填入</v>
          </cell>
        </row>
        <row r="16">
          <cell r="A16">
            <v>6</v>
          </cell>
          <cell r="B16" t="str">
            <v>InsuYearMonth</v>
          </cell>
          <cell r="C16" t="str">
            <v>原火險到期年月</v>
          </cell>
          <cell r="D16" t="str">
            <v>DECIMAL</v>
          </cell>
          <cell r="E16">
            <v>6</v>
          </cell>
          <cell r="G16" t="str">
            <v>到期迄日的前一個月產出當月份的資料</v>
          </cell>
        </row>
        <row r="17">
          <cell r="A17">
            <v>7</v>
          </cell>
          <cell r="B17" t="str">
            <v>CustNo</v>
          </cell>
          <cell r="C17" t="str">
            <v>借款人戶號</v>
          </cell>
          <cell r="D17" t="str">
            <v>DECIMAL</v>
          </cell>
          <cell r="E17">
            <v>7</v>
          </cell>
          <cell r="G17"/>
        </row>
        <row r="18">
          <cell r="A18">
            <v>8</v>
          </cell>
          <cell r="B18" t="str">
            <v>FacmNo</v>
          </cell>
          <cell r="C18" t="str">
            <v>額度</v>
          </cell>
          <cell r="D18" t="str">
            <v>DECIMAL</v>
          </cell>
          <cell r="E18">
            <v>3</v>
          </cell>
          <cell r="G18"/>
        </row>
        <row r="19">
          <cell r="A19">
            <v>9</v>
          </cell>
          <cell r="B19" t="str">
            <v>NowInsuNo</v>
          </cell>
          <cell r="C19" t="str">
            <v>保險單號碼</v>
          </cell>
          <cell r="D19" t="str">
            <v>VARCHAR2</v>
          </cell>
          <cell r="E19">
            <v>17</v>
          </cell>
          <cell r="G19"/>
        </row>
        <row r="20">
          <cell r="A20">
            <v>10</v>
          </cell>
          <cell r="B20" t="str">
            <v>OrigInsuNo</v>
          </cell>
          <cell r="C20" t="str">
            <v>原始保險單號碼</v>
          </cell>
          <cell r="D20" t="str">
            <v>VARCHAR2</v>
          </cell>
          <cell r="E20">
            <v>17</v>
          </cell>
          <cell r="G20"/>
        </row>
        <row r="21">
          <cell r="A21">
            <v>11</v>
          </cell>
          <cell r="B21" t="str">
            <v>RenewCode</v>
          </cell>
          <cell r="C21" t="str">
            <v>是否續保</v>
          </cell>
          <cell r="D21" t="str">
            <v>DECIMAL</v>
          </cell>
          <cell r="E21">
            <v>1</v>
          </cell>
          <cell r="G21" t="str">
            <v>1.自保
2.續保</v>
          </cell>
        </row>
        <row r="22">
          <cell r="A22">
            <v>12</v>
          </cell>
          <cell r="B22" t="str">
            <v>InsuCompany</v>
          </cell>
          <cell r="C22" t="str">
            <v>保險公司</v>
          </cell>
          <cell r="D22" t="str">
            <v>VARCHAR2</v>
          </cell>
          <cell r="E22">
            <v>2</v>
          </cell>
          <cell r="G22"/>
        </row>
        <row r="23">
          <cell r="A23">
            <v>13</v>
          </cell>
          <cell r="B23" t="str">
            <v>InsuTypeCode</v>
          </cell>
          <cell r="C23" t="str">
            <v>保險類別</v>
          </cell>
          <cell r="D23" t="str">
            <v>VARCHAR2</v>
          </cell>
          <cell r="E23">
            <v>2</v>
          </cell>
          <cell r="G23" t="str">
            <v>01:住宅火險地震險
02:火險
03:地震險
04:汽車全險
05:綜合營造險
06:動產火險
07:其他</v>
          </cell>
        </row>
        <row r="24">
          <cell r="A24">
            <v>14</v>
          </cell>
          <cell r="B24" t="str">
            <v>RepayCode</v>
          </cell>
          <cell r="C24" t="str">
            <v>繳款方式</v>
          </cell>
          <cell r="D24" t="str">
            <v>DECIMAL</v>
          </cell>
          <cell r="E24">
            <v>1</v>
          </cell>
          <cell r="G24" t="str">
            <v>1:匯款轉帳
2:銀行扣款
3:員工扣薪
4:支票
5:特約金
6:人事特約金
7:定存特約
8:劃撥存款</v>
          </cell>
        </row>
        <row r="25">
          <cell r="A25">
            <v>15</v>
          </cell>
          <cell r="B25" t="str">
            <v>FireInsuCovrg</v>
          </cell>
          <cell r="C25" t="str">
            <v>火災險保險金額</v>
          </cell>
          <cell r="D25" t="str">
            <v>DECIMAL</v>
          </cell>
          <cell r="E25">
            <v>14</v>
          </cell>
          <cell r="G25"/>
        </row>
        <row r="26">
          <cell r="A26">
            <v>16</v>
          </cell>
          <cell r="B26" t="str">
            <v>EthqInsuCovrg</v>
          </cell>
          <cell r="C26" t="str">
            <v>地震險保險金額</v>
          </cell>
          <cell r="D26" t="str">
            <v>DECIMAL</v>
          </cell>
          <cell r="E26">
            <v>14</v>
          </cell>
          <cell r="G26"/>
        </row>
        <row r="27">
          <cell r="A27">
            <v>17</v>
          </cell>
          <cell r="B27" t="str">
            <v>FireInsuPrem</v>
          </cell>
          <cell r="C27" t="str">
            <v>火災險保費</v>
          </cell>
          <cell r="D27" t="str">
            <v>DECIMAL</v>
          </cell>
          <cell r="E27">
            <v>14</v>
          </cell>
          <cell r="G27"/>
        </row>
        <row r="28">
          <cell r="A28">
            <v>18</v>
          </cell>
          <cell r="B28" t="str">
            <v>EthqInsuPrem</v>
          </cell>
          <cell r="C28" t="str">
            <v>地震險保費</v>
          </cell>
          <cell r="D28" t="str">
            <v>DECIMAL</v>
          </cell>
          <cell r="E28">
            <v>14</v>
          </cell>
          <cell r="G28"/>
        </row>
        <row r="29">
          <cell r="A29">
            <v>19</v>
          </cell>
          <cell r="B29" t="str">
            <v>InsuStartDate</v>
          </cell>
          <cell r="C29" t="str">
            <v>保險起日</v>
          </cell>
          <cell r="D29" t="str">
            <v>Decimald</v>
          </cell>
          <cell r="E29">
            <v>8</v>
          </cell>
          <cell r="G29"/>
        </row>
        <row r="30">
          <cell r="A30">
            <v>20</v>
          </cell>
          <cell r="B30" t="str">
            <v>InsuEndDate</v>
          </cell>
          <cell r="C30" t="str">
            <v>保險迄日</v>
          </cell>
          <cell r="D30" t="str">
            <v>Decimald</v>
          </cell>
          <cell r="E30">
            <v>8</v>
          </cell>
          <cell r="G30"/>
        </row>
        <row r="31">
          <cell r="A31">
            <v>21</v>
          </cell>
          <cell r="B31" t="str">
            <v>TotInsuPrem</v>
          </cell>
          <cell r="C31" t="str">
            <v>總保費</v>
          </cell>
          <cell r="D31" t="str">
            <v>DECIMAL</v>
          </cell>
          <cell r="E31">
            <v>14</v>
          </cell>
          <cell r="G31"/>
        </row>
        <row r="32">
          <cell r="A32">
            <v>22</v>
          </cell>
          <cell r="B32" t="str">
            <v>AcDate</v>
          </cell>
          <cell r="C32" t="str">
            <v>會計日期</v>
          </cell>
          <cell r="D32" t="str">
            <v>Decimald</v>
          </cell>
          <cell r="E32">
            <v>8</v>
          </cell>
          <cell r="G32" t="str">
            <v>繳款會計日</v>
          </cell>
        </row>
        <row r="33">
          <cell r="A33">
            <v>23</v>
          </cell>
          <cell r="B33" t="str">
            <v>TitaTlrNo</v>
          </cell>
          <cell r="C33" t="str">
            <v>經辦</v>
          </cell>
          <cell r="D33" t="str">
            <v>VARCHAR2</v>
          </cell>
          <cell r="E33">
            <v>6</v>
          </cell>
          <cell r="G33"/>
        </row>
        <row r="34">
          <cell r="A34">
            <v>24</v>
          </cell>
          <cell r="B34" t="str">
            <v>TitaTxtNo</v>
          </cell>
          <cell r="C34" t="str">
            <v>交易序號</v>
          </cell>
          <cell r="D34" t="str">
            <v>VARCHAR2</v>
          </cell>
          <cell r="E34">
            <v>8</v>
          </cell>
          <cell r="G34"/>
        </row>
        <row r="35">
          <cell r="A35">
            <v>25</v>
          </cell>
          <cell r="B35" t="str">
            <v>NotiTempFg</v>
          </cell>
          <cell r="C35" t="str">
            <v>入通知檔</v>
          </cell>
          <cell r="D35" t="str">
            <v>VARCHAR2</v>
          </cell>
          <cell r="E35">
            <v>1</v>
          </cell>
          <cell r="G35" t="str">
            <v>Y:已入
N:未入</v>
          </cell>
        </row>
        <row r="36">
          <cell r="A36">
            <v>26</v>
          </cell>
          <cell r="B36" t="str">
            <v>StatusCode</v>
          </cell>
          <cell r="C36" t="str">
            <v>處理代碼</v>
          </cell>
          <cell r="D36" t="str">
            <v>DECIMAL</v>
          </cell>
          <cell r="E36">
            <v>1</v>
          </cell>
          <cell r="G36" t="str">
            <v>0:正常
1:借支
2:催收
4:結案</v>
          </cell>
        </row>
        <row r="37">
          <cell r="A37">
            <v>27</v>
          </cell>
          <cell r="B37" t="str">
            <v>OvduDate</v>
          </cell>
          <cell r="C37" t="str">
            <v>轉催收日</v>
          </cell>
          <cell r="D37" t="str">
            <v>DECIMAL</v>
          </cell>
          <cell r="E37">
            <v>8</v>
          </cell>
          <cell r="G37"/>
        </row>
        <row r="38">
          <cell r="A38">
            <v>28</v>
          </cell>
          <cell r="B38" t="str">
            <v>OvduNo</v>
          </cell>
          <cell r="C38" t="str">
            <v>轉催編號</v>
          </cell>
          <cell r="D38" t="str">
            <v>DECIMAL</v>
          </cell>
          <cell r="E38">
            <v>10</v>
          </cell>
          <cell r="G38"/>
        </row>
        <row r="39">
          <cell r="A39">
            <v>29</v>
          </cell>
          <cell r="B39" t="str">
            <v>CreateDate</v>
          </cell>
          <cell r="C39" t="str">
            <v>建檔日期時間</v>
          </cell>
          <cell r="D39" t="str">
            <v>DATE</v>
          </cell>
          <cell r="E39"/>
          <cell r="G39"/>
        </row>
        <row r="40">
          <cell r="A40">
            <v>30</v>
          </cell>
          <cell r="B40" t="str">
            <v>CreateEmpNo</v>
          </cell>
          <cell r="C40" t="str">
            <v>建檔人員</v>
          </cell>
          <cell r="D40" t="str">
            <v>VARCHAR2</v>
          </cell>
          <cell r="E40">
            <v>6</v>
          </cell>
          <cell r="G40"/>
        </row>
        <row r="41">
          <cell r="A41">
            <v>31</v>
          </cell>
          <cell r="B41" t="str">
            <v>LastUpdate</v>
          </cell>
          <cell r="C41" t="str">
            <v>最後更新日期時間</v>
          </cell>
          <cell r="D41" t="str">
            <v>DATE</v>
          </cell>
          <cell r="E41"/>
          <cell r="G41"/>
        </row>
        <row r="42">
          <cell r="A42">
            <v>32</v>
          </cell>
          <cell r="B42" t="str">
            <v>LastUpdateEmpNo</v>
          </cell>
          <cell r="C42" t="str">
            <v>最後更新人員</v>
          </cell>
          <cell r="D42" t="str">
            <v>VARCHAR2</v>
          </cell>
          <cell r="E42">
            <v>6</v>
          </cell>
          <cell r="G42"/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PostAuthLog</v>
          </cell>
          <cell r="D1" t="str">
            <v>郵局授權記錄檔</v>
          </cell>
        </row>
        <row r="10">
          <cell r="A10">
            <v>1</v>
          </cell>
          <cell r="B10" t="str">
            <v>AuthCreateDate</v>
          </cell>
          <cell r="C10" t="str">
            <v>建檔日期</v>
          </cell>
          <cell r="D10" t="str">
            <v>Decimald</v>
          </cell>
          <cell r="E10">
            <v>8</v>
          </cell>
          <cell r="G10"/>
        </row>
        <row r="11">
          <cell r="A11">
            <v>2</v>
          </cell>
          <cell r="B11" t="str">
            <v>AuthApplCode</v>
          </cell>
          <cell r="C11" t="str">
            <v>申請代號，狀態碼</v>
          </cell>
          <cell r="D11" t="str">
            <v>VARCHAR2</v>
          </cell>
          <cell r="E11">
            <v>1</v>
          </cell>
          <cell r="G11" t="str">
            <v>1.申請(恢復授權)
2.終止
3.郵局終止
4.誤終止
9.暫停授權</v>
          </cell>
        </row>
        <row r="12">
          <cell r="A12">
            <v>3</v>
          </cell>
          <cell r="B12" t="str">
            <v>CustNo</v>
          </cell>
          <cell r="C12" t="str">
            <v>戶號</v>
          </cell>
          <cell r="D12" t="str">
            <v>DECIMAL</v>
          </cell>
          <cell r="E12">
            <v>7</v>
          </cell>
          <cell r="G12"/>
        </row>
        <row r="13">
          <cell r="A13">
            <v>4</v>
          </cell>
          <cell r="B13" t="str">
            <v>PostDepCode</v>
          </cell>
          <cell r="C13" t="str">
            <v>帳戶別</v>
          </cell>
          <cell r="D13" t="str">
            <v>VARCHAR2</v>
          </cell>
          <cell r="E13">
            <v>1</v>
          </cell>
          <cell r="G13" t="str">
            <v>P：存簿G：劃撥</v>
          </cell>
        </row>
        <row r="14">
          <cell r="A14">
            <v>5</v>
          </cell>
          <cell r="B14" t="str">
            <v>RepayAcct</v>
          </cell>
          <cell r="C14" t="str">
            <v>儲金帳號</v>
          </cell>
          <cell r="D14" t="str">
            <v>VARCHAR2</v>
          </cell>
          <cell r="E14">
            <v>14</v>
          </cell>
          <cell r="G14"/>
        </row>
        <row r="15">
          <cell r="A15">
            <v>6</v>
          </cell>
          <cell r="B15" t="str">
            <v>AuthCode</v>
          </cell>
          <cell r="C15" t="str">
            <v>授權方式</v>
          </cell>
          <cell r="D15" t="str">
            <v>VARCHAR2</v>
          </cell>
          <cell r="E15">
            <v>1</v>
          </cell>
          <cell r="G15" t="str">
            <v>1期款2火險</v>
          </cell>
        </row>
        <row r="16">
          <cell r="A16">
            <v>7</v>
          </cell>
          <cell r="B16" t="str">
            <v>FacmNo</v>
          </cell>
          <cell r="C16" t="str">
            <v>額度</v>
          </cell>
          <cell r="D16" t="str">
            <v>DECIMAL</v>
          </cell>
          <cell r="E16">
            <v>3</v>
          </cell>
          <cell r="G16"/>
        </row>
        <row r="17">
          <cell r="A17">
            <v>8</v>
          </cell>
          <cell r="B17" t="str">
            <v>CustId</v>
          </cell>
          <cell r="C17" t="str">
            <v>統一編號</v>
          </cell>
          <cell r="D17" t="str">
            <v>VARCHAR2</v>
          </cell>
          <cell r="E17">
            <v>10</v>
          </cell>
          <cell r="G17"/>
        </row>
        <row r="18">
          <cell r="A18">
            <v>9</v>
          </cell>
          <cell r="B18" t="str">
            <v>RepayAcctSeq</v>
          </cell>
          <cell r="C18" t="str">
            <v>帳號碼</v>
          </cell>
          <cell r="D18" t="str">
            <v>VARCHAR2</v>
          </cell>
          <cell r="E18">
            <v>2</v>
          </cell>
          <cell r="G18"/>
        </row>
        <row r="19">
          <cell r="A19">
            <v>10</v>
          </cell>
          <cell r="B19" t="str">
            <v>ProcessDate</v>
          </cell>
          <cell r="C19" t="str">
            <v>處理日期</v>
          </cell>
          <cell r="D19" t="str">
            <v>Decimald</v>
          </cell>
          <cell r="E19">
            <v>8</v>
          </cell>
          <cell r="G19"/>
        </row>
        <row r="20">
          <cell r="A20">
            <v>11</v>
          </cell>
          <cell r="B20" t="str">
            <v>StampFinishDate</v>
          </cell>
          <cell r="C20" t="str">
            <v>核印完成日期</v>
          </cell>
          <cell r="D20" t="str">
            <v>Decimald</v>
          </cell>
          <cell r="E20">
            <v>8</v>
          </cell>
          <cell r="G20"/>
        </row>
        <row r="21">
          <cell r="A21">
            <v>12</v>
          </cell>
          <cell r="B21" t="str">
            <v>StampCancelDate</v>
          </cell>
          <cell r="C21" t="str">
            <v>核印取消日期</v>
          </cell>
          <cell r="D21" t="str">
            <v>Decimald</v>
          </cell>
          <cell r="E21">
            <v>8</v>
          </cell>
          <cell r="G21"/>
        </row>
        <row r="22">
          <cell r="A22">
            <v>13</v>
          </cell>
          <cell r="B22" t="str">
            <v>StampCode</v>
          </cell>
          <cell r="C22" t="str">
            <v>核印註記</v>
          </cell>
          <cell r="D22" t="str">
            <v>VARCHAR2</v>
          </cell>
          <cell r="E22">
            <v>1</v>
          </cell>
          <cell r="G22" t="str">
            <v>1局帳號不符
2戶名不符
3身分證號不符
4印鑑不符
9其他</v>
          </cell>
        </row>
        <row r="23">
          <cell r="A23">
            <v>14</v>
          </cell>
          <cell r="B23" t="str">
            <v>PostMediaCode</v>
          </cell>
          <cell r="C23" t="str">
            <v>媒體碼</v>
          </cell>
          <cell r="D23" t="str">
            <v>VARCHAR2</v>
          </cell>
          <cell r="E23">
            <v>1</v>
          </cell>
          <cell r="G23" t="str">
            <v>未產出前:空白
產出後:"Y"</v>
          </cell>
        </row>
        <row r="24">
          <cell r="A24">
            <v>15</v>
          </cell>
          <cell r="B24" t="str">
            <v>AuthErrorCode</v>
          </cell>
          <cell r="C24" t="str">
            <v>狀況代號，授權狀態</v>
          </cell>
          <cell r="D24" t="str">
            <v>VARCHAR2</v>
          </cell>
          <cell r="E24">
            <v>2</v>
          </cell>
          <cell r="G24" t="str">
            <v>空白:未授權
00:成功
03:已終止代繳
06:凍結警示戶
07:支票專戶
08:帳號錯誤
09:終止戶
10:身分證不符
11:轉出戶
12:拒絕往來戶
13:無此編號
14:編號已存在
16:管制帳戶
17:掛失戶
18:異常帳戶
19:編號非英數
91:期限未扣款
98:其他</v>
          </cell>
        </row>
        <row r="25">
          <cell r="A25">
            <v>16</v>
          </cell>
          <cell r="B25" t="str">
            <v>FileSeq</v>
          </cell>
          <cell r="C25" t="str">
            <v>媒體檔流水編號</v>
          </cell>
          <cell r="D25" t="str">
            <v>DECIMAL</v>
          </cell>
          <cell r="E25">
            <v>6</v>
          </cell>
          <cell r="G25" t="str">
            <v>媒體產出前為0</v>
          </cell>
        </row>
        <row r="26">
          <cell r="A26">
            <v>17</v>
          </cell>
          <cell r="B26" t="str">
            <v>PropDate</v>
          </cell>
          <cell r="C26" t="str">
            <v>提出日期</v>
          </cell>
          <cell r="D26" t="str">
            <v>Decimald</v>
          </cell>
          <cell r="E26">
            <v>8</v>
          </cell>
          <cell r="G26" t="str">
            <v>媒體產出日</v>
          </cell>
        </row>
        <row r="27">
          <cell r="A27">
            <v>18</v>
          </cell>
          <cell r="B27" t="str">
            <v>RetrDate</v>
          </cell>
          <cell r="C27" t="str">
            <v>提回日期</v>
          </cell>
          <cell r="D27" t="str">
            <v>Decimald</v>
          </cell>
          <cell r="E27">
            <v>8</v>
          </cell>
          <cell r="G27"/>
        </row>
        <row r="28">
          <cell r="A28">
            <v>19</v>
          </cell>
          <cell r="B28" t="str">
            <v>DeleteDate</v>
          </cell>
          <cell r="C28" t="str">
            <v>刪除日期</v>
          </cell>
          <cell r="D28" t="str">
            <v>Decimald</v>
          </cell>
          <cell r="E28">
            <v>8</v>
          </cell>
          <cell r="G28"/>
        </row>
        <row r="29">
          <cell r="A29">
            <v>20</v>
          </cell>
          <cell r="B29" t="str">
            <v>RelationCode</v>
          </cell>
          <cell r="C29" t="str">
            <v>與借款人關係</v>
          </cell>
          <cell r="D29" t="str">
            <v>VARCHAR2</v>
          </cell>
          <cell r="E29">
            <v>2</v>
          </cell>
          <cell r="G29"/>
        </row>
        <row r="30">
          <cell r="A30">
            <v>21</v>
          </cell>
          <cell r="B30" t="str">
            <v>RelAcctName</v>
          </cell>
          <cell r="C30" t="str">
            <v>第三人帳戶戶名</v>
          </cell>
          <cell r="D30" t="str">
            <v>NVARCHAR2</v>
          </cell>
          <cell r="E30">
            <v>100</v>
          </cell>
          <cell r="G30"/>
        </row>
        <row r="31">
          <cell r="A31">
            <v>22</v>
          </cell>
          <cell r="B31" t="str">
            <v>RelationId</v>
          </cell>
          <cell r="C31" t="str">
            <v>第三人身分證字號</v>
          </cell>
          <cell r="D31" t="str">
            <v>VARCHAR2</v>
          </cell>
          <cell r="E31">
            <v>10</v>
          </cell>
          <cell r="G31"/>
        </row>
        <row r="32">
          <cell r="A32">
            <v>23</v>
          </cell>
          <cell r="B32" t="str">
            <v>RelAcctBirthday</v>
          </cell>
          <cell r="C32" t="str">
            <v>第三人出生日期</v>
          </cell>
          <cell r="D32" t="str">
            <v>Decimald</v>
          </cell>
          <cell r="E32">
            <v>8</v>
          </cell>
          <cell r="G32"/>
        </row>
        <row r="33">
          <cell r="A33">
            <v>24</v>
          </cell>
          <cell r="B33" t="str">
            <v>RelAcctGender</v>
          </cell>
          <cell r="C33" t="str">
            <v>第三人性別</v>
          </cell>
          <cell r="D33" t="str">
            <v>VARCHAR2</v>
          </cell>
          <cell r="E33">
            <v>1</v>
          </cell>
          <cell r="G33"/>
        </row>
        <row r="34">
          <cell r="A34">
            <v>25</v>
          </cell>
          <cell r="B34" t="str">
            <v>AmlRsp</v>
          </cell>
          <cell r="C34" t="str">
            <v>AML回應碼</v>
          </cell>
          <cell r="D34" t="str">
            <v>varchar2</v>
          </cell>
          <cell r="E34">
            <v>1</v>
          </cell>
          <cell r="G34" t="str">
            <v>0.非可疑名單/已完成名單確認
1.需審查/確認
2.為凍結名單/未確定名單</v>
          </cell>
        </row>
        <row r="35">
          <cell r="A35">
            <v>26</v>
          </cell>
          <cell r="B35" t="str">
            <v>CreateEmpNo</v>
          </cell>
          <cell r="C35" t="str">
            <v>建立者櫃員編號</v>
          </cell>
          <cell r="D35" t="str">
            <v>VARCHAR2</v>
          </cell>
          <cell r="E35">
            <v>6</v>
          </cell>
          <cell r="G35"/>
        </row>
        <row r="36">
          <cell r="A36">
            <v>27</v>
          </cell>
          <cell r="B36" t="str">
            <v>CreateDate</v>
          </cell>
          <cell r="C36" t="str">
            <v>建檔日期</v>
          </cell>
          <cell r="D36" t="str">
            <v>DATE</v>
          </cell>
          <cell r="E36"/>
          <cell r="G36"/>
        </row>
        <row r="37">
          <cell r="A37">
            <v>28</v>
          </cell>
          <cell r="B37" t="str">
            <v>LastUpdateEmpNo</v>
          </cell>
          <cell r="C37" t="str">
            <v>修改者櫃員編號</v>
          </cell>
          <cell r="D37" t="str">
            <v>VARCHAR2</v>
          </cell>
          <cell r="E37">
            <v>6</v>
          </cell>
          <cell r="G37"/>
        </row>
        <row r="38">
          <cell r="A38">
            <v>29</v>
          </cell>
          <cell r="B38" t="str">
            <v>LastUpdate</v>
          </cell>
          <cell r="C38" t="str">
            <v>異動日期</v>
          </cell>
          <cell r="D38" t="str">
            <v>DATE</v>
          </cell>
          <cell r="E38"/>
          <cell r="G38"/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PostDeductMedia</v>
          </cell>
          <cell r="D1" t="str">
            <v>郵局扣款媒體檔</v>
          </cell>
        </row>
        <row r="9">
          <cell r="A9">
            <v>1</v>
          </cell>
          <cell r="B9" t="str">
            <v>MediaDate</v>
          </cell>
          <cell r="C9" t="str">
            <v>媒體日期</v>
          </cell>
          <cell r="D9" t="str">
            <v>Decimald</v>
          </cell>
          <cell r="E9">
            <v>8</v>
          </cell>
          <cell r="G9"/>
        </row>
        <row r="10">
          <cell r="A10">
            <v>2</v>
          </cell>
          <cell r="B10" t="str">
            <v>MediaSeq</v>
          </cell>
          <cell r="C10" t="str">
            <v>媒體序號</v>
          </cell>
          <cell r="D10" t="str">
            <v>DECIMAL</v>
          </cell>
          <cell r="E10">
            <v>6</v>
          </cell>
          <cell r="G10"/>
        </row>
        <row r="11">
          <cell r="A11">
            <v>3</v>
          </cell>
          <cell r="B11" t="str">
            <v>CustNo</v>
          </cell>
          <cell r="C11" t="str">
            <v>戶號</v>
          </cell>
          <cell r="D11" t="str">
            <v>DECIMAL</v>
          </cell>
          <cell r="E11">
            <v>7</v>
          </cell>
          <cell r="G11"/>
        </row>
        <row r="12">
          <cell r="A12">
            <v>4</v>
          </cell>
          <cell r="B12" t="str">
            <v>FacmNo</v>
          </cell>
          <cell r="C12" t="str">
            <v>額度號碼</v>
          </cell>
          <cell r="D12" t="str">
            <v>DECIMAL</v>
          </cell>
          <cell r="E12">
            <v>3</v>
          </cell>
          <cell r="G12"/>
        </row>
        <row r="13">
          <cell r="A13">
            <v>5</v>
          </cell>
          <cell r="B13" t="str">
            <v>RepayType</v>
          </cell>
          <cell r="C13" t="str">
            <v>還款類別</v>
          </cell>
          <cell r="D13" t="str">
            <v>DECIMAL</v>
          </cell>
          <cell r="E13">
            <v>2</v>
          </cell>
          <cell r="G13" t="str">
            <v>0.債協暫收款
1.期款
2.部分償還
3.結案
4.帳管費
5.火險費
6.契變手續費
7.法務費
9.其他
11.債協匯入款(虛擬帳號為9510500NNNNNNN)</v>
          </cell>
        </row>
        <row r="14">
          <cell r="A14">
            <v>6</v>
          </cell>
          <cell r="B14" t="str">
            <v>RepayAmt</v>
          </cell>
          <cell r="C14" t="str">
            <v>還款金額</v>
          </cell>
          <cell r="D14" t="str">
            <v>DECIMAL</v>
          </cell>
          <cell r="E14">
            <v>14</v>
          </cell>
          <cell r="G14"/>
        </row>
        <row r="15">
          <cell r="A15">
            <v>7</v>
          </cell>
          <cell r="B15" t="str">
            <v>ProcNoteCode</v>
          </cell>
          <cell r="C15" t="str">
            <v>處理說明</v>
          </cell>
          <cell r="D15" t="str">
            <v>VARCHAR2</v>
          </cell>
          <cell r="E15">
            <v>2</v>
          </cell>
          <cell r="G15" t="str">
            <v>" "-成功
else-參照需求書</v>
          </cell>
        </row>
        <row r="16">
          <cell r="A16">
            <v>8</v>
          </cell>
          <cell r="B16" t="str">
            <v>PostDepCode</v>
          </cell>
          <cell r="C16" t="str">
            <v>帳戶別</v>
          </cell>
          <cell r="D16" t="str">
            <v>VARCHAR2</v>
          </cell>
          <cell r="E16">
            <v>1</v>
          </cell>
          <cell r="G16" t="str">
            <v>P：存簿G：劃撥</v>
          </cell>
        </row>
        <row r="17">
          <cell r="A17">
            <v>9</v>
          </cell>
          <cell r="B17" t="str">
            <v>OutsrcCode</v>
          </cell>
          <cell r="C17" t="str">
            <v>委託機構代號</v>
          </cell>
          <cell r="D17" t="str">
            <v>VARCHAR2</v>
          </cell>
          <cell r="E17">
            <v>3</v>
          </cell>
          <cell r="G17" t="str">
            <v>84653N</v>
          </cell>
        </row>
        <row r="18">
          <cell r="A18">
            <v>10</v>
          </cell>
          <cell r="B18" t="str">
            <v>DistCode</v>
          </cell>
          <cell r="C18" t="str">
            <v>區處代號</v>
          </cell>
          <cell r="D18" t="str">
            <v>VARCHAR2</v>
          </cell>
          <cell r="E18">
            <v>4</v>
          </cell>
          <cell r="G18" t="str">
            <v>846(期款)
0001(帳管及契變手續)
0002(期款)
53N(火險)
空白</v>
          </cell>
        </row>
        <row r="19">
          <cell r="A19">
            <v>11</v>
          </cell>
          <cell r="B19" t="str">
            <v>TransDate</v>
          </cell>
          <cell r="C19" t="str">
            <v>轉帳日期</v>
          </cell>
          <cell r="D19" t="str">
            <v>Decimald</v>
          </cell>
          <cell r="E19">
            <v>8</v>
          </cell>
          <cell r="G19"/>
        </row>
        <row r="20">
          <cell r="A20">
            <v>12</v>
          </cell>
          <cell r="B20" t="str">
            <v>RepayAcctNo</v>
          </cell>
          <cell r="C20" t="str">
            <v>儲金帳號</v>
          </cell>
          <cell r="D20" t="str">
            <v>VARCHAR2</v>
          </cell>
          <cell r="E20">
            <v>14</v>
          </cell>
          <cell r="G20"/>
        </row>
        <row r="21">
          <cell r="A21">
            <v>14</v>
          </cell>
          <cell r="B21" t="str">
            <v>PostUserNo</v>
          </cell>
          <cell r="C21" t="str">
            <v>用戶編號</v>
          </cell>
          <cell r="D21" t="str">
            <v>VARCHAR2</v>
          </cell>
          <cell r="E21">
            <v>20</v>
          </cell>
          <cell r="G21" t="str">
            <v>右靠左補空，大寫英數字，不得填寫中文(扣款人ID+郵局存款別(POSCDE)+戶號)預計補2位帳號碼</v>
          </cell>
        </row>
        <row r="22">
          <cell r="A22">
            <v>15</v>
          </cell>
          <cell r="B22" t="str">
            <v>OutsrcRemark</v>
          </cell>
          <cell r="C22" t="str">
            <v>委託機構使用欄</v>
          </cell>
          <cell r="D22" t="str">
            <v>NVARCHAR2</v>
          </cell>
          <cell r="E22">
            <v>20</v>
          </cell>
          <cell r="G22" t="str">
            <v>預計為計息迄日+額度編號+入帳扣款別</v>
          </cell>
        </row>
        <row r="23">
          <cell r="A23">
            <v>16</v>
          </cell>
          <cell r="B23" t="str">
            <v>AcDate</v>
          </cell>
          <cell r="C23" t="str">
            <v>會計日期</v>
          </cell>
          <cell r="D23" t="str">
            <v>Decimald</v>
          </cell>
          <cell r="E23">
            <v>8</v>
          </cell>
        </row>
        <row r="24">
          <cell r="A24">
            <v>17</v>
          </cell>
          <cell r="B24" t="str">
            <v>BatchNo</v>
          </cell>
          <cell r="C24" t="str">
            <v>批號</v>
          </cell>
          <cell r="D24" t="str">
            <v>VARCHAR2</v>
          </cell>
          <cell r="E24">
            <v>6</v>
          </cell>
        </row>
        <row r="25">
          <cell r="A25">
            <v>18</v>
          </cell>
          <cell r="B25" t="str">
            <v>DetailSeq</v>
          </cell>
          <cell r="C25" t="str">
            <v>明細序號</v>
          </cell>
          <cell r="D25" t="str">
            <v>DECIMAL</v>
          </cell>
          <cell r="E25">
            <v>6</v>
          </cell>
        </row>
        <row r="26">
          <cell r="A26">
            <v>19</v>
          </cell>
          <cell r="B26" t="str">
            <v>CreateDate</v>
          </cell>
          <cell r="C26" t="str">
            <v>建檔日期時間</v>
          </cell>
          <cell r="D26" t="str">
            <v>DATE</v>
          </cell>
          <cell r="E26"/>
          <cell r="G26"/>
        </row>
        <row r="27">
          <cell r="A27">
            <v>20</v>
          </cell>
          <cell r="B27" t="str">
            <v>CreateEmpNo</v>
          </cell>
          <cell r="C27" t="str">
            <v>建檔人員</v>
          </cell>
          <cell r="D27" t="str">
            <v>VARCHAR2</v>
          </cell>
          <cell r="E27">
            <v>6</v>
          </cell>
          <cell r="G27"/>
        </row>
        <row r="28">
          <cell r="A28">
            <v>21</v>
          </cell>
          <cell r="B28" t="str">
            <v>LastUpdate</v>
          </cell>
          <cell r="C28" t="str">
            <v>最後更新日期時間</v>
          </cell>
          <cell r="D28" t="str">
            <v>DATE</v>
          </cell>
          <cell r="E28"/>
          <cell r="G28"/>
        </row>
        <row r="29">
          <cell r="A29">
            <v>22</v>
          </cell>
          <cell r="B29" t="str">
            <v>LastUpdateEmpNo</v>
          </cell>
          <cell r="C29" t="str">
            <v>最後更新人員</v>
          </cell>
          <cell r="D29" t="str">
            <v>VARCHAR2</v>
          </cell>
          <cell r="E29">
            <v>6</v>
          </cell>
          <cell r="G29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AchDeductMedia</v>
          </cell>
          <cell r="D1" t="str">
            <v>ACH扣款媒體檔</v>
          </cell>
        </row>
        <row r="9">
          <cell r="A9">
            <v>1</v>
          </cell>
          <cell r="B9" t="str">
            <v>MediaDate</v>
          </cell>
          <cell r="C9" t="str">
            <v>媒體日期</v>
          </cell>
          <cell r="D9" t="str">
            <v>Decimald</v>
          </cell>
          <cell r="E9">
            <v>8</v>
          </cell>
          <cell r="G9"/>
        </row>
        <row r="10">
          <cell r="A10">
            <v>2</v>
          </cell>
          <cell r="B10" t="str">
            <v>MediaKind</v>
          </cell>
          <cell r="C10" t="str">
            <v>媒體別</v>
          </cell>
          <cell r="D10" t="str">
            <v>VARCHAR2</v>
          </cell>
          <cell r="E10">
            <v>1</v>
          </cell>
          <cell r="G10" t="str">
            <v>共用代碼檔
0:非ACH
1:ACH新光
2:ACH他行</v>
          </cell>
        </row>
        <row r="11">
          <cell r="A11">
            <v>3</v>
          </cell>
          <cell r="B11" t="str">
            <v>MediaSeq</v>
          </cell>
          <cell r="C11" t="str">
            <v>媒體序號</v>
          </cell>
          <cell r="D11" t="str">
            <v>DECIMAL</v>
          </cell>
          <cell r="E11">
            <v>6</v>
          </cell>
          <cell r="G11"/>
        </row>
        <row r="12">
          <cell r="A12">
            <v>4</v>
          </cell>
          <cell r="B12" t="str">
            <v>CustNo</v>
          </cell>
          <cell r="C12" t="str">
            <v>戶號</v>
          </cell>
          <cell r="D12" t="str">
            <v>DECIMAL</v>
          </cell>
          <cell r="E12">
            <v>7</v>
          </cell>
          <cell r="G12"/>
        </row>
        <row r="13">
          <cell r="A13">
            <v>5</v>
          </cell>
          <cell r="B13" t="str">
            <v>FacmNo</v>
          </cell>
          <cell r="C13" t="str">
            <v>額度號碼</v>
          </cell>
          <cell r="D13" t="str">
            <v>DECIMAL</v>
          </cell>
          <cell r="E13">
            <v>3</v>
          </cell>
          <cell r="G13"/>
        </row>
        <row r="14">
          <cell r="A14">
            <v>6</v>
          </cell>
          <cell r="B14" t="str">
            <v>RepayType</v>
          </cell>
          <cell r="C14" t="str">
            <v>還款類別</v>
          </cell>
          <cell r="D14" t="str">
            <v>DECIMAL</v>
          </cell>
          <cell r="E14">
            <v>2</v>
          </cell>
          <cell r="G14" t="str">
            <v>共用代碼檔
1.期款
2.部分償還
3.結案
4.帳管費
5.火險費
6.契變手續費
7.法務費
9.其他
銀扣用
1.火險費 
2.帳管費 
3.期款 
4.貸後契變手續費</v>
          </cell>
        </row>
        <row r="15">
          <cell r="A15">
            <v>7</v>
          </cell>
          <cell r="B15" t="str">
            <v>RepayAmt</v>
          </cell>
          <cell r="C15" t="str">
            <v>扣款金額,還款金額</v>
          </cell>
          <cell r="D15" t="str">
            <v>DECIMAL</v>
          </cell>
          <cell r="E15">
            <v>14</v>
          </cell>
          <cell r="G15"/>
        </row>
        <row r="16">
          <cell r="A16">
            <v>12</v>
          </cell>
          <cell r="B16" t="str">
            <v>ReturnCode</v>
          </cell>
          <cell r="C16" t="str">
            <v>退件理由代號</v>
          </cell>
          <cell r="D16" t="str">
            <v>VARCHAR2</v>
          </cell>
          <cell r="E16">
            <v>2</v>
          </cell>
          <cell r="G16" t="str">
            <v>共用代碼檔
00-成功
else-參照規格書</v>
          </cell>
        </row>
        <row r="17">
          <cell r="A17">
            <v>15</v>
          </cell>
          <cell r="B17" t="str">
            <v>EntryDate</v>
          </cell>
          <cell r="C17" t="str">
            <v>入帳日期</v>
          </cell>
          <cell r="D17" t="str">
            <v>Decimald</v>
          </cell>
          <cell r="E17">
            <v>8</v>
          </cell>
          <cell r="G17"/>
        </row>
        <row r="18">
          <cell r="A18">
            <v>17</v>
          </cell>
          <cell r="B18" t="str">
            <v>PrevIntDate</v>
          </cell>
          <cell r="C18" t="str">
            <v>繳息迄日</v>
          </cell>
          <cell r="D18" t="str">
            <v>Decimald</v>
          </cell>
          <cell r="E18">
            <v>8</v>
          </cell>
          <cell r="G18"/>
        </row>
        <row r="19">
          <cell r="A19">
            <v>18</v>
          </cell>
          <cell r="B19" t="str">
            <v>RepayBank</v>
          </cell>
          <cell r="C19" t="str">
            <v>扣款銀行</v>
          </cell>
          <cell r="D19" t="str">
            <v>VARCHAR2</v>
          </cell>
          <cell r="E19">
            <v>3</v>
          </cell>
          <cell r="G19"/>
        </row>
        <row r="20">
          <cell r="A20">
            <v>19</v>
          </cell>
          <cell r="B20" t="str">
            <v>RepayAcctNo</v>
          </cell>
          <cell r="C20" t="str">
            <v>扣款帳號</v>
          </cell>
          <cell r="D20" t="str">
            <v>VARCHAR2</v>
          </cell>
          <cell r="E20">
            <v>14</v>
          </cell>
          <cell r="G20"/>
        </row>
        <row r="21">
          <cell r="A21">
            <v>20</v>
          </cell>
          <cell r="B21" t="str">
            <v>AchRepayCode</v>
          </cell>
          <cell r="C21" t="str">
            <v>入帳扣款別</v>
          </cell>
          <cell r="D21" t="str">
            <v>VARCHAR2</v>
          </cell>
          <cell r="E21">
            <v>1</v>
          </cell>
          <cell r="G21" t="str">
            <v>共用代碼檔
1.火險費
2.帳管費
3.期款
4.貸後契變手續費</v>
          </cell>
        </row>
        <row r="22">
          <cell r="A22">
            <v>21</v>
          </cell>
          <cell r="B22" t="str">
            <v>AcctCode</v>
          </cell>
          <cell r="C22" t="str">
            <v>科目</v>
          </cell>
          <cell r="D22" t="str">
            <v>VARCHAR2</v>
          </cell>
          <cell r="E22">
            <v>3</v>
          </cell>
          <cell r="G22"/>
        </row>
        <row r="23">
          <cell r="A23">
            <v>22</v>
          </cell>
          <cell r="B23" t="str">
            <v>IntStartDate</v>
          </cell>
          <cell r="C23" t="str">
            <v>計息起日</v>
          </cell>
          <cell r="D23" t="str">
            <v>Decimald</v>
          </cell>
          <cell r="E23">
            <v>8</v>
          </cell>
          <cell r="G23"/>
        </row>
        <row r="24">
          <cell r="A24">
            <v>23</v>
          </cell>
          <cell r="B24" t="str">
            <v>IntEndDate</v>
          </cell>
          <cell r="C24" t="str">
            <v>計息迄日</v>
          </cell>
          <cell r="D24" t="str">
            <v>Decimald</v>
          </cell>
          <cell r="E24">
            <v>8</v>
          </cell>
          <cell r="G24"/>
        </row>
        <row r="25">
          <cell r="A25">
            <v>24</v>
          </cell>
          <cell r="B25" t="str">
            <v>DepCode</v>
          </cell>
          <cell r="C25" t="str">
            <v>存摺代號</v>
          </cell>
          <cell r="D25" t="str">
            <v>VARCHAR2</v>
          </cell>
          <cell r="E25">
            <v>2</v>
          </cell>
          <cell r="G25"/>
        </row>
        <row r="26">
          <cell r="A26">
            <v>25</v>
          </cell>
          <cell r="B26" t="str">
            <v>RelationCode</v>
          </cell>
          <cell r="C26" t="str">
            <v>與借款人關係</v>
          </cell>
          <cell r="D26" t="str">
            <v>VARCHAR2</v>
          </cell>
          <cell r="E26">
            <v>2</v>
          </cell>
          <cell r="G26"/>
        </row>
        <row r="27">
          <cell r="A27">
            <v>26</v>
          </cell>
          <cell r="B27" t="str">
            <v>RelCustName</v>
          </cell>
          <cell r="C27" t="str">
            <v>帳戶戶名</v>
          </cell>
          <cell r="D27" t="str">
            <v>NVARCHAR2</v>
          </cell>
          <cell r="E27">
            <v>100</v>
          </cell>
          <cell r="G27"/>
        </row>
        <row r="28">
          <cell r="A28">
            <v>27</v>
          </cell>
          <cell r="B28" t="str">
            <v>RelCustId</v>
          </cell>
          <cell r="C28" t="str">
            <v>身分證字號</v>
          </cell>
          <cell r="D28" t="str">
            <v>VARCHAR2</v>
          </cell>
          <cell r="E28">
            <v>10</v>
          </cell>
          <cell r="G28"/>
        </row>
        <row r="29">
          <cell r="A29">
            <v>28</v>
          </cell>
          <cell r="B29" t="str">
            <v>AcDate</v>
          </cell>
          <cell r="C29" t="str">
            <v>會計日期</v>
          </cell>
          <cell r="D29" t="str">
            <v>Decimald</v>
          </cell>
          <cell r="E29">
            <v>8</v>
          </cell>
        </row>
        <row r="30">
          <cell r="A30">
            <v>29</v>
          </cell>
          <cell r="B30" t="str">
            <v>BatchNo</v>
          </cell>
          <cell r="C30" t="str">
            <v>批號</v>
          </cell>
          <cell r="D30" t="str">
            <v>VARCHAR2</v>
          </cell>
          <cell r="E30">
            <v>6</v>
          </cell>
        </row>
        <row r="31">
          <cell r="A31">
            <v>30</v>
          </cell>
          <cell r="B31" t="str">
            <v>DetailSeq</v>
          </cell>
          <cell r="C31" t="str">
            <v>明細序號</v>
          </cell>
          <cell r="D31" t="str">
            <v>DECIMAL</v>
          </cell>
          <cell r="E31">
            <v>6</v>
          </cell>
        </row>
        <row r="32">
          <cell r="A32">
            <v>31</v>
          </cell>
          <cell r="B32" t="str">
            <v>CreateDate</v>
          </cell>
          <cell r="C32" t="str">
            <v>建檔日期時間</v>
          </cell>
          <cell r="D32" t="str">
            <v>DATE</v>
          </cell>
          <cell r="E32"/>
          <cell r="G32"/>
        </row>
        <row r="33">
          <cell r="A33">
            <v>32</v>
          </cell>
          <cell r="B33" t="str">
            <v>CreateEmpNo</v>
          </cell>
          <cell r="C33" t="str">
            <v>建檔人員</v>
          </cell>
          <cell r="D33" t="str">
            <v>VARCHAR2</v>
          </cell>
          <cell r="E33">
            <v>6</v>
          </cell>
          <cell r="G33"/>
        </row>
        <row r="34">
          <cell r="A34">
            <v>33</v>
          </cell>
          <cell r="B34" t="str">
            <v>LastUpdate</v>
          </cell>
          <cell r="C34" t="str">
            <v>最後更新日期時間</v>
          </cell>
          <cell r="D34" t="str">
            <v>DATE</v>
          </cell>
          <cell r="E34"/>
          <cell r="G34"/>
        </row>
        <row r="35">
          <cell r="A35">
            <v>34</v>
          </cell>
          <cell r="B35" t="str">
            <v>LastUpdateEmpNo</v>
          </cell>
          <cell r="C35" t="str">
            <v>最後更新人員</v>
          </cell>
          <cell r="D35" t="str">
            <v>VARCHAR2</v>
          </cell>
          <cell r="E35">
            <v>6</v>
          </cell>
          <cell r="G35"/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BankAuthAct</v>
          </cell>
          <cell r="D1" t="str">
            <v>銀扣授權帳號檔</v>
          </cell>
        </row>
        <row r="9">
          <cell r="A9">
            <v>1</v>
          </cell>
          <cell r="B9" t="str">
            <v>CustNo</v>
          </cell>
          <cell r="C9" t="str">
            <v>戶號</v>
          </cell>
          <cell r="D9" t="str">
            <v>DECIMAL</v>
          </cell>
          <cell r="E9">
            <v>7</v>
          </cell>
        </row>
        <row r="10">
          <cell r="A10">
            <v>2</v>
          </cell>
          <cell r="B10" t="str">
            <v>FacmNo</v>
          </cell>
          <cell r="C10" t="str">
            <v>額度</v>
          </cell>
          <cell r="D10" t="str">
            <v>DECIMAL</v>
          </cell>
          <cell r="E10">
            <v>3</v>
          </cell>
          <cell r="G10" t="str">
            <v>兩個額度共用同一扣款帳號則ACH授權記錄檔只有第一個額度送出授權，但授權帳號檔會寫兩筆</v>
          </cell>
        </row>
        <row r="11">
          <cell r="A11">
            <v>3</v>
          </cell>
          <cell r="B11" t="str">
            <v>AuthType</v>
          </cell>
          <cell r="C11" t="str">
            <v>授權類別</v>
          </cell>
          <cell r="D11" t="str">
            <v>VARCHAR2</v>
          </cell>
          <cell r="E11">
            <v>2</v>
          </cell>
          <cell r="F11">
            <v>0</v>
          </cell>
          <cell r="G11" t="str">
            <v>01.期款
02.火險
(郵局僅到戶號，需當key區別)
(非郵局為00)</v>
          </cell>
        </row>
        <row r="12">
          <cell r="A12">
            <v>6</v>
          </cell>
          <cell r="B12" t="str">
            <v>RepayBank</v>
          </cell>
          <cell r="C12" t="str">
            <v>扣款銀行</v>
          </cell>
          <cell r="D12" t="str">
            <v>VARCHAR2</v>
          </cell>
          <cell r="E12">
            <v>3</v>
          </cell>
        </row>
        <row r="13">
          <cell r="A13">
            <v>7</v>
          </cell>
          <cell r="B13" t="str">
            <v>PostDepCode</v>
          </cell>
          <cell r="C13" t="str">
            <v>郵局存款別</v>
          </cell>
          <cell r="D13" t="str">
            <v>VARCHAR2</v>
          </cell>
          <cell r="E13">
            <v>1</v>
          </cell>
          <cell r="F13">
            <v>0</v>
          </cell>
          <cell r="G13" t="str">
            <v>存簿：P劃撥：G</v>
          </cell>
        </row>
        <row r="14">
          <cell r="A14">
            <v>8</v>
          </cell>
          <cell r="B14" t="str">
            <v>RepayAcct</v>
          </cell>
          <cell r="C14" t="str">
            <v>扣款帳號</v>
          </cell>
          <cell r="D14" t="str">
            <v>VARCHAR2</v>
          </cell>
          <cell r="E14">
            <v>14</v>
          </cell>
          <cell r="G14" t="str">
            <v>變更扣款帳號時授權成功才會更新</v>
          </cell>
        </row>
        <row r="15">
          <cell r="A15">
            <v>9</v>
          </cell>
          <cell r="B15" t="str">
            <v>Status</v>
          </cell>
          <cell r="C15" t="str">
            <v>狀態碼</v>
          </cell>
          <cell r="D15" t="str">
            <v>VARCHAR2</v>
          </cell>
          <cell r="E15">
            <v>1</v>
          </cell>
          <cell r="G15" t="str">
            <v>空白:未授權
0:授權成功
1:刪除
9:已送出授權</v>
          </cell>
        </row>
        <row r="16">
          <cell r="A16">
            <v>10</v>
          </cell>
          <cell r="B16" t="str">
            <v>LimitAmt</v>
          </cell>
          <cell r="C16" t="str">
            <v>每筆扣款限額</v>
          </cell>
          <cell r="D16" t="str">
            <v>DECIMAL</v>
          </cell>
          <cell r="E16">
            <v>14</v>
          </cell>
        </row>
        <row r="17">
          <cell r="A17">
            <v>11</v>
          </cell>
          <cell r="B17" t="str">
            <v>AcctSeq</v>
          </cell>
          <cell r="C17" t="str">
            <v>帳號碼</v>
          </cell>
          <cell r="D17" t="str">
            <v>VARCHAR2</v>
          </cell>
          <cell r="E17">
            <v>2</v>
          </cell>
          <cell r="F17">
            <v>0</v>
          </cell>
          <cell r="G17" t="str">
            <v>該戶號之第一個扣款帳號為空白，其後依序01起編(郵局用)</v>
          </cell>
        </row>
        <row r="18">
          <cell r="A18">
            <v>12</v>
          </cell>
          <cell r="B18" t="str">
            <v>CreateDate</v>
          </cell>
          <cell r="C18" t="str">
            <v>建檔日期時間</v>
          </cell>
          <cell r="D18" t="str">
            <v>DATE</v>
          </cell>
          <cell r="E18">
            <v>0</v>
          </cell>
          <cell r="G18">
            <v>0</v>
          </cell>
        </row>
        <row r="19">
          <cell r="A19">
            <v>13</v>
          </cell>
          <cell r="B19" t="str">
            <v>CreateEmpNo</v>
          </cell>
          <cell r="C19" t="str">
            <v>建檔人員</v>
          </cell>
          <cell r="D19" t="str">
            <v>VARCHAR2</v>
          </cell>
          <cell r="E19">
            <v>6</v>
          </cell>
          <cell r="G19">
            <v>0</v>
          </cell>
        </row>
        <row r="20">
          <cell r="A20">
            <v>14</v>
          </cell>
          <cell r="B20" t="str">
            <v>LastUpdate</v>
          </cell>
          <cell r="C20" t="str">
            <v>最後更新日期時間</v>
          </cell>
          <cell r="D20" t="str">
            <v>DATE</v>
          </cell>
          <cell r="E20">
            <v>0</v>
          </cell>
          <cell r="G20">
            <v>0</v>
          </cell>
        </row>
        <row r="21">
          <cell r="A21">
            <v>15</v>
          </cell>
          <cell r="B21" t="str">
            <v>LastUpdateEmpNo</v>
          </cell>
          <cell r="C21" t="str">
            <v>最後更新人員</v>
          </cell>
          <cell r="D21" t="str">
            <v>VARCHAR2</v>
          </cell>
          <cell r="E21">
            <v>6</v>
          </cell>
          <cell r="G21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BankDeductDtl</v>
          </cell>
          <cell r="D1" t="str">
            <v>銀行扣款明細檔</v>
          </cell>
        </row>
        <row r="9">
          <cell r="A9">
            <v>1</v>
          </cell>
          <cell r="B9" t="str">
            <v>EntryDate</v>
          </cell>
          <cell r="C9" t="str">
            <v>入帳日期</v>
          </cell>
          <cell r="D9" t="str">
            <v>Decimald</v>
          </cell>
          <cell r="E9">
            <v>8</v>
          </cell>
        </row>
        <row r="10">
          <cell r="A10">
            <v>2</v>
          </cell>
          <cell r="B10" t="str">
            <v>CustNo</v>
          </cell>
          <cell r="C10" t="str">
            <v>戶號</v>
          </cell>
          <cell r="D10" t="str">
            <v>DECIMAL</v>
          </cell>
          <cell r="E10">
            <v>7</v>
          </cell>
        </row>
        <row r="11">
          <cell r="A11">
            <v>3</v>
          </cell>
          <cell r="B11" t="str">
            <v>FacmNo</v>
          </cell>
          <cell r="C11" t="str">
            <v>額度</v>
          </cell>
          <cell r="D11" t="str">
            <v>DECIMAL</v>
          </cell>
          <cell r="E11">
            <v>3</v>
          </cell>
        </row>
        <row r="12">
          <cell r="A12">
            <v>4</v>
          </cell>
          <cell r="B12" t="str">
            <v>BormNo</v>
          </cell>
          <cell r="C12" t="str">
            <v>撥款</v>
          </cell>
          <cell r="D12" t="str">
            <v>DECIMAL</v>
          </cell>
          <cell r="E12">
            <v>3</v>
          </cell>
          <cell r="F12"/>
          <cell r="G12"/>
        </row>
        <row r="13">
          <cell r="A13">
            <v>5</v>
          </cell>
          <cell r="B13" t="str">
            <v>RepayType</v>
          </cell>
          <cell r="C13" t="str">
            <v>還款類別</v>
          </cell>
          <cell r="D13" t="str">
            <v>DECIMAL</v>
          </cell>
          <cell r="E13">
            <v>2</v>
          </cell>
          <cell r="G13" t="str">
            <v>1.期款
2.部分償還
3.結案
4.帳管費
5.火險費
6.契變手續費
7.法務費
9.其他</v>
          </cell>
        </row>
        <row r="14">
          <cell r="A14">
            <v>6</v>
          </cell>
          <cell r="B14" t="str">
            <v>PayIntDate</v>
          </cell>
          <cell r="C14" t="str">
            <v>應繳日</v>
          </cell>
          <cell r="D14" t="str">
            <v>Decimald</v>
          </cell>
          <cell r="E14">
            <v>8</v>
          </cell>
          <cell r="F14"/>
          <cell r="G14"/>
        </row>
        <row r="15">
          <cell r="A15">
            <v>7</v>
          </cell>
          <cell r="B15" t="str">
            <v>PrevIntDate</v>
          </cell>
          <cell r="C15" t="str">
            <v>繳息迄日</v>
          </cell>
          <cell r="D15" t="str">
            <v>Decimald</v>
          </cell>
          <cell r="E15">
            <v>8</v>
          </cell>
        </row>
        <row r="16">
          <cell r="A16">
            <v>8</v>
          </cell>
          <cell r="B16" t="str">
            <v>AcctCode</v>
          </cell>
          <cell r="C16" t="str">
            <v>科目</v>
          </cell>
          <cell r="D16" t="str">
            <v>VARCHAR2</v>
          </cell>
          <cell r="E16">
            <v>3</v>
          </cell>
          <cell r="F16"/>
          <cell r="G16" t="str">
            <v>L4451建檔交易產生者，此欄位由額度檔抓取</v>
          </cell>
        </row>
        <row r="17">
          <cell r="A17">
            <v>9</v>
          </cell>
          <cell r="B17" t="str">
            <v>RepayBank</v>
          </cell>
          <cell r="C17" t="str">
            <v>扣款銀行</v>
          </cell>
          <cell r="D17" t="str">
            <v>VARCHAR2</v>
          </cell>
          <cell r="E17">
            <v>3</v>
          </cell>
          <cell r="G17" t="str">
            <v>L4451建檔交易產生者，此欄位由額度檔抓取</v>
          </cell>
        </row>
        <row r="18">
          <cell r="A18">
            <v>10</v>
          </cell>
          <cell r="B18" t="str">
            <v>RepayAcctNo</v>
          </cell>
          <cell r="C18" t="str">
            <v>扣款帳號</v>
          </cell>
          <cell r="D18" t="str">
            <v>VARCHAR2</v>
          </cell>
          <cell r="E18">
            <v>14</v>
          </cell>
          <cell r="G18" t="str">
            <v>L4451建檔交易產生者，此欄位由額度檔抓取</v>
          </cell>
        </row>
        <row r="19">
          <cell r="A19">
            <v>11</v>
          </cell>
          <cell r="B19" t="str">
            <v>RepayAcctSeq</v>
          </cell>
          <cell r="C19" t="str">
            <v>帳號碼</v>
          </cell>
          <cell r="D19" t="str">
            <v>VARCHAR2</v>
          </cell>
          <cell r="E19">
            <v>2</v>
          </cell>
          <cell r="F19"/>
          <cell r="G19" t="str">
            <v>郵局用</v>
          </cell>
        </row>
        <row r="20">
          <cell r="A20">
            <v>12</v>
          </cell>
          <cell r="B20" t="str">
            <v>UnpaidAmt</v>
          </cell>
          <cell r="C20" t="str">
            <v>應扣金額</v>
          </cell>
          <cell r="D20" t="str">
            <v>DECIMAL</v>
          </cell>
          <cell r="E20">
            <v>14</v>
          </cell>
          <cell r="F20"/>
          <cell r="G20"/>
        </row>
        <row r="21">
          <cell r="A21">
            <v>13</v>
          </cell>
          <cell r="B21" t="str">
            <v>TempAmt</v>
          </cell>
          <cell r="C21" t="str">
            <v>暫收抵繳金額</v>
          </cell>
          <cell r="D21" t="str">
            <v>DECIMAL</v>
          </cell>
          <cell r="E21">
            <v>14</v>
          </cell>
          <cell r="F21"/>
          <cell r="G21"/>
        </row>
        <row r="22">
          <cell r="A22">
            <v>14</v>
          </cell>
          <cell r="B22" t="str">
            <v>RepayAmt</v>
          </cell>
          <cell r="C22" t="str">
            <v>扣款金額</v>
          </cell>
          <cell r="D22" t="str">
            <v>DECIMAL</v>
          </cell>
          <cell r="E22">
            <v>14</v>
          </cell>
          <cell r="G22" t="str">
            <v>期款時撥款會有多筆，多筆sum
扣款金額 = 應扣金額 - 暫收抵繳金額</v>
          </cell>
        </row>
        <row r="23">
          <cell r="A23">
            <v>15</v>
          </cell>
          <cell r="B23" t="str">
            <v>IntStartDate</v>
          </cell>
          <cell r="C23" t="str">
            <v>計息起日</v>
          </cell>
          <cell r="D23" t="str">
            <v>Decimald</v>
          </cell>
          <cell r="E23">
            <v>8</v>
          </cell>
          <cell r="F23"/>
          <cell r="G23" t="str">
            <v>L4451建檔交易產生者，此欄位由撥款檔抓取</v>
          </cell>
        </row>
        <row r="24">
          <cell r="A24">
            <v>16</v>
          </cell>
          <cell r="B24" t="str">
            <v>IntEndDate</v>
          </cell>
          <cell r="C24" t="str">
            <v>計息迄日</v>
          </cell>
          <cell r="D24" t="str">
            <v>Decimald</v>
          </cell>
          <cell r="E24">
            <v>8</v>
          </cell>
          <cell r="G24" t="str">
            <v>L4451建檔交易產生者，此欄位由撥款檔抓取</v>
          </cell>
        </row>
        <row r="25">
          <cell r="A25">
            <v>17</v>
          </cell>
          <cell r="B25" t="str">
            <v>PostCode</v>
          </cell>
          <cell r="C25" t="str">
            <v>郵局存款別</v>
          </cell>
          <cell r="D25" t="str">
            <v>VARCHAR2</v>
          </cell>
          <cell r="E25">
            <v>1</v>
          </cell>
          <cell r="G25" t="str">
            <v>L4451建檔交易產生者，此欄位由額度檔抓取
G: 劃撥 P: 存簿</v>
          </cell>
        </row>
        <row r="26">
          <cell r="A26">
            <v>18</v>
          </cell>
          <cell r="B26" t="str">
            <v>MediaCode</v>
          </cell>
          <cell r="C26" t="str">
            <v>媒體碼</v>
          </cell>
          <cell r="D26" t="str">
            <v>VARCHAR2</v>
          </cell>
          <cell r="E26">
            <v>1</v>
          </cell>
          <cell r="G26" t="str">
            <v>NA:未產
Y:已產
N:已產，扣款金額為0
E:已提回，回傳碼不為正常</v>
          </cell>
        </row>
        <row r="27">
          <cell r="A27">
            <v>19</v>
          </cell>
          <cell r="B27" t="str">
            <v>RelationCode</v>
          </cell>
          <cell r="C27" t="str">
            <v>與借款人關係</v>
          </cell>
          <cell r="D27" t="str">
            <v>VARCHAR2</v>
          </cell>
          <cell r="E27">
            <v>2</v>
          </cell>
          <cell r="G27" t="str">
            <v>L4451建檔交易產生者，此欄位由額度檔抓取</v>
          </cell>
        </row>
        <row r="28">
          <cell r="A28">
            <v>20</v>
          </cell>
          <cell r="B28" t="str">
            <v>RelCustName</v>
          </cell>
          <cell r="C28" t="str">
            <v>第三人帳戶戶名</v>
          </cell>
          <cell r="D28" t="str">
            <v>NVARCHAR2</v>
          </cell>
          <cell r="E28">
            <v>100</v>
          </cell>
          <cell r="G28" t="str">
            <v>L4451建檔交易產生者，此欄位由額度檔抓取</v>
          </cell>
        </row>
        <row r="29">
          <cell r="A29">
            <v>21</v>
          </cell>
          <cell r="B29" t="str">
            <v>RelCustId</v>
          </cell>
          <cell r="C29" t="str">
            <v>第三人身分證字號</v>
          </cell>
          <cell r="D29" t="str">
            <v>VARCHAR2</v>
          </cell>
          <cell r="E29">
            <v>10</v>
          </cell>
          <cell r="G29" t="str">
            <v>L4451建檔交易產生者，此欄位由額度檔抓取</v>
          </cell>
        </row>
        <row r="30">
          <cell r="A30">
            <v>22</v>
          </cell>
          <cell r="B30" t="str">
            <v>RelAcctBirthday</v>
          </cell>
          <cell r="C30" t="str">
            <v>第三人出生日期</v>
          </cell>
          <cell r="D30" t="str">
            <v>Decimald</v>
          </cell>
          <cell r="E30">
            <v>8</v>
          </cell>
          <cell r="F30"/>
          <cell r="G30"/>
        </row>
        <row r="31">
          <cell r="A31">
            <v>23</v>
          </cell>
          <cell r="B31" t="str">
            <v>RelAcctGender</v>
          </cell>
          <cell r="C31" t="str">
            <v>第三人性別</v>
          </cell>
          <cell r="D31" t="str">
            <v>VARCHAR2</v>
          </cell>
          <cell r="E31">
            <v>1</v>
          </cell>
          <cell r="F31"/>
          <cell r="G31"/>
        </row>
        <row r="32">
          <cell r="A32">
            <v>24</v>
          </cell>
          <cell r="B32" t="str">
            <v>MediaDate</v>
          </cell>
          <cell r="C32" t="str">
            <v>媒體日期</v>
          </cell>
          <cell r="D32" t="str">
            <v>DECIMAL</v>
          </cell>
          <cell r="E32">
            <v>8</v>
          </cell>
          <cell r="F32"/>
          <cell r="G32" t="str">
            <v>ACH、郵局扣款媒體檔</v>
          </cell>
        </row>
        <row r="33">
          <cell r="A33">
            <v>25</v>
          </cell>
          <cell r="B33" t="str">
            <v>MediaKind</v>
          </cell>
          <cell r="C33" t="str">
            <v>媒體別</v>
          </cell>
          <cell r="D33" t="str">
            <v>VARCHAR2</v>
          </cell>
          <cell r="E33">
            <v>1</v>
          </cell>
          <cell r="F33"/>
          <cell r="G33" t="str">
            <v>1:ACH新光
2:ACH他行
3:郵局
4:15日
5:非15日</v>
          </cell>
        </row>
        <row r="34">
          <cell r="A34">
            <v>26</v>
          </cell>
          <cell r="B34" t="str">
            <v>MediaSeq</v>
          </cell>
          <cell r="C34" t="str">
            <v>媒體序號</v>
          </cell>
          <cell r="D34" t="str">
            <v>DECIMAL</v>
          </cell>
          <cell r="E34">
            <v>6</v>
          </cell>
          <cell r="F34"/>
          <cell r="G34" t="str">
            <v>ACH、郵局扣款媒體檔</v>
          </cell>
        </row>
        <row r="35">
          <cell r="A35">
            <v>27</v>
          </cell>
          <cell r="B35" t="str">
            <v>AcDate</v>
          </cell>
          <cell r="C35" t="str">
            <v>會計日期</v>
          </cell>
          <cell r="D35" t="str">
            <v>Decimald</v>
          </cell>
          <cell r="E35">
            <v>8</v>
          </cell>
          <cell r="G35" t="str">
            <v>Default為0，整批入帳成功，回寫此欄位</v>
          </cell>
        </row>
        <row r="36">
          <cell r="A36">
            <v>28</v>
          </cell>
          <cell r="B36" t="str">
            <v>AmlRsp</v>
          </cell>
          <cell r="C36" t="str">
            <v>AML回應碼</v>
          </cell>
          <cell r="D36" t="str">
            <v>varchar2</v>
          </cell>
          <cell r="E36">
            <v>1</v>
          </cell>
          <cell r="F36"/>
          <cell r="G36" t="str">
            <v>0.非可疑名單/已完成名單確認
1.需審查/確認
2.為凍結名單/未確定名單</v>
          </cell>
        </row>
        <row r="37">
          <cell r="A37">
            <v>29</v>
          </cell>
          <cell r="B37" t="str">
            <v>JsonFields</v>
          </cell>
          <cell r="C37" t="str">
            <v>jason格式紀錄欄</v>
          </cell>
          <cell r="D37" t="str">
            <v>NVARCHAR2</v>
          </cell>
          <cell r="E37">
            <v>300</v>
          </cell>
          <cell r="F37"/>
          <cell r="G37" t="str">
            <v>L4450檢核錯誤，扣款帳號未授權等等</v>
          </cell>
        </row>
        <row r="38">
          <cell r="A38">
            <v>30</v>
          </cell>
          <cell r="B38" t="str">
            <v>CreateDate</v>
          </cell>
          <cell r="C38" t="str">
            <v>建檔日期時間</v>
          </cell>
          <cell r="D38" t="str">
            <v>DATE</v>
          </cell>
          <cell r="E38"/>
          <cell r="F38" t="str">
            <v xml:space="preserve"> </v>
          </cell>
          <cell r="G38" t="str">
            <v xml:space="preserve"> </v>
          </cell>
        </row>
        <row r="39">
          <cell r="A39">
            <v>31</v>
          </cell>
          <cell r="B39" t="str">
            <v>CreateEmpNo</v>
          </cell>
          <cell r="C39" t="str">
            <v>建檔人員</v>
          </cell>
          <cell r="D39" t="str">
            <v>VARCHAR2</v>
          </cell>
          <cell r="E39">
            <v>6</v>
          </cell>
          <cell r="F39" t="str">
            <v xml:space="preserve"> </v>
          </cell>
          <cell r="G39"/>
        </row>
        <row r="40">
          <cell r="A40">
            <v>32</v>
          </cell>
          <cell r="B40" t="str">
            <v>LastUpdate</v>
          </cell>
          <cell r="C40" t="str">
            <v>最後更新日期時間</v>
          </cell>
          <cell r="D40" t="str">
            <v>DATE</v>
          </cell>
          <cell r="E40"/>
          <cell r="F40" t="str">
            <v xml:space="preserve"> </v>
          </cell>
          <cell r="G40" t="str">
            <v xml:space="preserve"> 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BankRemit</v>
          </cell>
          <cell r="D1" t="str">
            <v>撥款匯款檔</v>
          </cell>
        </row>
        <row r="9">
          <cell r="A9">
            <v>1</v>
          </cell>
          <cell r="B9" t="str">
            <v>AcDate</v>
          </cell>
          <cell r="C9" t="str">
            <v>會計日期</v>
          </cell>
          <cell r="D9" t="str">
            <v>Decimald</v>
          </cell>
          <cell r="E9">
            <v>8</v>
          </cell>
          <cell r="F9">
            <v>0</v>
          </cell>
        </row>
        <row r="10">
          <cell r="A10">
            <v>2</v>
          </cell>
          <cell r="B10" t="str">
            <v>BatchNo</v>
          </cell>
          <cell r="C10" t="str">
            <v>整批批號</v>
          </cell>
          <cell r="D10" t="str">
            <v>VARCHAR2</v>
          </cell>
          <cell r="E10">
            <v>6</v>
          </cell>
          <cell r="F10">
            <v>0</v>
          </cell>
        </row>
        <row r="11">
          <cell r="A11">
            <v>3</v>
          </cell>
          <cell r="B11" t="str">
            <v>TitaTlrNo</v>
          </cell>
          <cell r="C11" t="str">
            <v>經辦</v>
          </cell>
          <cell r="D11" t="str">
            <v>VARCHAR2</v>
          </cell>
          <cell r="E11">
            <v>8</v>
          </cell>
          <cell r="F11">
            <v>0</v>
          </cell>
          <cell r="G11">
            <v>0</v>
          </cell>
        </row>
        <row r="12">
          <cell r="A12">
            <v>4</v>
          </cell>
          <cell r="B12" t="str">
            <v>TitaTxtNo</v>
          </cell>
          <cell r="C12" t="str">
            <v>交易序號</v>
          </cell>
          <cell r="D12" t="str">
            <v>VARCHAR2</v>
          </cell>
          <cell r="E12">
            <v>8</v>
          </cell>
          <cell r="F12">
            <v>0</v>
          </cell>
          <cell r="G12">
            <v>0</v>
          </cell>
        </row>
        <row r="13">
          <cell r="A13">
            <v>5</v>
          </cell>
          <cell r="B13" t="str">
            <v>DrawdownCode</v>
          </cell>
          <cell r="C13" t="str">
            <v>撥款方式</v>
          </cell>
          <cell r="D13" t="str">
            <v>DECIMAL</v>
          </cell>
          <cell r="E13">
            <v>2</v>
          </cell>
          <cell r="F13">
            <v>0</v>
          </cell>
          <cell r="G13" t="str">
            <v>01:整批匯款
02:單筆匯款
04:退款台新(存款憑條)
05:退款他行(整批匯款)
11:退款新光(存款憑條)</v>
          </cell>
        </row>
        <row r="14">
          <cell r="A14">
            <v>6</v>
          </cell>
          <cell r="B14" t="str">
            <v>StatusCode</v>
          </cell>
          <cell r="C14" t="str">
            <v>狀態</v>
          </cell>
          <cell r="D14" t="str">
            <v>DECIMAL</v>
          </cell>
          <cell r="E14">
            <v>1</v>
          </cell>
          <cell r="F14">
            <v>0</v>
          </cell>
          <cell r="G14" t="str">
            <v>0:正常
1:產檔後修正
2:產檔後訂正</v>
          </cell>
        </row>
        <row r="15">
          <cell r="A15">
            <v>7</v>
          </cell>
          <cell r="B15" t="str">
            <v>RemitBank</v>
          </cell>
          <cell r="C15" t="str">
            <v>匯款銀行</v>
          </cell>
          <cell r="D15" t="str">
            <v>VARCHAR2</v>
          </cell>
          <cell r="E15">
            <v>3</v>
          </cell>
          <cell r="F15">
            <v>0</v>
          </cell>
        </row>
        <row r="16">
          <cell r="A16">
            <v>8</v>
          </cell>
          <cell r="B16" t="str">
            <v>RemitBranch</v>
          </cell>
          <cell r="C16" t="str">
            <v>匯款分行</v>
          </cell>
          <cell r="D16" t="str">
            <v>VARCHAR2</v>
          </cell>
          <cell r="E16">
            <v>4</v>
          </cell>
          <cell r="F16">
            <v>0</v>
          </cell>
        </row>
        <row r="17">
          <cell r="A17">
            <v>9</v>
          </cell>
          <cell r="B17" t="str">
            <v>RemitAcctNo</v>
          </cell>
          <cell r="C17" t="str">
            <v>匯款帳號</v>
          </cell>
          <cell r="D17" t="str">
            <v>VARCHAR2</v>
          </cell>
          <cell r="E17">
            <v>14</v>
          </cell>
          <cell r="F17">
            <v>0</v>
          </cell>
        </row>
        <row r="18">
          <cell r="A18">
            <v>10</v>
          </cell>
          <cell r="B18" t="str">
            <v>CustNo</v>
          </cell>
          <cell r="C18" t="str">
            <v>收款戶號</v>
          </cell>
          <cell r="D18" t="str">
            <v>DECIMAL</v>
          </cell>
          <cell r="E18">
            <v>7</v>
          </cell>
          <cell r="F18">
            <v>0</v>
          </cell>
        </row>
        <row r="19">
          <cell r="A19">
            <v>11</v>
          </cell>
          <cell r="B19" t="str">
            <v>FacmNo</v>
          </cell>
          <cell r="C19" t="str">
            <v>額度編號</v>
          </cell>
          <cell r="D19" t="str">
            <v>DECIMAL</v>
          </cell>
          <cell r="E19">
            <v>3</v>
          </cell>
          <cell r="F19">
            <v>0</v>
          </cell>
        </row>
        <row r="20">
          <cell r="A20">
            <v>12</v>
          </cell>
          <cell r="B20" t="str">
            <v>BormNo</v>
          </cell>
          <cell r="C20" t="str">
            <v>撥款序號</v>
          </cell>
          <cell r="D20" t="str">
            <v>DECIMAL</v>
          </cell>
          <cell r="E20">
            <v>3</v>
          </cell>
          <cell r="F20">
            <v>0</v>
          </cell>
        </row>
        <row r="21">
          <cell r="A21">
            <v>13</v>
          </cell>
          <cell r="B21" t="str">
            <v>CustName</v>
          </cell>
          <cell r="C21" t="str">
            <v>收款戶名</v>
          </cell>
          <cell r="D21" t="str">
            <v>NVARCHAR2</v>
          </cell>
          <cell r="E21">
            <v>100</v>
          </cell>
          <cell r="F21">
            <v>0</v>
          </cell>
        </row>
        <row r="22">
          <cell r="A22">
            <v>14</v>
          </cell>
          <cell r="B22" t="str">
            <v>Remark</v>
          </cell>
          <cell r="C22" t="str">
            <v>附言</v>
          </cell>
          <cell r="D22" t="str">
            <v>NVARCHAR2</v>
          </cell>
          <cell r="E22">
            <v>100</v>
          </cell>
          <cell r="F22">
            <v>0</v>
          </cell>
        </row>
        <row r="23">
          <cell r="A23">
            <v>15</v>
          </cell>
          <cell r="B23" t="str">
            <v>CurrencyCode</v>
          </cell>
          <cell r="C23" t="str">
            <v>幣別</v>
          </cell>
          <cell r="D23" t="str">
            <v>VARCHAR2</v>
          </cell>
          <cell r="E23">
            <v>3</v>
          </cell>
          <cell r="F23">
            <v>0</v>
          </cell>
        </row>
        <row r="24">
          <cell r="A24">
            <v>16</v>
          </cell>
          <cell r="B24" t="str">
            <v>RemitAmt</v>
          </cell>
          <cell r="C24" t="str">
            <v>匯款金額</v>
          </cell>
          <cell r="D24" t="str">
            <v>DECIMAL</v>
          </cell>
          <cell r="E24">
            <v>16</v>
          </cell>
          <cell r="F24">
            <v>2</v>
          </cell>
        </row>
        <row r="25">
          <cell r="A25">
            <v>17</v>
          </cell>
          <cell r="B25" t="str">
            <v>AmlRsp</v>
          </cell>
          <cell r="C25" t="str">
            <v>AML回應碼</v>
          </cell>
          <cell r="D25" t="str">
            <v>varchar2</v>
          </cell>
          <cell r="E25">
            <v>1</v>
          </cell>
          <cell r="F25">
            <v>0</v>
          </cell>
          <cell r="G25" t="str">
            <v>1.正常
2.可疑名單
3.未確定
4.逾時
5.人工檢核-正常
6.人工檢核-可疑
7.人工檢核-未確定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BankRmtf</v>
          </cell>
          <cell r="D1" t="str">
            <v>匯款轉帳檔</v>
          </cell>
        </row>
        <row r="9">
          <cell r="A9">
            <v>1</v>
          </cell>
          <cell r="B9" t="str">
            <v>AcDate</v>
          </cell>
          <cell r="C9" t="str">
            <v>會計日</v>
          </cell>
          <cell r="D9" t="str">
            <v>Decimald</v>
          </cell>
          <cell r="E9">
            <v>8</v>
          </cell>
          <cell r="G9">
            <v>0</v>
          </cell>
        </row>
        <row r="10">
          <cell r="A10">
            <v>2</v>
          </cell>
          <cell r="B10" t="str">
            <v>BatchNo</v>
          </cell>
          <cell r="C10" t="str">
            <v>批號</v>
          </cell>
          <cell r="D10" t="str">
            <v>VARCHAR2</v>
          </cell>
          <cell r="E10">
            <v>6</v>
          </cell>
          <cell r="G10">
            <v>0</v>
          </cell>
        </row>
        <row r="11">
          <cell r="A11">
            <v>2</v>
          </cell>
          <cell r="B11" t="str">
            <v>DetailSeq</v>
          </cell>
          <cell r="C11" t="str">
            <v>明細序號</v>
          </cell>
          <cell r="D11" t="str">
            <v>DECIMAL</v>
          </cell>
          <cell r="E11">
            <v>6</v>
          </cell>
          <cell r="G11">
            <v>0</v>
          </cell>
        </row>
        <row r="12">
          <cell r="A12">
            <v>3</v>
          </cell>
          <cell r="B12" t="str">
            <v>CustNo</v>
          </cell>
          <cell r="C12" t="str">
            <v>戶號</v>
          </cell>
          <cell r="D12" t="str">
            <v>DECIMAL</v>
          </cell>
          <cell r="E12">
            <v>7</v>
          </cell>
          <cell r="G12">
            <v>0</v>
          </cell>
        </row>
        <row r="13">
          <cell r="A13">
            <v>4</v>
          </cell>
          <cell r="B13" t="str">
            <v>RepayType</v>
          </cell>
          <cell r="C13" t="str">
            <v>還款類別</v>
          </cell>
          <cell r="D13" t="str">
            <v>VARCHAR2</v>
          </cell>
          <cell r="E13">
            <v>2</v>
          </cell>
          <cell r="G13" t="str">
            <v>0.債協暫收款
1.期款
2.部分償還
3.結案
4.帳管費
5.火險費
6.契變手續費
7.法務費
9.其他</v>
          </cell>
        </row>
        <row r="14">
          <cell r="A14">
            <v>5</v>
          </cell>
          <cell r="B14" t="str">
            <v>RepayAmt</v>
          </cell>
          <cell r="C14" t="str">
            <v>還款金額</v>
          </cell>
          <cell r="D14" t="str">
            <v>DECIMAL</v>
          </cell>
          <cell r="E14">
            <v>14</v>
          </cell>
          <cell r="G14">
            <v>0</v>
          </cell>
        </row>
        <row r="15">
          <cell r="A15">
            <v>6</v>
          </cell>
          <cell r="B15" t="str">
            <v>DepAcctNo</v>
          </cell>
          <cell r="C15" t="str">
            <v>存摺帳號</v>
          </cell>
          <cell r="D15" t="str">
            <v>VARCHAR2</v>
          </cell>
          <cell r="E15">
            <v>14</v>
          </cell>
          <cell r="G15">
            <v>0</v>
          </cell>
        </row>
        <row r="16">
          <cell r="A16">
            <v>7</v>
          </cell>
          <cell r="B16" t="str">
            <v>EntryDate</v>
          </cell>
          <cell r="C16" t="str">
            <v>入帳日期</v>
          </cell>
          <cell r="D16" t="str">
            <v>Decimald</v>
          </cell>
          <cell r="E16">
            <v>8</v>
          </cell>
          <cell r="G16">
            <v>0</v>
          </cell>
        </row>
        <row r="17">
          <cell r="A17">
            <v>8</v>
          </cell>
          <cell r="B17" t="str">
            <v>DscptCode</v>
          </cell>
          <cell r="C17" t="str">
            <v>摘要代碼</v>
          </cell>
          <cell r="D17" t="str">
            <v>VARCHAR2</v>
          </cell>
          <cell r="E17">
            <v>4</v>
          </cell>
          <cell r="G17">
            <v>0</v>
          </cell>
        </row>
        <row r="18">
          <cell r="A18">
            <v>9</v>
          </cell>
          <cell r="B18" t="str">
            <v>VirtualAcctNo</v>
          </cell>
          <cell r="C18" t="str">
            <v>虛擬帳號</v>
          </cell>
          <cell r="D18" t="str">
            <v>NVARCHAR2</v>
          </cell>
          <cell r="E18">
            <v>14</v>
          </cell>
          <cell r="G18">
            <v>0</v>
          </cell>
        </row>
        <row r="19">
          <cell r="A19">
            <v>10</v>
          </cell>
          <cell r="B19" t="str">
            <v>WithdrawAmt</v>
          </cell>
          <cell r="C19" t="str">
            <v>提款</v>
          </cell>
          <cell r="D19" t="str">
            <v>DECIMAL</v>
          </cell>
          <cell r="E19">
            <v>14</v>
          </cell>
          <cell r="G19">
            <v>0</v>
          </cell>
        </row>
        <row r="20">
          <cell r="A20">
            <v>11</v>
          </cell>
          <cell r="B20" t="str">
            <v>DepositAmt</v>
          </cell>
          <cell r="C20" t="str">
            <v>存款</v>
          </cell>
          <cell r="D20" t="str">
            <v>DECIMAL</v>
          </cell>
          <cell r="E20">
            <v>14</v>
          </cell>
          <cell r="G20">
            <v>0</v>
          </cell>
        </row>
        <row r="21">
          <cell r="A21">
            <v>12</v>
          </cell>
          <cell r="B21" t="str">
            <v>Balance</v>
          </cell>
          <cell r="C21" t="str">
            <v>結餘</v>
          </cell>
          <cell r="D21" t="str">
            <v>DECIMAL</v>
          </cell>
          <cell r="E21">
            <v>14</v>
          </cell>
          <cell r="G21">
            <v>0</v>
          </cell>
        </row>
        <row r="22">
          <cell r="A22">
            <v>13</v>
          </cell>
          <cell r="B22" t="str">
            <v>RemintBank</v>
          </cell>
          <cell r="C22" t="str">
            <v>匯款銀行代碼</v>
          </cell>
          <cell r="D22" t="str">
            <v>VARCHAR2</v>
          </cell>
          <cell r="E22">
            <v>7</v>
          </cell>
          <cell r="G22">
            <v>0</v>
          </cell>
        </row>
        <row r="23">
          <cell r="A23">
            <v>14</v>
          </cell>
          <cell r="B23" t="str">
            <v>TraderInfo</v>
          </cell>
          <cell r="C23" t="str">
            <v>交易人資料</v>
          </cell>
          <cell r="D23" t="str">
            <v>NVARCHAR2</v>
          </cell>
          <cell r="E23">
            <v>20</v>
          </cell>
          <cell r="G23">
            <v>0</v>
          </cell>
        </row>
        <row r="24">
          <cell r="A24">
            <v>15</v>
          </cell>
          <cell r="B24" t="str">
            <v>AmlRsp</v>
          </cell>
          <cell r="C24" t="str">
            <v>AML回應碼</v>
          </cell>
          <cell r="D24" t="str">
            <v>varchar2</v>
          </cell>
          <cell r="E24">
            <v>1</v>
          </cell>
          <cell r="G24" t="str">
            <v>1.正常
2.可疑名單
3.未確定
4.逾時
5.人工檢核-正常
6.人工檢核-可疑
7.人工檢核-未確定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BatxCheque</v>
          </cell>
          <cell r="D1" t="str">
            <v>支票兌現檔</v>
          </cell>
        </row>
        <row r="9">
          <cell r="A9">
            <v>1</v>
          </cell>
          <cell r="B9" t="str">
            <v>AcDate</v>
          </cell>
          <cell r="C9" t="str">
            <v>會計日期</v>
          </cell>
          <cell r="D9" t="str">
            <v>Decimald</v>
          </cell>
          <cell r="E9">
            <v>8</v>
          </cell>
        </row>
        <row r="10">
          <cell r="A10">
            <v>2</v>
          </cell>
          <cell r="B10" t="str">
            <v>BatchNo</v>
          </cell>
          <cell r="C10" t="str">
            <v>批號</v>
          </cell>
          <cell r="D10" t="str">
            <v>VARCHAR2</v>
          </cell>
          <cell r="E10">
            <v>6</v>
          </cell>
        </row>
        <row r="11">
          <cell r="A11">
            <v>3</v>
          </cell>
          <cell r="B11" t="str">
            <v>ChequeAcct</v>
          </cell>
          <cell r="C11" t="str">
            <v>支票帳號</v>
          </cell>
          <cell r="D11" t="str">
            <v>VARCHAR2</v>
          </cell>
          <cell r="E11">
            <v>9</v>
          </cell>
        </row>
        <row r="12">
          <cell r="A12">
            <v>4</v>
          </cell>
          <cell r="B12" t="str">
            <v>ChequeNo</v>
          </cell>
          <cell r="C12" t="str">
            <v>支票號碼</v>
          </cell>
          <cell r="D12" t="str">
            <v>VARCHAR2</v>
          </cell>
          <cell r="E12">
            <v>7</v>
          </cell>
        </row>
        <row r="13">
          <cell r="A13">
            <v>5</v>
          </cell>
          <cell r="B13" t="str">
            <v>ChequeAmt</v>
          </cell>
          <cell r="C13" t="str">
            <v>支票金額</v>
          </cell>
          <cell r="D13" t="str">
            <v>DECIMAL</v>
          </cell>
          <cell r="E13">
            <v>14</v>
          </cell>
        </row>
        <row r="14">
          <cell r="A14">
            <v>6</v>
          </cell>
          <cell r="B14" t="str">
            <v>CustNo</v>
          </cell>
          <cell r="C14" t="str">
            <v>戶號</v>
          </cell>
          <cell r="D14" t="str">
            <v>DECIMAL</v>
          </cell>
          <cell r="E14">
            <v>7</v>
          </cell>
        </row>
        <row r="15">
          <cell r="A15">
            <v>7</v>
          </cell>
          <cell r="B15" t="str">
            <v>StatusCode</v>
          </cell>
          <cell r="C15" t="str">
            <v>票據狀況碼</v>
          </cell>
          <cell r="D15" t="str">
            <v>VARCHAR2</v>
          </cell>
          <cell r="E15">
            <v>1</v>
          </cell>
          <cell r="G15" t="str">
            <v>0:未處理
1:兌現
2:退票
3:抽票
4:兌現未入帳
5:即期票</v>
          </cell>
        </row>
        <row r="16">
          <cell r="A16">
            <v>8</v>
          </cell>
          <cell r="B16" t="str">
            <v>AdjDate</v>
          </cell>
          <cell r="C16" t="str">
            <v>異動日</v>
          </cell>
          <cell r="D16" t="str">
            <v>Decimald</v>
          </cell>
          <cell r="E16">
            <v>8</v>
          </cell>
        </row>
        <row r="17">
          <cell r="A17">
            <v>9</v>
          </cell>
          <cell r="B17" t="str">
            <v>TitaTlrNo</v>
          </cell>
          <cell r="C17" t="str">
            <v>經辦</v>
          </cell>
          <cell r="D17" t="str">
            <v>VARCHAR2</v>
          </cell>
          <cell r="E17">
            <v>6</v>
          </cell>
        </row>
        <row r="18">
          <cell r="A18">
            <v>10</v>
          </cell>
          <cell r="B18" t="str">
            <v>TitaTxtNo</v>
          </cell>
          <cell r="C18" t="str">
            <v>交易序號</v>
          </cell>
          <cell r="D18" t="str">
            <v>VARCHAR2</v>
          </cell>
          <cell r="E18">
            <v>8</v>
          </cell>
          <cell r="G18" t="str">
            <v>批號末兩碼+DetailSeq</v>
          </cell>
        </row>
        <row r="19">
          <cell r="A19">
            <v>11</v>
          </cell>
          <cell r="B19" t="str">
            <v>ChequeDate</v>
          </cell>
          <cell r="C19" t="str">
            <v>到期日</v>
          </cell>
          <cell r="D19" t="str">
            <v>Decimald</v>
          </cell>
          <cell r="E19">
            <v>8</v>
          </cell>
        </row>
        <row r="20">
          <cell r="A20">
            <v>12</v>
          </cell>
          <cell r="B20" t="str">
            <v>EntryDate</v>
          </cell>
          <cell r="C20" t="str">
            <v>收票日</v>
          </cell>
          <cell r="D20" t="str">
            <v>Decimald</v>
          </cell>
          <cell r="E20">
            <v>8</v>
          </cell>
        </row>
        <row r="21">
          <cell r="A21">
            <v>13</v>
          </cell>
          <cell r="B21" t="str">
            <v>ProcessCode</v>
          </cell>
          <cell r="C21" t="str">
            <v>處理代碼</v>
          </cell>
          <cell r="D21" t="str">
            <v>VARCHAR2</v>
          </cell>
          <cell r="E21">
            <v>1</v>
          </cell>
          <cell r="G21" t="str">
            <v>H:成功
C:抽/退票</v>
          </cell>
        </row>
        <row r="22">
          <cell r="A22">
            <v>14</v>
          </cell>
          <cell r="B22" t="str">
            <v>OutsideCode</v>
          </cell>
          <cell r="C22" t="str">
            <v>本埠外埠</v>
          </cell>
          <cell r="D22" t="str">
            <v>VARCHAR2</v>
          </cell>
          <cell r="E22">
            <v>1</v>
          </cell>
          <cell r="G22" t="str">
            <v>1.本埠
2.外埠</v>
          </cell>
        </row>
        <row r="23">
          <cell r="A23">
            <v>15</v>
          </cell>
          <cell r="B23" t="str">
            <v>MediaCode</v>
          </cell>
          <cell r="C23" t="str">
            <v>入媒體</v>
          </cell>
          <cell r="D23" t="str">
            <v>VARCHAR2</v>
          </cell>
          <cell r="E23">
            <v>1</v>
          </cell>
        </row>
        <row r="24">
          <cell r="A24">
            <v>16</v>
          </cell>
          <cell r="B24" t="str">
            <v>BankCode</v>
          </cell>
          <cell r="C24" t="str">
            <v>行庫代號</v>
          </cell>
          <cell r="D24" t="str">
            <v>VARCHAR2</v>
          </cell>
          <cell r="E24">
            <v>7</v>
          </cell>
        </row>
        <row r="25">
          <cell r="A25">
            <v>17</v>
          </cell>
          <cell r="B25" t="str">
            <v>MediaBatchNo</v>
          </cell>
          <cell r="C25" t="str">
            <v>媒體批號</v>
          </cell>
          <cell r="D25" t="str">
            <v>VARCHAR2</v>
          </cell>
          <cell r="E25">
            <v>2</v>
          </cell>
        </row>
        <row r="26">
          <cell r="A26">
            <v>18</v>
          </cell>
          <cell r="B26" t="str">
            <v>OfficeCode</v>
          </cell>
          <cell r="C26" t="str">
            <v>服務中心別</v>
          </cell>
          <cell r="D26" t="str">
            <v>VARCHAR2</v>
          </cell>
          <cell r="E26">
            <v>1</v>
          </cell>
        </row>
        <row r="27">
          <cell r="A27">
            <v>19</v>
          </cell>
          <cell r="B27" t="str">
            <v>ExchangeAreaCode</v>
          </cell>
          <cell r="C27" t="str">
            <v>交換區號</v>
          </cell>
          <cell r="D27" t="str">
            <v>VARCHAR2</v>
          </cell>
          <cell r="E27">
            <v>2</v>
          </cell>
        </row>
        <row r="28">
          <cell r="A28">
            <v>20</v>
          </cell>
          <cell r="B28" t="str">
            <v>ChequeId</v>
          </cell>
          <cell r="C28" t="str">
            <v>發票人ID</v>
          </cell>
          <cell r="D28" t="str">
            <v>VARCHAR2</v>
          </cell>
          <cell r="E28">
            <v>10</v>
          </cell>
        </row>
        <row r="29">
          <cell r="A29">
            <v>21</v>
          </cell>
          <cell r="B29" t="str">
            <v>ChequeName</v>
          </cell>
          <cell r="C29" t="str">
            <v>發票人姓名</v>
          </cell>
          <cell r="D29" t="str">
            <v>NVARCHAR2</v>
          </cell>
          <cell r="E29">
            <v>100</v>
          </cell>
        </row>
        <row r="30">
          <cell r="A30">
            <v>22</v>
          </cell>
          <cell r="B30" t="str">
            <v>AmlRsp</v>
          </cell>
          <cell r="C30" t="str">
            <v>AML回應碼</v>
          </cell>
          <cell r="D30" t="str">
            <v>varchar2</v>
          </cell>
          <cell r="E30">
            <v>1</v>
          </cell>
          <cell r="G30" t="str">
            <v>1.正常
2.可疑名單
3.未確定
4.逾時
5.人工檢核-正常
6.人工檢核-可疑
7.人工檢核-未確定</v>
          </cell>
        </row>
        <row r="31">
          <cell r="A31">
            <v>23</v>
          </cell>
          <cell r="B31" t="str">
            <v>CreateDate</v>
          </cell>
          <cell r="C31" t="str">
            <v>建檔日期時間</v>
          </cell>
          <cell r="D31" t="str">
            <v>DATE</v>
          </cell>
          <cell r="E31">
            <v>0</v>
          </cell>
          <cell r="G31">
            <v>0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ProcNote"/>
    </sheetNames>
    <sheetDataSet>
      <sheetData sheetId="0">
        <row r="1">
          <cell r="C1" t="str">
            <v>BatxDetail</v>
          </cell>
          <cell r="D1" t="str">
            <v>整批入帳明細檔</v>
          </cell>
        </row>
        <row r="10">
          <cell r="A10">
            <v>1</v>
          </cell>
          <cell r="B10" t="str">
            <v>AcDate</v>
          </cell>
          <cell r="C10" t="str">
            <v>會計日期</v>
          </cell>
          <cell r="D10" t="str">
            <v>Decimald</v>
          </cell>
          <cell r="E10">
            <v>8</v>
          </cell>
          <cell r="G10">
            <v>0</v>
          </cell>
        </row>
        <row r="11">
          <cell r="A11">
            <v>2</v>
          </cell>
          <cell r="B11" t="str">
            <v>BatchNo</v>
          </cell>
          <cell r="C11" t="str">
            <v>整批批號</v>
          </cell>
          <cell r="D11" t="str">
            <v>VARCHAR2</v>
          </cell>
          <cell r="E11">
            <v>6</v>
          </cell>
          <cell r="G11">
            <v>0</v>
          </cell>
        </row>
        <row r="12">
          <cell r="A12">
            <v>3</v>
          </cell>
          <cell r="B12" t="str">
            <v>DetailSeq</v>
          </cell>
          <cell r="C12" t="str">
            <v>明細序號</v>
          </cell>
          <cell r="D12" t="str">
            <v>DECIMAL</v>
          </cell>
          <cell r="E12">
            <v>6</v>
          </cell>
          <cell r="G12" t="str">
            <v>04.支票兌現時，按額度分拆</v>
          </cell>
        </row>
        <row r="13">
          <cell r="A13">
            <v>4</v>
          </cell>
          <cell r="B13" t="str">
            <v>RepayCode</v>
          </cell>
          <cell r="C13" t="str">
            <v>還款來源</v>
          </cell>
          <cell r="D13" t="str">
            <v>DECIMAL</v>
          </cell>
          <cell r="E13">
            <v>2</v>
          </cell>
          <cell r="G13" t="str">
            <v>01.匯款轉帳
02.銀行扣款
03.員工扣款
04.支票兌現
05.法院扣薪
06.理賠金
07.代收款-債權協商
09.其他
11.匯款轉帳預先作業
90.暫收抵繳</v>
          </cell>
        </row>
        <row r="14">
          <cell r="A14">
            <v>5</v>
          </cell>
          <cell r="B14" t="str">
            <v>FileName</v>
          </cell>
          <cell r="C14" t="str">
            <v>檔名</v>
          </cell>
          <cell r="D14" t="str">
            <v>VARCHAR2</v>
          </cell>
          <cell r="E14">
            <v>30</v>
          </cell>
          <cell r="G14">
            <v>0</v>
          </cell>
        </row>
        <row r="15">
          <cell r="A15">
            <v>7</v>
          </cell>
          <cell r="B15" t="str">
            <v>EntryDate</v>
          </cell>
          <cell r="C15" t="str">
            <v>入帳日期</v>
          </cell>
          <cell r="D15" t="str">
            <v>Decimald</v>
          </cell>
          <cell r="E15">
            <v>8</v>
          </cell>
          <cell r="G15">
            <v>0</v>
          </cell>
        </row>
        <row r="16">
          <cell r="A16">
            <v>8</v>
          </cell>
          <cell r="B16" t="str">
            <v>CustNo</v>
          </cell>
          <cell r="C16" t="str">
            <v>戶號</v>
          </cell>
          <cell r="D16" t="str">
            <v>DECIMAL</v>
          </cell>
          <cell r="E16">
            <v>7</v>
          </cell>
          <cell r="G16">
            <v>0</v>
          </cell>
        </row>
        <row r="17">
          <cell r="A17">
            <v>9</v>
          </cell>
          <cell r="B17" t="str">
            <v>FacmNo</v>
          </cell>
          <cell r="C17" t="str">
            <v>額度</v>
          </cell>
          <cell r="D17" t="str">
            <v>DECIMAL</v>
          </cell>
          <cell r="E17">
            <v>3</v>
          </cell>
          <cell r="G17">
            <v>0</v>
          </cell>
        </row>
        <row r="18">
          <cell r="A18">
            <v>10</v>
          </cell>
          <cell r="B18" t="str">
            <v>RvNo</v>
          </cell>
          <cell r="C18" t="str">
            <v>銷帳編號</v>
          </cell>
          <cell r="D18" t="str">
            <v>NVARCHAR2</v>
          </cell>
          <cell r="E18">
            <v>30</v>
          </cell>
          <cell r="G18" t="str">
            <v>支票:帳號(9)+票號(7)</v>
          </cell>
        </row>
        <row r="19">
          <cell r="A19">
            <v>11</v>
          </cell>
          <cell r="B19" t="str">
            <v>RepayType</v>
          </cell>
          <cell r="C19" t="str">
            <v>還款類別</v>
          </cell>
          <cell r="D19" t="str">
            <v>DECIMAL</v>
          </cell>
          <cell r="E19">
            <v>2</v>
          </cell>
          <cell r="G19" t="str">
            <v>1.期款
2.部分償還
3.結案
4.帳管費
5.火險費
6.契變手續費
7.法務費
9.其他
11.債協匯入款(虛擬帳號為9510500NNNNNNN)</v>
          </cell>
        </row>
        <row r="20">
          <cell r="A20">
            <v>12</v>
          </cell>
          <cell r="B20" t="str">
            <v>ReconCode</v>
          </cell>
          <cell r="C20" t="str">
            <v>對帳類別</v>
          </cell>
          <cell r="D20" t="str">
            <v>VARCHAR2</v>
          </cell>
          <cell r="E20">
            <v>3</v>
          </cell>
          <cell r="G20" t="str">
            <v>P01銀行存款－郵局
P02銀行存款－新光
P03銀行存款－新光匯款轉帳
P04銀行存款－台新
TEM員工扣薪15/非15???
TCK支票</v>
          </cell>
        </row>
        <row r="21">
          <cell r="A21">
            <v>13</v>
          </cell>
          <cell r="B21" t="str">
            <v>RepayAcCode</v>
          </cell>
          <cell r="C21" t="str">
            <v>來源會計科目</v>
          </cell>
          <cell r="D21" t="str">
            <v>VARCHAR2</v>
          </cell>
          <cell r="E21">
            <v>15</v>
          </cell>
          <cell r="G21" t="str">
            <v>8+5+2</v>
          </cell>
        </row>
        <row r="22">
          <cell r="A22">
            <v>14</v>
          </cell>
          <cell r="B22" t="str">
            <v>AcquiredAmt</v>
          </cell>
          <cell r="C22" t="str">
            <v>應還金額</v>
          </cell>
          <cell r="D22" t="str">
            <v>DECIMAL</v>
          </cell>
          <cell r="E22">
            <v>14</v>
          </cell>
          <cell r="G22" t="str">
            <v>還款時，回寫目前之應還金額</v>
          </cell>
        </row>
        <row r="23">
          <cell r="A23">
            <v>15</v>
          </cell>
          <cell r="B23" t="str">
            <v>RepayAmt</v>
          </cell>
          <cell r="C23" t="str">
            <v>還款金額</v>
          </cell>
          <cell r="D23" t="str">
            <v>DECIMAL</v>
          </cell>
          <cell r="E23">
            <v>14</v>
          </cell>
          <cell r="G23">
            <v>0</v>
          </cell>
        </row>
        <row r="24">
          <cell r="A24">
            <v>16</v>
          </cell>
          <cell r="B24" t="str">
            <v>AcctAmt</v>
          </cell>
          <cell r="C24" t="str">
            <v>已作帳金額</v>
          </cell>
          <cell r="D24" t="str">
            <v>DECIMAL</v>
          </cell>
          <cell r="E24">
            <v>14</v>
          </cell>
          <cell r="G24">
            <v>0</v>
          </cell>
        </row>
        <row r="25">
          <cell r="A25">
            <v>17</v>
          </cell>
          <cell r="B25" t="str">
            <v>DisacctAmt</v>
          </cell>
          <cell r="C25" t="str">
            <v>未作帳金額</v>
          </cell>
          <cell r="D25" t="str">
            <v>DECIMAL</v>
          </cell>
          <cell r="E25">
            <v>14</v>
          </cell>
          <cell r="G25">
            <v>0</v>
          </cell>
        </row>
        <row r="26">
          <cell r="A26">
            <v>18</v>
          </cell>
          <cell r="B26" t="str">
            <v>ProcStsCode</v>
          </cell>
          <cell r="C26" t="str">
            <v>處理狀態</v>
          </cell>
          <cell r="D26" t="str">
            <v>VARCHAR2</v>
          </cell>
          <cell r="E26">
            <v>1</v>
          </cell>
          <cell r="G26" t="str">
            <v>0.未檢核
1.不處理
2.人工處理
3.檢核錯誤
4.檢核正常
5.人工入帳
6.批次入帳
7.虛擬轉暫收</v>
          </cell>
        </row>
        <row r="27">
          <cell r="A27">
            <v>19</v>
          </cell>
          <cell r="B27" t="str">
            <v>ProcCode</v>
          </cell>
          <cell r="C27" t="str">
            <v>處理代碼</v>
          </cell>
          <cell r="D27" t="str">
            <v>VARCHAR2</v>
          </cell>
          <cell r="E27">
            <v>5</v>
          </cell>
          <cell r="G27" t="str">
            <v>參照規格書</v>
          </cell>
        </row>
        <row r="28">
          <cell r="A28">
            <v>20</v>
          </cell>
          <cell r="B28" t="str">
            <v>ProcNote</v>
          </cell>
          <cell r="C28" t="str">
            <v>處理說明</v>
          </cell>
          <cell r="D28" t="str">
            <v>NVARCHAR2</v>
          </cell>
          <cell r="E28">
            <v>600</v>
          </cell>
          <cell r="G28" t="str">
            <v>jsonformat處理說明+備註(例:不足金額)
支票:金額#RP_CHQUEAMTX(16)</v>
          </cell>
        </row>
        <row r="29">
          <cell r="A29">
            <v>21</v>
          </cell>
          <cell r="B29" t="str">
            <v>TitaTlrNo</v>
          </cell>
          <cell r="C29" t="str">
            <v>經辦</v>
          </cell>
          <cell r="D29" t="str">
            <v>VARCHAR2</v>
          </cell>
          <cell r="E29">
            <v>6</v>
          </cell>
          <cell r="G29">
            <v>0</v>
          </cell>
        </row>
        <row r="30">
          <cell r="A30">
            <v>22</v>
          </cell>
          <cell r="B30" t="str">
            <v>TitaTxtNo</v>
          </cell>
          <cell r="C30" t="str">
            <v>交易序號</v>
          </cell>
          <cell r="D30" t="str">
            <v>VARCHAR2</v>
          </cell>
          <cell r="E30">
            <v>8</v>
          </cell>
          <cell r="G30" t="str">
            <v>批號後兩碼+明細序號</v>
          </cell>
        </row>
        <row r="31">
          <cell r="A31">
            <v>23</v>
          </cell>
          <cell r="B31" t="str">
            <v>MediaDate</v>
          </cell>
          <cell r="C31" t="str">
            <v>媒體日期</v>
          </cell>
          <cell r="D31" t="str">
            <v>Decimald</v>
          </cell>
          <cell r="E31">
            <v>8</v>
          </cell>
          <cell r="G31">
            <v>0</v>
          </cell>
        </row>
        <row r="32">
          <cell r="A32">
            <v>24</v>
          </cell>
          <cell r="B32" t="str">
            <v>MediaKind</v>
          </cell>
          <cell r="C32" t="str">
            <v>媒體別</v>
          </cell>
          <cell r="D32" t="str">
            <v>VARCHAR2</v>
          </cell>
          <cell r="E32">
            <v>1</v>
          </cell>
          <cell r="G32" t="str">
            <v>1:ACH新光
2:ACH他行
3:郵局
4:15日
5:非15日</v>
          </cell>
        </row>
        <row r="33">
          <cell r="A33">
            <v>25</v>
          </cell>
          <cell r="B33" t="str">
            <v>MediaSeq</v>
          </cell>
          <cell r="C33" t="str">
            <v>媒體序號</v>
          </cell>
          <cell r="D33" t="str">
            <v>DECIMAL</v>
          </cell>
          <cell r="E33">
            <v>6</v>
          </cell>
          <cell r="G33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BatxHead</v>
          </cell>
          <cell r="D1" t="str">
            <v>整批入帳總數檔</v>
          </cell>
        </row>
        <row r="9">
          <cell r="A9">
            <v>1</v>
          </cell>
          <cell r="B9" t="str">
            <v>AcDate</v>
          </cell>
          <cell r="C9" t="str">
            <v>會計日期</v>
          </cell>
          <cell r="D9" t="str">
            <v>DECIMAL</v>
          </cell>
          <cell r="E9">
            <v>8</v>
          </cell>
          <cell r="G9">
            <v>0</v>
          </cell>
        </row>
        <row r="10">
          <cell r="A10">
            <v>2</v>
          </cell>
          <cell r="B10" t="str">
            <v>BatchNo</v>
          </cell>
          <cell r="C10" t="str">
            <v>批號</v>
          </cell>
          <cell r="D10" t="str">
            <v>VARCHAR2</v>
          </cell>
          <cell r="E10">
            <v>6</v>
          </cell>
          <cell r="G10" t="str">
            <v>BATX01、02…</v>
          </cell>
        </row>
        <row r="11">
          <cell r="A11">
            <v>3</v>
          </cell>
          <cell r="B11" t="str">
            <v>BatxTotAmt</v>
          </cell>
          <cell r="C11" t="str">
            <v>總金額</v>
          </cell>
          <cell r="D11" t="str">
            <v>DECIMAL</v>
          </cell>
          <cell r="E11">
            <v>14</v>
          </cell>
          <cell r="G11">
            <v>0</v>
          </cell>
        </row>
        <row r="12">
          <cell r="A12">
            <v>4</v>
          </cell>
          <cell r="B12" t="str">
            <v>BatxTotCnt</v>
          </cell>
          <cell r="C12" t="str">
            <v>總筆數</v>
          </cell>
          <cell r="D12" t="str">
            <v>DECIMAL</v>
          </cell>
          <cell r="E12">
            <v>4</v>
          </cell>
          <cell r="G12">
            <v>0</v>
          </cell>
        </row>
        <row r="13">
          <cell r="A13">
            <v>5</v>
          </cell>
          <cell r="B13" t="str">
            <v>UnfinishCnt</v>
          </cell>
          <cell r="C13" t="str">
            <v>未完筆數</v>
          </cell>
          <cell r="D13" t="str">
            <v>DECIMAL</v>
          </cell>
          <cell r="E13">
            <v>4</v>
          </cell>
          <cell r="G13">
            <v>0</v>
          </cell>
        </row>
        <row r="14">
          <cell r="A14">
            <v>6</v>
          </cell>
          <cell r="B14" t="str">
            <v>BatxExeCode</v>
          </cell>
          <cell r="C14" t="str">
            <v>作業狀態</v>
          </cell>
          <cell r="D14" t="str">
            <v>VARCHAR2</v>
          </cell>
          <cell r="E14">
            <v>1</v>
          </cell>
          <cell r="G14" t="str">
            <v>0.待檢核
1.檢核有誤
2.檢核正常
3.入帳未完
4.入帳完成
8.已刪除</v>
          </cell>
        </row>
        <row r="15">
          <cell r="A15">
            <v>7</v>
          </cell>
          <cell r="B15" t="str">
            <v>BatxStsCode</v>
          </cell>
          <cell r="C15" t="str">
            <v>整批作業狀態</v>
          </cell>
          <cell r="D15" t="str">
            <v>VARCHAR2</v>
          </cell>
          <cell r="E15">
            <v>1</v>
          </cell>
          <cell r="G15" t="str">
            <v>0.正常
1.整批處理中</v>
          </cell>
        </row>
        <row r="16">
          <cell r="A16">
            <v>8</v>
          </cell>
          <cell r="B16" t="str">
            <v>TitaTlrNo</v>
          </cell>
          <cell r="C16" t="str">
            <v>經辦</v>
          </cell>
          <cell r="D16" t="str">
            <v>VARCHAR2</v>
          </cell>
          <cell r="E16">
            <v>6</v>
          </cell>
          <cell r="G1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opLeftCell="A7" workbookViewId="0">
      <selection activeCell="B20" sqref="B20"/>
    </sheetView>
  </sheetViews>
  <sheetFormatPr defaultColWidth="22.109375" defaultRowHeight="16.2" x14ac:dyDescent="0.3"/>
  <cols>
    <col min="1" max="1" width="6" bestFit="1" customWidth="1"/>
    <col min="2" max="2" width="17.5546875" bestFit="1" customWidth="1"/>
    <col min="3" max="3" width="20.21875" bestFit="1" customWidth="1"/>
    <col min="4" max="4" width="20.44140625" bestFit="1" customWidth="1"/>
    <col min="5" max="5" width="20.109375" bestFit="1" customWidth="1"/>
    <col min="6" max="6" width="32.6640625" customWidth="1"/>
  </cols>
  <sheetData>
    <row r="1" spans="1:6" ht="97.2" x14ac:dyDescent="0.3">
      <c r="A1" s="1"/>
      <c r="B1" s="1"/>
      <c r="C1" s="1"/>
      <c r="D1" s="7" t="s">
        <v>4</v>
      </c>
      <c r="E1" s="8" t="s">
        <v>5</v>
      </c>
      <c r="F1" s="1"/>
    </row>
    <row r="2" spans="1:6" s="6" customFormat="1" ht="19.8" x14ac:dyDescent="0.3">
      <c r="A2" s="16" t="s">
        <v>0</v>
      </c>
      <c r="B2" s="16" t="s">
        <v>1</v>
      </c>
      <c r="C2" s="16" t="s">
        <v>2</v>
      </c>
      <c r="D2" s="17" t="s">
        <v>17</v>
      </c>
      <c r="E2" s="17" t="s">
        <v>6</v>
      </c>
      <c r="F2" s="18" t="s">
        <v>3</v>
      </c>
    </row>
    <row r="3" spans="1:6" ht="19.8" x14ac:dyDescent="0.3">
      <c r="A3" s="2">
        <f t="shared" ref="A3:A21" si="0">IF(ISNUMBER(A2),A2+1,1)</f>
        <v>1</v>
      </c>
      <c r="B3" s="3" t="str">
        <f>AchAuthLog!C1</f>
        <v>AchAuthLog</v>
      </c>
      <c r="C3" s="4" t="str">
        <f>AchAuthLog!D1</f>
        <v>ACH授權記錄檔</v>
      </c>
      <c r="D3" s="5">
        <v>3</v>
      </c>
      <c r="E3" s="5">
        <v>5</v>
      </c>
      <c r="F3" s="2"/>
    </row>
    <row r="4" spans="1:6" ht="19.8" x14ac:dyDescent="0.3">
      <c r="A4" s="2">
        <f t="shared" si="0"/>
        <v>2</v>
      </c>
      <c r="B4" s="3" t="str">
        <f>AchDeductMedia!C1</f>
        <v>AchDeductMedia</v>
      </c>
      <c r="C4" s="4" t="str">
        <f>AchDeductMedia!D1</f>
        <v>ACH扣款媒體檔</v>
      </c>
      <c r="D4" s="5">
        <v>3</v>
      </c>
      <c r="E4" s="5">
        <v>5</v>
      </c>
      <c r="F4" s="2"/>
    </row>
    <row r="5" spans="1:6" ht="19.8" x14ac:dyDescent="0.3">
      <c r="A5" s="2">
        <f t="shared" si="0"/>
        <v>3</v>
      </c>
      <c r="B5" s="3" t="str">
        <f>BankAuthAct!C1</f>
        <v>BankAuthAct</v>
      </c>
      <c r="C5" s="4" t="str">
        <f>BankAuthAct!D1</f>
        <v>銀扣授權帳號檔</v>
      </c>
      <c r="D5" s="5">
        <v>3</v>
      </c>
      <c r="E5" s="5">
        <v>5</v>
      </c>
      <c r="F5" s="2"/>
    </row>
    <row r="6" spans="1:6" ht="19.8" x14ac:dyDescent="0.3">
      <c r="A6" s="2">
        <f t="shared" si="0"/>
        <v>4</v>
      </c>
      <c r="B6" s="3" t="str">
        <f>BankDeductDtl!C1</f>
        <v>BankDeductDtl</v>
      </c>
      <c r="C6" s="4" t="str">
        <f>BankDeductDtl!D1</f>
        <v>銀行扣款明細檔</v>
      </c>
      <c r="D6" s="5">
        <v>3</v>
      </c>
      <c r="E6" s="5">
        <v>5</v>
      </c>
      <c r="F6" s="2"/>
    </row>
    <row r="7" spans="1:6" ht="19.8" x14ac:dyDescent="0.3">
      <c r="A7" s="2">
        <f t="shared" si="0"/>
        <v>5</v>
      </c>
      <c r="B7" s="3" t="str">
        <f>BankRemit!C1</f>
        <v>BankRemit</v>
      </c>
      <c r="C7" s="4" t="str">
        <f>BankRemit!D1</f>
        <v>撥款匯款檔</v>
      </c>
      <c r="D7" s="5">
        <v>1</v>
      </c>
      <c r="E7" s="5">
        <v>5</v>
      </c>
      <c r="F7" s="2"/>
    </row>
    <row r="8" spans="1:6" ht="19.8" x14ac:dyDescent="0.3">
      <c r="A8" s="2">
        <f t="shared" si="0"/>
        <v>6</v>
      </c>
      <c r="B8" s="3" t="str">
        <f>BankRmtf!C1</f>
        <v>BankRmtf</v>
      </c>
      <c r="C8" s="4" t="str">
        <f>BankRmtf!D1</f>
        <v>匯款轉帳檔</v>
      </c>
      <c r="D8" s="5">
        <v>1</v>
      </c>
      <c r="E8" s="5">
        <v>5</v>
      </c>
      <c r="F8" s="2"/>
    </row>
    <row r="9" spans="1:6" ht="19.8" x14ac:dyDescent="0.3">
      <c r="A9" s="2">
        <f t="shared" si="0"/>
        <v>7</v>
      </c>
      <c r="B9" s="3" t="str">
        <f>BatxCheque!C1</f>
        <v>BatxCheque</v>
      </c>
      <c r="C9" s="4" t="str">
        <f>BatxCheque!D1</f>
        <v>支票兌現檔</v>
      </c>
      <c r="D9" s="5">
        <v>1</v>
      </c>
      <c r="E9" s="5">
        <v>5</v>
      </c>
      <c r="F9" s="2"/>
    </row>
    <row r="10" spans="1:6" ht="19.8" x14ac:dyDescent="0.3">
      <c r="A10" s="2">
        <f t="shared" si="0"/>
        <v>8</v>
      </c>
      <c r="B10" s="3" t="str">
        <f>BatxDetail!C1</f>
        <v>BatxDetail</v>
      </c>
      <c r="C10" s="4" t="str">
        <f>BatxDetail!D1</f>
        <v>整批入帳明細檔</v>
      </c>
      <c r="D10" s="5">
        <v>1</v>
      </c>
      <c r="E10" s="5">
        <v>5</v>
      </c>
      <c r="F10" s="2"/>
    </row>
    <row r="11" spans="1:6" ht="19.8" x14ac:dyDescent="0.3">
      <c r="A11" s="2">
        <f t="shared" si="0"/>
        <v>9</v>
      </c>
      <c r="B11" s="3" t="str">
        <f>BatxHead!C1</f>
        <v>BatxHead</v>
      </c>
      <c r="C11" s="4" t="str">
        <f>BatxHead!D1</f>
        <v>整批入帳總數檔</v>
      </c>
      <c r="D11" s="5">
        <v>1</v>
      </c>
      <c r="E11" s="5">
        <v>5</v>
      </c>
      <c r="F11" s="2"/>
    </row>
    <row r="12" spans="1:6" ht="19.8" x14ac:dyDescent="0.3">
      <c r="A12" s="2">
        <f t="shared" si="0"/>
        <v>10</v>
      </c>
      <c r="B12" s="3" t="str">
        <f>BatxOthers!C1</f>
        <v>BatxOthers</v>
      </c>
      <c r="C12" s="4" t="str">
        <f>BatxOthers!D1</f>
        <v>其他還款來源檔</v>
      </c>
      <c r="D12" s="5">
        <v>3</v>
      </c>
      <c r="E12" s="5">
        <v>5</v>
      </c>
      <c r="F12" s="2"/>
    </row>
    <row r="13" spans="1:6" ht="19.8" x14ac:dyDescent="0.3">
      <c r="A13" s="2">
        <f t="shared" si="0"/>
        <v>11</v>
      </c>
      <c r="B13" s="3" t="str">
        <f>BatxRateChange!C1</f>
        <v>BatxRateChange</v>
      </c>
      <c r="C13" s="4" t="str">
        <f>BatxRateChange!D1</f>
        <v>整批利率調整檔</v>
      </c>
      <c r="D13" s="5">
        <v>1</v>
      </c>
      <c r="E13" s="5">
        <v>5</v>
      </c>
      <c r="F13" s="2"/>
    </row>
    <row r="14" spans="1:6" ht="19.8" x14ac:dyDescent="0.3">
      <c r="A14" s="2">
        <f t="shared" si="0"/>
        <v>12</v>
      </c>
      <c r="B14" s="3" t="str">
        <f>EmpDeductDtl!C1</f>
        <v>EmpDeductDtl</v>
      </c>
      <c r="C14" s="4" t="str">
        <f>EmpDeductDtl!D1</f>
        <v>員工扣薪明細檔</v>
      </c>
      <c r="D14" s="5">
        <v>3</v>
      </c>
      <c r="E14" s="5">
        <v>5</v>
      </c>
      <c r="F14" s="2"/>
    </row>
    <row r="15" spans="1:6" ht="19.8" x14ac:dyDescent="0.3">
      <c r="A15" s="2">
        <f t="shared" si="0"/>
        <v>13</v>
      </c>
      <c r="B15" s="3" t="str">
        <f>EmpDeductMedia!C1</f>
        <v>EmpDeductMedia</v>
      </c>
      <c r="C15" s="4" t="str">
        <f>EmpDeductMedia!D1</f>
        <v>員工扣薪媒體檔</v>
      </c>
      <c r="D15" s="5">
        <v>3</v>
      </c>
      <c r="E15" s="5">
        <v>5</v>
      </c>
      <c r="F15" s="2"/>
    </row>
    <row r="16" spans="1:6" ht="19.8" x14ac:dyDescent="0.3">
      <c r="A16" s="2">
        <f t="shared" si="0"/>
        <v>14</v>
      </c>
      <c r="B16" s="3" t="str">
        <f>InsuComm!C1</f>
        <v>InsuComm</v>
      </c>
      <c r="C16" s="4" t="str">
        <f>InsuComm!D1</f>
        <v>火險佣金檔</v>
      </c>
      <c r="D16" s="5">
        <v>3</v>
      </c>
      <c r="E16" s="5">
        <v>5</v>
      </c>
      <c r="F16" s="2"/>
    </row>
    <row r="17" spans="1:6" ht="19.8" x14ac:dyDescent="0.3">
      <c r="A17" s="2">
        <f t="shared" si="0"/>
        <v>15</v>
      </c>
      <c r="B17" s="3" t="str">
        <f>InsuOrignal!C1</f>
        <v>InsuOrignal</v>
      </c>
      <c r="C17" s="4" t="str">
        <f>InsuOrignal!D1</f>
        <v>火險初保檔</v>
      </c>
      <c r="D17" s="5">
        <v>3</v>
      </c>
      <c r="E17" s="5">
        <v>5</v>
      </c>
      <c r="F17" s="2"/>
    </row>
    <row r="18" spans="1:6" ht="19.8" x14ac:dyDescent="0.3">
      <c r="A18" s="2">
        <f t="shared" si="0"/>
        <v>16</v>
      </c>
      <c r="B18" s="3" t="str">
        <f>InsuRenew!C1</f>
        <v>InsuRenew</v>
      </c>
      <c r="C18" s="4" t="str">
        <f>InsuRenew!D1</f>
        <v>火險單續保檔</v>
      </c>
      <c r="D18" s="5">
        <v>3</v>
      </c>
      <c r="E18" s="5">
        <v>5</v>
      </c>
      <c r="F18" s="2"/>
    </row>
    <row r="19" spans="1:6" ht="19.8" x14ac:dyDescent="0.3">
      <c r="A19" s="2">
        <f t="shared" si="0"/>
        <v>17</v>
      </c>
      <c r="B19" s="3" t="str">
        <f>PostAuthLog!C1</f>
        <v>PostAuthLog</v>
      </c>
      <c r="C19" s="4" t="str">
        <f>PostAuthLog!D1</f>
        <v>郵局授權記錄檔</v>
      </c>
      <c r="D19" s="5">
        <v>3</v>
      </c>
      <c r="E19" s="5">
        <v>5</v>
      </c>
      <c r="F19" s="2"/>
    </row>
    <row r="20" spans="1:6" ht="19.8" x14ac:dyDescent="0.3">
      <c r="A20" s="2">
        <f t="shared" si="0"/>
        <v>18</v>
      </c>
      <c r="B20" s="3" t="str">
        <f>PostDeductMedia!C1</f>
        <v>PostDeductMedia</v>
      </c>
      <c r="C20" s="4" t="str">
        <f>PostDeductMedia!D1</f>
        <v>郵局扣款媒體檔</v>
      </c>
      <c r="D20" s="5">
        <v>3</v>
      </c>
      <c r="E20" s="5">
        <v>5</v>
      </c>
      <c r="F20" s="2"/>
    </row>
    <row r="21" spans="1:6" ht="19.8" x14ac:dyDescent="0.3">
      <c r="A21" s="2">
        <f t="shared" si="0"/>
        <v>19</v>
      </c>
      <c r="B21" s="3" t="str">
        <f>EmpDeductSchedule!C$1</f>
        <v>EmpDeductSchedule</v>
      </c>
      <c r="C21" s="4" t="str">
        <f>EmpDeductSchedule!D$1</f>
        <v>員工扣薪日程表</v>
      </c>
      <c r="D21" s="5">
        <v>3</v>
      </c>
      <c r="E21" s="5">
        <v>5</v>
      </c>
      <c r="F21" s="2"/>
    </row>
  </sheetData>
  <phoneticPr fontId="4" type="noConversion"/>
  <hyperlinks>
    <hyperlink ref="B3" location="AchAuthLog!A1" display="AchAuthLog!A1" xr:uid="{00000000-0004-0000-0000-000000000000}"/>
    <hyperlink ref="B4" location="AchDeductMedia!A1" display="AchDeductMedia!A1" xr:uid="{00000000-0004-0000-0000-000001000000}"/>
    <hyperlink ref="B5" location="BankAuthAct!A1" display="BankAuthAct!A1" xr:uid="{00000000-0004-0000-0000-000002000000}"/>
    <hyperlink ref="B6" location="BankDeductDtl!A1" display="BankDeductDtl!A1" xr:uid="{00000000-0004-0000-0000-000003000000}"/>
    <hyperlink ref="B7" location="BankRemit!A1" display="BankRemit!A1" xr:uid="{00000000-0004-0000-0000-000004000000}"/>
    <hyperlink ref="B8" location="BankRmtf!A1" display="BankRmtf!A1" xr:uid="{00000000-0004-0000-0000-000005000000}"/>
    <hyperlink ref="B9" location="BatxCheque!A1" display="BatxCheque!A1" xr:uid="{00000000-0004-0000-0000-000006000000}"/>
    <hyperlink ref="B10" location="BatxDetail!A1" display="BatxDetail!A1" xr:uid="{00000000-0004-0000-0000-000007000000}"/>
    <hyperlink ref="B11" location="BatxHead!A1" display="BatxHead!A1" xr:uid="{00000000-0004-0000-0000-000008000000}"/>
    <hyperlink ref="B12" location="BatxOthers!A1" display="BatxOthers!A1" xr:uid="{00000000-0004-0000-0000-000009000000}"/>
    <hyperlink ref="B13" location="BatxRateChange!A1" display="BatxRateChange!A1" xr:uid="{00000000-0004-0000-0000-00000A000000}"/>
    <hyperlink ref="B14" location="EmpDeductDtl!A1" display="EmpDeductDtl!A1" xr:uid="{00000000-0004-0000-0000-00000B000000}"/>
    <hyperlink ref="B15" location="EmpDeductMedia!A1" display="EmpDeductMedia!A1" xr:uid="{00000000-0004-0000-0000-00000C000000}"/>
    <hyperlink ref="B16" location="InsuComm!A1" display="InsuComm!A1" xr:uid="{00000000-0004-0000-0000-00000D000000}"/>
    <hyperlink ref="B17" location="InsuOrignal!A1" display="InsuOrignal!A1" xr:uid="{00000000-0004-0000-0000-00000E000000}"/>
    <hyperlink ref="B18" location="InsuRenew!A1" display="InsuRenew!A1" xr:uid="{00000000-0004-0000-0000-00000F000000}"/>
    <hyperlink ref="B19" location="PostAuthLog!A1" display="PostAuthLog!A1" xr:uid="{00000000-0004-0000-0000-000010000000}"/>
    <hyperlink ref="B20" location="PostDeductMedia!A1" display="PostDeductMedia!A1" xr:uid="{00000000-0004-0000-0000-000011000000}"/>
    <hyperlink ref="B21" location="EmpDeductSchedule!A1" display="EmpDeductSchedule!A1" xr:uid="{92A35BE8-D23D-4EC9-A9B9-B64E3650A388}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2"/>
  <sheetViews>
    <sheetView workbookViewId="0">
      <selection activeCell="C3" sqref="C2:C3"/>
    </sheetView>
  </sheetViews>
  <sheetFormatPr defaultColWidth="67.5546875" defaultRowHeight="16.2" customHeight="1" x14ac:dyDescent="0.3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15.33203125" style="11" bestFit="1" customWidth="1"/>
    <col min="8" max="8" width="12.5546875" style="11" bestFit="1" customWidth="1"/>
    <col min="9" max="9" width="11" style="11" bestFit="1" customWidth="1"/>
    <col min="10" max="10" width="17.77734375" style="11" bestFit="1" customWidth="1"/>
    <col min="11" max="13" width="6.21875" style="11" bestFit="1" customWidth="1"/>
    <col min="14" max="14" width="11" style="11" bestFit="1" customWidth="1"/>
    <col min="15" max="16384" width="67.5546875" style="11"/>
  </cols>
  <sheetData>
    <row r="1" spans="1:14" ht="16.2" customHeight="1" x14ac:dyDescent="0.3">
      <c r="A1" s="39" t="s">
        <v>37</v>
      </c>
      <c r="B1" s="40"/>
      <c r="C1" s="9" t="str">
        <f>[9]DBD!C1</f>
        <v>BatxHead</v>
      </c>
      <c r="D1" s="9" t="str">
        <f>[9]DBD!D1</f>
        <v>整批入帳總數檔</v>
      </c>
      <c r="E1" s="22" t="s">
        <v>38</v>
      </c>
      <c r="F1" s="10"/>
      <c r="G1" s="10"/>
    </row>
    <row r="2" spans="1:14" x14ac:dyDescent="0.3">
      <c r="A2" s="32"/>
      <c r="B2" s="33" t="s">
        <v>213</v>
      </c>
      <c r="C2" s="9"/>
      <c r="D2" s="9"/>
      <c r="E2" s="22"/>
      <c r="F2" s="10"/>
      <c r="G2" s="10"/>
    </row>
    <row r="3" spans="1:14" x14ac:dyDescent="0.3">
      <c r="A3" s="32"/>
      <c r="B3" s="33" t="s">
        <v>214</v>
      </c>
      <c r="C3" s="9"/>
      <c r="D3" s="9"/>
      <c r="E3" s="22"/>
      <c r="F3" s="10"/>
      <c r="G3" s="10"/>
    </row>
    <row r="4" spans="1:14" ht="16.2" customHeight="1" x14ac:dyDescent="0.3">
      <c r="A4" s="12" t="s">
        <v>39</v>
      </c>
      <c r="B4" s="12" t="s">
        <v>10</v>
      </c>
      <c r="C4" s="13" t="s">
        <v>11</v>
      </c>
      <c r="D4" s="12" t="s">
        <v>12</v>
      </c>
      <c r="E4" s="12" t="s">
        <v>13</v>
      </c>
      <c r="F4" s="12" t="s">
        <v>14</v>
      </c>
      <c r="G4" s="13" t="s">
        <v>15</v>
      </c>
      <c r="H4" s="14" t="s">
        <v>40</v>
      </c>
      <c r="I4" s="14" t="s">
        <v>41</v>
      </c>
      <c r="J4" s="14" t="s">
        <v>42</v>
      </c>
      <c r="K4" s="14" t="s">
        <v>43</v>
      </c>
      <c r="L4" s="14" t="s">
        <v>44</v>
      </c>
      <c r="M4" s="14" t="s">
        <v>45</v>
      </c>
      <c r="N4" s="14" t="s">
        <v>46</v>
      </c>
    </row>
    <row r="5" spans="1:14" ht="16.2" customHeight="1" x14ac:dyDescent="0.3">
      <c r="A5" s="9">
        <f>[9]DBD!A9</f>
        <v>1</v>
      </c>
      <c r="B5" s="9" t="str">
        <f>[9]DBD!B9</f>
        <v>AcDate</v>
      </c>
      <c r="C5" s="9" t="str">
        <f>[9]DBD!C9</f>
        <v>會計日期</v>
      </c>
      <c r="D5" s="9" t="str">
        <f>[9]DBD!D9</f>
        <v>DECIMAL</v>
      </c>
      <c r="E5" s="9">
        <f>[9]DBD!E9</f>
        <v>8</v>
      </c>
      <c r="F5" s="9">
        <f>[9]DBD!F9</f>
        <v>0</v>
      </c>
      <c r="G5" s="9">
        <f>[9]DBD!G9</f>
        <v>0</v>
      </c>
      <c r="H5" s="15"/>
      <c r="I5" s="20"/>
      <c r="J5" s="20"/>
      <c r="K5" s="20"/>
      <c r="L5" s="15"/>
      <c r="M5" s="15"/>
      <c r="N5" s="15"/>
    </row>
    <row r="6" spans="1:14" ht="16.2" customHeight="1" x14ac:dyDescent="0.3">
      <c r="A6" s="9">
        <f>[9]DBD!A10</f>
        <v>2</v>
      </c>
      <c r="B6" s="9" t="str">
        <f>[9]DBD!B10</f>
        <v>BatchNo</v>
      </c>
      <c r="C6" s="9" t="str">
        <f>[9]DBD!C10</f>
        <v>批號</v>
      </c>
      <c r="D6" s="9" t="str">
        <f>[9]DBD!D10</f>
        <v>VARCHAR2</v>
      </c>
      <c r="E6" s="9">
        <f>[9]DBD!E10</f>
        <v>6</v>
      </c>
      <c r="F6" s="9">
        <f>[9]DBD!F10</f>
        <v>0</v>
      </c>
      <c r="G6" s="9" t="str">
        <f>[9]DBD!G10</f>
        <v>BATX01、02…</v>
      </c>
      <c r="H6" s="15"/>
      <c r="I6" s="19"/>
      <c r="J6" s="19"/>
      <c r="K6" s="19"/>
      <c r="L6" s="19"/>
      <c r="M6" s="15"/>
      <c r="N6" s="15"/>
    </row>
    <row r="7" spans="1:14" ht="16.2" customHeight="1" x14ac:dyDescent="0.3">
      <c r="A7" s="9">
        <f>[9]DBD!A11</f>
        <v>3</v>
      </c>
      <c r="B7" s="9" t="str">
        <f>[9]DBD!B11</f>
        <v>BatxTotAmt</v>
      </c>
      <c r="C7" s="9" t="str">
        <f>[9]DBD!C11</f>
        <v>總金額</v>
      </c>
      <c r="D7" s="9" t="str">
        <f>[9]DBD!D11</f>
        <v>DECIMAL</v>
      </c>
      <c r="E7" s="9">
        <f>[9]DBD!E11</f>
        <v>14</v>
      </c>
      <c r="F7" s="9">
        <f>[9]DBD!F11</f>
        <v>0</v>
      </c>
      <c r="G7" s="9">
        <f>[9]DBD!G11</f>
        <v>0</v>
      </c>
      <c r="H7" s="15"/>
      <c r="I7" s="15"/>
      <c r="J7" s="15"/>
      <c r="K7" s="15"/>
      <c r="L7" s="15"/>
      <c r="M7" s="15"/>
      <c r="N7" s="15"/>
    </row>
    <row r="8" spans="1:14" ht="16.2" customHeight="1" x14ac:dyDescent="0.3">
      <c r="A8" s="9">
        <f>[9]DBD!A12</f>
        <v>4</v>
      </c>
      <c r="B8" s="9" t="str">
        <f>[9]DBD!B12</f>
        <v>BatxTotCnt</v>
      </c>
      <c r="C8" s="9" t="str">
        <f>[9]DBD!C12</f>
        <v>總筆數</v>
      </c>
      <c r="D8" s="9" t="str">
        <f>[9]DBD!D12</f>
        <v>DECIMAL</v>
      </c>
      <c r="E8" s="9">
        <f>[9]DBD!E12</f>
        <v>4</v>
      </c>
      <c r="F8" s="9">
        <f>[9]DBD!F12</f>
        <v>0</v>
      </c>
      <c r="G8" s="9">
        <f>[9]DBD!G12</f>
        <v>0</v>
      </c>
      <c r="H8" s="15"/>
      <c r="I8" s="19"/>
      <c r="J8" s="19"/>
      <c r="K8" s="19"/>
      <c r="L8" s="19"/>
      <c r="M8" s="15"/>
      <c r="N8" s="15"/>
    </row>
    <row r="9" spans="1:14" x14ac:dyDescent="0.3">
      <c r="A9" s="9">
        <f>[9]DBD!A13</f>
        <v>5</v>
      </c>
      <c r="B9" s="9" t="str">
        <f>[9]DBD!B13</f>
        <v>UnfinishCnt</v>
      </c>
      <c r="C9" s="9" t="str">
        <f>[9]DBD!C13</f>
        <v>未完筆數</v>
      </c>
      <c r="D9" s="9" t="str">
        <f>[9]DBD!D13</f>
        <v>DECIMAL</v>
      </c>
      <c r="E9" s="9">
        <f>[9]DBD!E13</f>
        <v>4</v>
      </c>
      <c r="F9" s="9">
        <f>[9]DBD!F13</f>
        <v>0</v>
      </c>
      <c r="G9" s="9">
        <f>[9]DBD!G13</f>
        <v>0</v>
      </c>
      <c r="H9" s="15"/>
      <c r="I9" s="19"/>
      <c r="J9" s="19"/>
      <c r="K9" s="19"/>
      <c r="L9" s="19"/>
      <c r="M9" s="15"/>
      <c r="N9" s="15"/>
    </row>
    <row r="10" spans="1:14" ht="97.2" x14ac:dyDescent="0.3">
      <c r="A10" s="9">
        <f>[9]DBD!A14</f>
        <v>6</v>
      </c>
      <c r="B10" s="9" t="str">
        <f>[9]DBD!B14</f>
        <v>BatxExeCode</v>
      </c>
      <c r="C10" s="9" t="str">
        <f>[9]DBD!C14</f>
        <v>作業狀態</v>
      </c>
      <c r="D10" s="9" t="str">
        <f>[9]DBD!D14</f>
        <v>VARCHAR2</v>
      </c>
      <c r="E10" s="9">
        <f>[9]DBD!E14</f>
        <v>1</v>
      </c>
      <c r="F10" s="9">
        <f>[9]DBD!F14</f>
        <v>0</v>
      </c>
      <c r="G10" s="9" t="str">
        <f>[9]DBD!G14</f>
        <v>0.待檢核
1.檢核有誤
2.檢核正常
3.入帳未完
4.入帳完成
8.已刪除</v>
      </c>
      <c r="H10" s="15"/>
      <c r="I10" s="15"/>
      <c r="J10" s="15"/>
      <c r="K10" s="15"/>
      <c r="L10" s="15"/>
      <c r="M10" s="15"/>
      <c r="N10" s="15"/>
    </row>
    <row r="11" spans="1:14" ht="16.2" customHeight="1" x14ac:dyDescent="0.3">
      <c r="A11" s="9">
        <f>[9]DBD!A15</f>
        <v>7</v>
      </c>
      <c r="B11" s="9" t="str">
        <f>[9]DBD!B15</f>
        <v>BatxStsCode</v>
      </c>
      <c r="C11" s="9" t="str">
        <f>[9]DBD!C15</f>
        <v>整批作業狀態</v>
      </c>
      <c r="D11" s="9" t="str">
        <f>[9]DBD!D15</f>
        <v>VARCHAR2</v>
      </c>
      <c r="E11" s="9">
        <f>[9]DBD!E15</f>
        <v>1</v>
      </c>
      <c r="F11" s="9">
        <f>[9]DBD!F15</f>
        <v>0</v>
      </c>
      <c r="G11" s="9" t="str">
        <f>[9]DBD!G15</f>
        <v>0.正常
1.整批處理中</v>
      </c>
      <c r="H11" s="15"/>
      <c r="I11" s="15"/>
      <c r="J11" s="15"/>
      <c r="K11" s="15"/>
      <c r="L11" s="15"/>
      <c r="M11" s="15"/>
      <c r="N11" s="15"/>
    </row>
    <row r="12" spans="1:14" ht="16.2" customHeight="1" x14ac:dyDescent="0.3">
      <c r="A12" s="9">
        <f>[9]DBD!A16</f>
        <v>8</v>
      </c>
      <c r="B12" s="9" t="str">
        <f>[9]DBD!B16</f>
        <v>TitaTlrNo</v>
      </c>
      <c r="C12" s="9" t="str">
        <f>[9]DBD!C16</f>
        <v>經辦</v>
      </c>
      <c r="D12" s="9" t="str">
        <f>[9]DBD!D16</f>
        <v>VARCHAR2</v>
      </c>
      <c r="E12" s="9">
        <f>[9]DBD!E16</f>
        <v>6</v>
      </c>
      <c r="F12" s="9">
        <f>[9]DBD!F16</f>
        <v>0</v>
      </c>
      <c r="G12" s="9">
        <f>[9]DBD!G16</f>
        <v>0</v>
      </c>
    </row>
  </sheetData>
  <mergeCells count="1">
    <mergeCell ref="A1:B1"/>
  </mergeCells>
  <phoneticPr fontId="1" type="noConversion"/>
  <hyperlinks>
    <hyperlink ref="E1" location="'L4'!A1" display="回首頁" xr:uid="{00000000-0004-0000-09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4"/>
  <sheetViews>
    <sheetView topLeftCell="A10" workbookViewId="0">
      <selection activeCell="N17" sqref="N17"/>
    </sheetView>
  </sheetViews>
  <sheetFormatPr defaultColWidth="67.5546875" defaultRowHeight="16.2" x14ac:dyDescent="0.3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25.33203125" style="11" customWidth="1"/>
    <col min="8" max="8" width="12.5546875" style="11" bestFit="1" customWidth="1"/>
    <col min="9" max="10" width="11" style="11" bestFit="1" customWidth="1"/>
    <col min="11" max="13" width="6.21875" style="11" bestFit="1" customWidth="1"/>
    <col min="14" max="14" width="19" style="11" bestFit="1" customWidth="1"/>
    <col min="15" max="16384" width="67.5546875" style="11"/>
  </cols>
  <sheetData>
    <row r="1" spans="1:14" x14ac:dyDescent="0.3">
      <c r="A1" s="39" t="s">
        <v>37</v>
      </c>
      <c r="B1" s="40"/>
      <c r="C1" s="9" t="str">
        <f>[10]DBD!C1</f>
        <v>BatxOthers</v>
      </c>
      <c r="D1" s="9" t="str">
        <f>[10]DBD!D1</f>
        <v>其他還款來源檔</v>
      </c>
      <c r="E1" s="22" t="s">
        <v>38</v>
      </c>
      <c r="F1" s="10"/>
      <c r="G1" s="10"/>
    </row>
    <row r="2" spans="1:14" ht="64.8" x14ac:dyDescent="0.3">
      <c r="A2" s="32"/>
      <c r="B2" s="33" t="s">
        <v>213</v>
      </c>
      <c r="C2" s="9" t="s">
        <v>421</v>
      </c>
      <c r="D2" s="9"/>
      <c r="E2" s="22"/>
      <c r="F2" s="10"/>
      <c r="G2" s="10"/>
    </row>
    <row r="3" spans="1:14" x14ac:dyDescent="0.3">
      <c r="A3" s="32"/>
      <c r="B3" s="33" t="s">
        <v>214</v>
      </c>
      <c r="C3" s="9"/>
      <c r="D3" s="9"/>
      <c r="E3" s="22"/>
      <c r="F3" s="10"/>
      <c r="G3" s="10"/>
    </row>
    <row r="4" spans="1:14" x14ac:dyDescent="0.3">
      <c r="A4" s="12" t="s">
        <v>39</v>
      </c>
      <c r="B4" s="12" t="s">
        <v>10</v>
      </c>
      <c r="C4" s="13" t="s">
        <v>11</v>
      </c>
      <c r="D4" s="12" t="s">
        <v>12</v>
      </c>
      <c r="E4" s="12" t="s">
        <v>13</v>
      </c>
      <c r="F4" s="12" t="s">
        <v>14</v>
      </c>
      <c r="G4" s="13" t="s">
        <v>15</v>
      </c>
      <c r="H4" s="14" t="s">
        <v>40</v>
      </c>
      <c r="I4" s="14" t="s">
        <v>41</v>
      </c>
      <c r="J4" s="14" t="s">
        <v>42</v>
      </c>
      <c r="K4" s="14" t="s">
        <v>43</v>
      </c>
      <c r="L4" s="14" t="s">
        <v>44</v>
      </c>
      <c r="M4" s="14" t="s">
        <v>45</v>
      </c>
      <c r="N4" s="14" t="s">
        <v>46</v>
      </c>
    </row>
    <row r="5" spans="1:14" ht="32.4" x14ac:dyDescent="0.3">
      <c r="A5" s="9">
        <f>[10]DBD!A9</f>
        <v>1</v>
      </c>
      <c r="B5" s="9" t="str">
        <f>[10]DBD!B9</f>
        <v>AcDate</v>
      </c>
      <c r="C5" s="9" t="str">
        <f>[10]DBD!C9</f>
        <v>會計日期</v>
      </c>
      <c r="D5" s="9" t="str">
        <f>[10]DBD!D9</f>
        <v>Decimald</v>
      </c>
      <c r="E5" s="9">
        <f>[10]DBD!E9</f>
        <v>8</v>
      </c>
      <c r="F5" s="9">
        <f>[10]DBD!F9</f>
        <v>0</v>
      </c>
      <c r="G5" s="9">
        <f>[10]DBD!G9</f>
        <v>0</v>
      </c>
      <c r="H5" s="25" t="s">
        <v>271</v>
      </c>
      <c r="I5" s="15" t="s">
        <v>273</v>
      </c>
      <c r="J5" s="15" t="s">
        <v>51</v>
      </c>
      <c r="K5" s="15" t="s">
        <v>9</v>
      </c>
      <c r="L5" s="15">
        <v>8</v>
      </c>
      <c r="M5" s="15"/>
      <c r="N5" s="15"/>
    </row>
    <row r="6" spans="1:14" ht="48.6" x14ac:dyDescent="0.3">
      <c r="A6" s="9">
        <f>[10]DBD!A10</f>
        <v>2</v>
      </c>
      <c r="B6" s="9" t="str">
        <f>[10]DBD!B10</f>
        <v>BatchNo</v>
      </c>
      <c r="C6" s="9" t="str">
        <f>[10]DBD!C10</f>
        <v>整批批號</v>
      </c>
      <c r="D6" s="9" t="str">
        <f>[10]DBD!D10</f>
        <v>VARCHAR2</v>
      </c>
      <c r="E6" s="9">
        <f>[10]DBD!E10</f>
        <v>6</v>
      </c>
      <c r="F6" s="9">
        <f>[10]DBD!F10</f>
        <v>0</v>
      </c>
      <c r="G6" s="9" t="str">
        <f>[10]DBD!G10</f>
        <v>不同櫃員登錄時，抓取總帳檔當日最新之BATX批號+1</v>
      </c>
      <c r="H6" s="25"/>
      <c r="I6" s="15"/>
      <c r="J6" s="15"/>
      <c r="K6" s="15"/>
      <c r="L6" s="15"/>
      <c r="M6" s="15"/>
      <c r="N6" s="15" t="s">
        <v>245</v>
      </c>
    </row>
    <row r="7" spans="1:14" ht="81" x14ac:dyDescent="0.3">
      <c r="A7" s="9">
        <f>[10]DBD!A11</f>
        <v>3</v>
      </c>
      <c r="B7" s="9" t="str">
        <f>[10]DBD!B11</f>
        <v>DetailSeq</v>
      </c>
      <c r="C7" s="9" t="str">
        <f>[10]DBD!C11</f>
        <v>明細序號</v>
      </c>
      <c r="D7" s="9" t="str">
        <f>[10]DBD!D11</f>
        <v>DECIMAL</v>
      </c>
      <c r="E7" s="9">
        <f>[10]DBD!E11</f>
        <v>6</v>
      </c>
      <c r="F7" s="9">
        <f>[10]DBD!F11</f>
        <v>0</v>
      </c>
      <c r="G7" s="9">
        <f>[10]DBD!G11</f>
        <v>0</v>
      </c>
      <c r="H7" s="25"/>
      <c r="I7" s="15"/>
      <c r="J7" s="15"/>
      <c r="K7" s="15"/>
      <c r="L7" s="15"/>
      <c r="M7" s="15"/>
      <c r="N7" s="25" t="s">
        <v>480</v>
      </c>
    </row>
    <row r="8" spans="1:14" ht="81" x14ac:dyDescent="0.3">
      <c r="A8" s="9">
        <f>[10]DBD!A12</f>
        <v>4</v>
      </c>
      <c r="B8" s="9" t="str">
        <f>[10]DBD!B12</f>
        <v>RepayCode</v>
      </c>
      <c r="C8" s="9" t="str">
        <f>[10]DBD!C12</f>
        <v>來源</v>
      </c>
      <c r="D8" s="9" t="str">
        <f>[10]DBD!D12</f>
        <v>DECIMAL</v>
      </c>
      <c r="E8" s="9">
        <f>[10]DBD!E12</f>
        <v>2</v>
      </c>
      <c r="F8" s="9">
        <f>[10]DBD!F12</f>
        <v>0</v>
      </c>
      <c r="G8" s="9" t="str">
        <f>[10]DBD!G12</f>
        <v>05.法院扣薪
06.理賠金
07.代收款-債權協商
09.其他
11.匯款轉帳預先作業</v>
      </c>
      <c r="H8" s="15"/>
      <c r="I8" s="19"/>
      <c r="J8" s="19"/>
      <c r="K8" s="19"/>
      <c r="L8" s="19"/>
      <c r="M8" s="15"/>
      <c r="N8" s="15" t="s">
        <v>272</v>
      </c>
    </row>
    <row r="9" spans="1:14" ht="129.6" x14ac:dyDescent="0.3">
      <c r="A9" s="9">
        <f>[10]DBD!A13</f>
        <v>5</v>
      </c>
      <c r="B9" s="9" t="str">
        <f>[10]DBD!B13</f>
        <v>RepayType</v>
      </c>
      <c r="C9" s="9" t="str">
        <f>[10]DBD!C13</f>
        <v>還款類別</v>
      </c>
      <c r="D9" s="9" t="str">
        <f>[10]DBD!D13</f>
        <v>DECIMAL</v>
      </c>
      <c r="E9" s="9">
        <f>[10]DBD!E13</f>
        <v>2</v>
      </c>
      <c r="F9" s="9">
        <f>[10]DBD!F13</f>
        <v>0</v>
      </c>
      <c r="G9" s="9" t="str">
        <f>[10]DBD!G13</f>
        <v>1:期款
2:部分償還
3:結案
4:帳管費
5:火險費
6:契變手續費
7:法務費
9:其他</v>
      </c>
      <c r="H9" s="15"/>
      <c r="I9" s="19"/>
      <c r="J9" s="19"/>
      <c r="K9" s="19"/>
      <c r="L9" s="19"/>
      <c r="M9" s="15"/>
      <c r="N9" s="15" t="s">
        <v>422</v>
      </c>
    </row>
    <row r="10" spans="1:14" x14ac:dyDescent="0.3">
      <c r="A10" s="9">
        <f>[10]DBD!A14</f>
        <v>6</v>
      </c>
      <c r="B10" s="9" t="str">
        <f>[10]DBD!B14</f>
        <v>RepayAcCode</v>
      </c>
      <c r="C10" s="9" t="str">
        <f>[10]DBD!C14</f>
        <v>來源會計科目</v>
      </c>
      <c r="D10" s="9" t="str">
        <f>[10]DBD!D14</f>
        <v>VARCHAR2</v>
      </c>
      <c r="E10" s="9">
        <f>[10]DBD!E14</f>
        <v>15</v>
      </c>
      <c r="F10" s="9">
        <f>[10]DBD!F14</f>
        <v>0</v>
      </c>
      <c r="G10" s="9" t="str">
        <f>[10]DBD!G14</f>
        <v>8+5+2</v>
      </c>
      <c r="H10" s="15"/>
      <c r="I10" s="19"/>
      <c r="J10" s="19"/>
      <c r="K10" s="19"/>
      <c r="L10" s="19"/>
      <c r="M10" s="15"/>
      <c r="N10" s="15" t="s">
        <v>254</v>
      </c>
    </row>
    <row r="11" spans="1:14" ht="32.4" x14ac:dyDescent="0.3">
      <c r="A11" s="9">
        <f>[10]DBD!A15</f>
        <v>7</v>
      </c>
      <c r="B11" s="9" t="str">
        <f>[10]DBD!B15</f>
        <v>EntryDate</v>
      </c>
      <c r="C11" s="9" t="str">
        <f>[10]DBD!C15</f>
        <v>入帳日期</v>
      </c>
      <c r="D11" s="9" t="str">
        <f>[10]DBD!D15</f>
        <v>Decimald</v>
      </c>
      <c r="E11" s="9">
        <f>[10]DBD!E15</f>
        <v>8</v>
      </c>
      <c r="F11" s="9">
        <f>[10]DBD!F15</f>
        <v>0</v>
      </c>
      <c r="G11" s="9">
        <f>[10]DBD!G15</f>
        <v>0</v>
      </c>
      <c r="H11" s="25" t="s">
        <v>271</v>
      </c>
      <c r="I11" s="15" t="s">
        <v>244</v>
      </c>
      <c r="J11" s="15" t="s">
        <v>51</v>
      </c>
      <c r="K11" s="15" t="s">
        <v>9</v>
      </c>
      <c r="L11" s="15">
        <v>8</v>
      </c>
      <c r="M11" s="15"/>
      <c r="N11" s="15"/>
    </row>
    <row r="12" spans="1:14" ht="32.4" x14ac:dyDescent="0.3">
      <c r="A12" s="9">
        <f>[10]DBD!A16</f>
        <v>8</v>
      </c>
      <c r="B12" s="9" t="str">
        <f>[10]DBD!B16</f>
        <v>RepayAmt</v>
      </c>
      <c r="C12" s="9" t="str">
        <f>[10]DBD!C16</f>
        <v>金額</v>
      </c>
      <c r="D12" s="9" t="str">
        <f>[10]DBD!D16</f>
        <v>DECIMAL</v>
      </c>
      <c r="E12" s="9">
        <f>[10]DBD!E16</f>
        <v>14</v>
      </c>
      <c r="F12" s="9">
        <f>[10]DBD!F16</f>
        <v>0</v>
      </c>
      <c r="G12" s="9">
        <f>[10]DBD!G16</f>
        <v>0</v>
      </c>
      <c r="H12" s="25" t="s">
        <v>271</v>
      </c>
      <c r="I12" s="19" t="s">
        <v>275</v>
      </c>
      <c r="J12" s="19" t="s">
        <v>203</v>
      </c>
      <c r="K12" s="19" t="s">
        <v>16</v>
      </c>
      <c r="L12" s="19">
        <v>13</v>
      </c>
      <c r="M12" s="15"/>
      <c r="N12" s="15"/>
    </row>
    <row r="13" spans="1:14" ht="32.4" x14ac:dyDescent="0.3">
      <c r="A13" s="9">
        <f>[10]DBD!A17</f>
        <v>9</v>
      </c>
      <c r="B13" s="9" t="str">
        <f>[10]DBD!B17</f>
        <v>RepayId</v>
      </c>
      <c r="C13" s="9" t="str">
        <f>[10]DBD!C17</f>
        <v>來源統編</v>
      </c>
      <c r="D13" s="9" t="str">
        <f>[10]DBD!D17</f>
        <v>VARCHAR2</v>
      </c>
      <c r="E13" s="9">
        <f>[10]DBD!E17</f>
        <v>10</v>
      </c>
      <c r="F13" s="9">
        <f>[10]DBD!F17</f>
        <v>0</v>
      </c>
      <c r="G13" s="9">
        <f>[10]DBD!G17</f>
        <v>0</v>
      </c>
      <c r="H13" s="25" t="s">
        <v>271</v>
      </c>
      <c r="I13" s="20" t="s">
        <v>276</v>
      </c>
      <c r="J13" s="20" t="s">
        <v>90</v>
      </c>
      <c r="K13" s="20" t="s">
        <v>7</v>
      </c>
      <c r="L13" s="15">
        <v>10</v>
      </c>
      <c r="M13" s="15"/>
      <c r="N13" s="15"/>
    </row>
    <row r="14" spans="1:14" ht="32.4" x14ac:dyDescent="0.3">
      <c r="A14" s="9">
        <f>[10]DBD!A18</f>
        <v>10</v>
      </c>
      <c r="B14" s="9" t="str">
        <f>[10]DBD!B18</f>
        <v>RepayName</v>
      </c>
      <c r="C14" s="9" t="str">
        <f>[10]DBD!C18</f>
        <v>來源戶名</v>
      </c>
      <c r="D14" s="9" t="str">
        <f>[10]DBD!D18</f>
        <v>NVARCHAR2</v>
      </c>
      <c r="E14" s="9">
        <f>[10]DBD!E18</f>
        <v>100</v>
      </c>
      <c r="F14" s="9">
        <f>[10]DBD!F18</f>
        <v>0</v>
      </c>
      <c r="G14" s="9">
        <f>[10]DBD!G18</f>
        <v>0</v>
      </c>
      <c r="H14" s="25" t="s">
        <v>271</v>
      </c>
      <c r="I14" s="19" t="s">
        <v>211</v>
      </c>
      <c r="J14" s="15" t="s">
        <v>212</v>
      </c>
      <c r="K14" s="15" t="s">
        <v>7</v>
      </c>
      <c r="L14" s="15">
        <v>12</v>
      </c>
      <c r="M14" s="15"/>
      <c r="N14" s="15"/>
    </row>
    <row r="15" spans="1:14" ht="32.4" x14ac:dyDescent="0.3">
      <c r="A15" s="9">
        <f>[10]DBD!A19</f>
        <v>11</v>
      </c>
      <c r="B15" s="9" t="str">
        <f>[10]DBD!B19</f>
        <v>CustNo</v>
      </c>
      <c r="C15" s="9" t="str">
        <f>[10]DBD!C19</f>
        <v>借款人戶號</v>
      </c>
      <c r="D15" s="9" t="str">
        <f>[10]DBD!D19</f>
        <v>DECIMAL</v>
      </c>
      <c r="E15" s="9">
        <f>[10]DBD!E19</f>
        <v>7</v>
      </c>
      <c r="F15" s="9">
        <f>[10]DBD!F19</f>
        <v>0</v>
      </c>
      <c r="G15" s="9">
        <f>[10]DBD!G19</f>
        <v>0</v>
      </c>
      <c r="H15" s="25" t="s">
        <v>271</v>
      </c>
      <c r="I15" s="15" t="s">
        <v>8</v>
      </c>
      <c r="J15" s="15" t="s">
        <v>21</v>
      </c>
      <c r="K15" s="15" t="s">
        <v>9</v>
      </c>
      <c r="L15" s="15">
        <v>7</v>
      </c>
      <c r="M15" s="15"/>
      <c r="N15" s="15"/>
    </row>
    <row r="16" spans="1:14" x14ac:dyDescent="0.3">
      <c r="A16" s="9">
        <f>[10]DBD!A20</f>
        <v>12</v>
      </c>
      <c r="B16" s="9" t="str">
        <f>[10]DBD!B20</f>
        <v>FacmNo</v>
      </c>
      <c r="C16" s="9" t="str">
        <f>[10]DBD!C20</f>
        <v>額度號碼</v>
      </c>
      <c r="D16" s="9" t="str">
        <f>[10]DBD!D20</f>
        <v>DECIMAL</v>
      </c>
      <c r="E16" s="9">
        <f>[10]DBD!E20</f>
        <v>3</v>
      </c>
      <c r="F16" s="9">
        <f>[10]DBD!F20</f>
        <v>0</v>
      </c>
      <c r="G16" s="9">
        <f>[10]DBD!G20</f>
        <v>0</v>
      </c>
      <c r="H16" s="15"/>
      <c r="I16" s="15"/>
      <c r="J16" s="20"/>
      <c r="K16" s="20"/>
      <c r="L16" s="15"/>
      <c r="M16" s="15"/>
      <c r="N16" s="15" t="s">
        <v>236</v>
      </c>
    </row>
    <row r="17" spans="1:14" ht="32.4" x14ac:dyDescent="0.3">
      <c r="A17" s="9">
        <f>[10]DBD!A21</f>
        <v>13</v>
      </c>
      <c r="B17" s="9" t="str">
        <f>[10]DBD!B21</f>
        <v>CustNm</v>
      </c>
      <c r="C17" s="9" t="str">
        <f>[10]DBD!C21</f>
        <v>借款人戶名</v>
      </c>
      <c r="D17" s="9" t="str">
        <f>[10]DBD!D21</f>
        <v>NVARCHAR2</v>
      </c>
      <c r="E17" s="9">
        <f>[10]DBD!E21</f>
        <v>100</v>
      </c>
      <c r="F17" s="9">
        <f>[10]DBD!F21</f>
        <v>0</v>
      </c>
      <c r="G17" s="9">
        <f>[10]DBD!G21</f>
        <v>0</v>
      </c>
      <c r="H17" s="25" t="s">
        <v>271</v>
      </c>
      <c r="I17" s="25" t="s">
        <v>485</v>
      </c>
      <c r="J17" s="19" t="s">
        <v>212</v>
      </c>
      <c r="K17" s="19" t="s">
        <v>7</v>
      </c>
      <c r="L17" s="19">
        <v>12</v>
      </c>
      <c r="M17" s="15"/>
      <c r="N17" s="15"/>
    </row>
    <row r="18" spans="1:14" x14ac:dyDescent="0.3">
      <c r="A18" s="9">
        <f>[10]DBD!A22</f>
        <v>14</v>
      </c>
      <c r="B18" s="9" t="str">
        <f>[10]DBD!B22</f>
        <v>RvNo</v>
      </c>
      <c r="C18" s="9" t="str">
        <f>[10]DBD!C22</f>
        <v>銷帳碼</v>
      </c>
      <c r="D18" s="9" t="str">
        <f>[10]DBD!D22</f>
        <v>VARCHAR2</v>
      </c>
      <c r="E18" s="9">
        <f>[10]DBD!E22</f>
        <v>12</v>
      </c>
      <c r="F18" s="9">
        <f>[10]DBD!F22</f>
        <v>0</v>
      </c>
      <c r="G18" s="9">
        <f>[10]DBD!G22</f>
        <v>0</v>
      </c>
      <c r="H18" s="15"/>
      <c r="I18" s="15"/>
      <c r="J18" s="15"/>
      <c r="K18" s="15"/>
      <c r="L18" s="15"/>
      <c r="M18" s="15"/>
      <c r="N18" s="15" t="s">
        <v>254</v>
      </c>
    </row>
    <row r="19" spans="1:14" ht="32.4" x14ac:dyDescent="0.3">
      <c r="A19" s="9">
        <f>[10]DBD!A23</f>
        <v>15</v>
      </c>
      <c r="B19" s="9" t="str">
        <f>[10]DBD!B23</f>
        <v>Note</v>
      </c>
      <c r="C19" s="9" t="str">
        <f>[10]DBD!C23</f>
        <v>摘要</v>
      </c>
      <c r="D19" s="9" t="str">
        <f>[10]DBD!D23</f>
        <v>NVARCHAR2</v>
      </c>
      <c r="E19" s="9">
        <f>[10]DBD!E23</f>
        <v>100</v>
      </c>
      <c r="F19" s="9">
        <f>[10]DBD!F23</f>
        <v>0</v>
      </c>
      <c r="G19" s="9">
        <f>[10]DBD!G23</f>
        <v>0</v>
      </c>
      <c r="H19" s="25" t="s">
        <v>271</v>
      </c>
      <c r="I19" s="25" t="s">
        <v>277</v>
      </c>
      <c r="J19" s="25" t="s">
        <v>278</v>
      </c>
      <c r="K19" s="15" t="s">
        <v>279</v>
      </c>
      <c r="L19" s="15">
        <v>12</v>
      </c>
      <c r="M19" s="15"/>
      <c r="N19" s="15"/>
    </row>
    <row r="20" spans="1:14" x14ac:dyDescent="0.3">
      <c r="A20" s="9">
        <f>[10]DBD!A24</f>
        <v>16</v>
      </c>
      <c r="B20" s="9" t="str">
        <f>[10]DBD!B24</f>
        <v>CreateDate</v>
      </c>
      <c r="C20" s="9" t="str">
        <f>[10]DBD!C24</f>
        <v>建檔日期時間</v>
      </c>
      <c r="D20" s="9" t="str">
        <f>[10]DBD!D24</f>
        <v>DATE</v>
      </c>
      <c r="E20" s="9">
        <f>[10]DBD!E24</f>
        <v>0</v>
      </c>
      <c r="F20" s="9" t="str">
        <f>[10]DBD!F24</f>
        <v xml:space="preserve"> </v>
      </c>
      <c r="G20" s="9" t="str">
        <f>[10]DBD!G24</f>
        <v xml:space="preserve"> </v>
      </c>
      <c r="H20" s="25"/>
      <c r="I20" s="15"/>
      <c r="J20" s="15"/>
      <c r="K20" s="15"/>
      <c r="L20" s="15"/>
      <c r="M20" s="15"/>
      <c r="N20" s="15"/>
    </row>
    <row r="21" spans="1:14" x14ac:dyDescent="0.3">
      <c r="A21" s="9">
        <f>[10]DBD!A25</f>
        <v>17</v>
      </c>
      <c r="B21" s="9" t="str">
        <f>[10]DBD!B25</f>
        <v>CreateEmpNo</v>
      </c>
      <c r="C21" s="9" t="str">
        <f>[10]DBD!C25</f>
        <v>建檔人員</v>
      </c>
      <c r="D21" s="9" t="str">
        <f>[10]DBD!D25</f>
        <v>VARCHAR2</v>
      </c>
      <c r="E21" s="9">
        <f>[10]DBD!E25</f>
        <v>6</v>
      </c>
      <c r="F21" s="9" t="str">
        <f>[10]DBD!F25</f>
        <v xml:space="preserve"> </v>
      </c>
      <c r="G21" s="9">
        <f>[10]DBD!G25</f>
        <v>0</v>
      </c>
      <c r="H21" s="15"/>
      <c r="I21" s="15"/>
      <c r="J21" s="15"/>
      <c r="K21" s="15"/>
      <c r="L21" s="15"/>
      <c r="M21" s="15"/>
      <c r="N21" s="15"/>
    </row>
    <row r="22" spans="1:14" x14ac:dyDescent="0.3">
      <c r="A22" s="9">
        <f>[10]DBD!A26</f>
        <v>18</v>
      </c>
      <c r="B22" s="9" t="str">
        <f>[10]DBD!B26</f>
        <v>LastUpdate</v>
      </c>
      <c r="C22" s="9" t="str">
        <f>[10]DBD!C26</f>
        <v>最後更新日期時間</v>
      </c>
      <c r="D22" s="9" t="str">
        <f>[10]DBD!D26</f>
        <v>DATE</v>
      </c>
      <c r="E22" s="9">
        <f>[10]DBD!E26</f>
        <v>0</v>
      </c>
      <c r="F22" s="9" t="str">
        <f>[10]DBD!F26</f>
        <v xml:space="preserve"> </v>
      </c>
      <c r="G22" s="9" t="str">
        <f>[10]DBD!G26</f>
        <v xml:space="preserve"> </v>
      </c>
      <c r="H22" s="15"/>
      <c r="I22" s="15"/>
      <c r="J22" s="15"/>
      <c r="K22" s="15"/>
      <c r="L22" s="15"/>
      <c r="M22" s="15"/>
      <c r="N22" s="15"/>
    </row>
    <row r="23" spans="1:14" x14ac:dyDescent="0.3">
      <c r="A23" s="9">
        <f>[10]DBD!A27</f>
        <v>19</v>
      </c>
      <c r="B23" s="9" t="str">
        <f>[10]DBD!B27</f>
        <v>LastUpdateEmpNo</v>
      </c>
      <c r="C23" s="9" t="str">
        <f>[10]DBD!C27</f>
        <v>最後更新人員</v>
      </c>
      <c r="D23" s="9" t="str">
        <f>[10]DBD!D27</f>
        <v>VARCHAR2</v>
      </c>
      <c r="E23" s="9">
        <f>[10]DBD!E27</f>
        <v>6</v>
      </c>
      <c r="F23" s="9" t="str">
        <f>[10]DBD!F27</f>
        <v xml:space="preserve"> </v>
      </c>
      <c r="G23" s="9" t="str">
        <f>[10]DBD!G27</f>
        <v xml:space="preserve"> </v>
      </c>
      <c r="H23" s="15"/>
      <c r="I23" s="15"/>
      <c r="J23" s="15"/>
      <c r="K23" s="15"/>
      <c r="L23" s="15"/>
      <c r="M23" s="15"/>
      <c r="N23" s="15"/>
    </row>
    <row r="24" spans="1:14" x14ac:dyDescent="0.3">
      <c r="H24" s="15"/>
      <c r="I24" s="15"/>
      <c r="J24" s="15"/>
      <c r="K24" s="15"/>
      <c r="L24" s="15"/>
      <c r="M24" s="15"/>
      <c r="N24" s="15"/>
    </row>
  </sheetData>
  <mergeCells count="1">
    <mergeCell ref="A1:B1"/>
  </mergeCells>
  <phoneticPr fontId="1" type="noConversion"/>
  <hyperlinks>
    <hyperlink ref="E1" location="'L4'!A1" display="回首頁" xr:uid="{00000000-0004-0000-0A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2"/>
  <sheetViews>
    <sheetView workbookViewId="0">
      <selection activeCell="C2" sqref="C2:C3"/>
    </sheetView>
  </sheetViews>
  <sheetFormatPr defaultColWidth="67.5546875" defaultRowHeight="16.2" x14ac:dyDescent="0.3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15.33203125" style="11" bestFit="1" customWidth="1"/>
    <col min="8" max="8" width="12.5546875" style="11" bestFit="1" customWidth="1"/>
    <col min="9" max="9" width="11" style="11" bestFit="1" customWidth="1"/>
    <col min="10" max="10" width="17.77734375" style="11" bestFit="1" customWidth="1"/>
    <col min="11" max="13" width="6.21875" style="11" bestFit="1" customWidth="1"/>
    <col min="14" max="14" width="11" style="11" bestFit="1" customWidth="1"/>
    <col min="15" max="16384" width="67.5546875" style="11"/>
  </cols>
  <sheetData>
    <row r="1" spans="1:14" x14ac:dyDescent="0.3">
      <c r="A1" s="39" t="s">
        <v>37</v>
      </c>
      <c r="B1" s="40"/>
      <c r="C1" s="9" t="str">
        <f>[11]DBD!C1</f>
        <v>BatxRateChange</v>
      </c>
      <c r="D1" s="9" t="str">
        <f>[11]DBD!D1</f>
        <v>整批利率調整檔</v>
      </c>
      <c r="E1" s="22" t="s">
        <v>38</v>
      </c>
      <c r="F1" s="10"/>
      <c r="G1" s="10"/>
    </row>
    <row r="2" spans="1:14" x14ac:dyDescent="0.3">
      <c r="A2" s="32"/>
      <c r="B2" s="33" t="s">
        <v>213</v>
      </c>
      <c r="C2" s="9"/>
      <c r="D2" s="9"/>
      <c r="E2" s="22"/>
      <c r="F2" s="10"/>
      <c r="G2" s="10"/>
    </row>
    <row r="3" spans="1:14" x14ac:dyDescent="0.3">
      <c r="A3" s="32"/>
      <c r="B3" s="33" t="s">
        <v>214</v>
      </c>
      <c r="C3" s="9"/>
      <c r="D3" s="9"/>
      <c r="E3" s="22"/>
      <c r="F3" s="10"/>
      <c r="G3" s="10"/>
    </row>
    <row r="4" spans="1:14" x14ac:dyDescent="0.3">
      <c r="A4" s="12" t="s">
        <v>39</v>
      </c>
      <c r="B4" s="12" t="s">
        <v>10</v>
      </c>
      <c r="C4" s="13" t="s">
        <v>11</v>
      </c>
      <c r="D4" s="12" t="s">
        <v>12</v>
      </c>
      <c r="E4" s="12" t="s">
        <v>13</v>
      </c>
      <c r="F4" s="12" t="s">
        <v>14</v>
      </c>
      <c r="G4" s="13" t="s">
        <v>15</v>
      </c>
      <c r="H4" s="14" t="s">
        <v>40</v>
      </c>
      <c r="I4" s="14" t="s">
        <v>41</v>
      </c>
      <c r="J4" s="14" t="s">
        <v>42</v>
      </c>
      <c r="K4" s="14" t="s">
        <v>43</v>
      </c>
      <c r="L4" s="14" t="s">
        <v>44</v>
      </c>
      <c r="M4" s="14" t="s">
        <v>45</v>
      </c>
      <c r="N4" s="14" t="s">
        <v>46</v>
      </c>
    </row>
    <row r="5" spans="1:14" x14ac:dyDescent="0.3">
      <c r="A5" s="9">
        <f>[11]DBD!A9</f>
        <v>1</v>
      </c>
      <c r="B5" s="9" t="str">
        <f>[11]DBD!B9</f>
        <v>AdjDate</v>
      </c>
      <c r="C5" s="9" t="str">
        <f>[11]DBD!C9</f>
        <v>調整日期</v>
      </c>
      <c r="D5" s="9" t="str">
        <f>[11]DBD!D9</f>
        <v>Decimald</v>
      </c>
      <c r="E5" s="9">
        <f>[11]DBD!E9</f>
        <v>8</v>
      </c>
      <c r="F5" s="9">
        <f>[11]DBD!F9</f>
        <v>0</v>
      </c>
      <c r="G5" s="9">
        <f>[11]DBD!G9</f>
        <v>0</v>
      </c>
      <c r="H5" s="15"/>
      <c r="I5" s="20"/>
      <c r="J5" s="20"/>
      <c r="K5" s="20"/>
      <c r="L5" s="15"/>
      <c r="M5" s="15"/>
      <c r="N5" s="15"/>
    </row>
    <row r="6" spans="1:14" x14ac:dyDescent="0.3">
      <c r="A6" s="9">
        <f>[11]DBD!A10</f>
        <v>2</v>
      </c>
      <c r="B6" s="9" t="str">
        <f>[11]DBD!B10</f>
        <v>CustNo</v>
      </c>
      <c r="C6" s="9" t="str">
        <f>[11]DBD!C10</f>
        <v>戶號</v>
      </c>
      <c r="D6" s="9" t="str">
        <f>[11]DBD!D10</f>
        <v>DECIMAL</v>
      </c>
      <c r="E6" s="9">
        <f>[11]DBD!E10</f>
        <v>7</v>
      </c>
      <c r="F6" s="9">
        <f>[11]DBD!F10</f>
        <v>0</v>
      </c>
      <c r="G6" s="9">
        <f>[11]DBD!G10</f>
        <v>0</v>
      </c>
      <c r="H6" s="15"/>
      <c r="I6" s="19"/>
      <c r="J6" s="19"/>
      <c r="K6" s="19"/>
      <c r="L6" s="19"/>
      <c r="M6" s="15"/>
      <c r="N6" s="15"/>
    </row>
    <row r="7" spans="1:14" x14ac:dyDescent="0.3">
      <c r="A7" s="9">
        <f>[11]DBD!A11</f>
        <v>3</v>
      </c>
      <c r="B7" s="9" t="str">
        <f>[11]DBD!B11</f>
        <v>FacmNo</v>
      </c>
      <c r="C7" s="9" t="str">
        <f>[11]DBD!C11</f>
        <v>額度</v>
      </c>
      <c r="D7" s="9" t="str">
        <f>[11]DBD!D11</f>
        <v>DECIMAL</v>
      </c>
      <c r="E7" s="9">
        <f>[11]DBD!E11</f>
        <v>3</v>
      </c>
      <c r="F7" s="9">
        <f>[11]DBD!F11</f>
        <v>0</v>
      </c>
      <c r="G7" s="9">
        <f>[11]DBD!G11</f>
        <v>0</v>
      </c>
      <c r="H7" s="15"/>
      <c r="I7" s="15"/>
      <c r="J7" s="15"/>
      <c r="K7" s="15"/>
      <c r="L7" s="15"/>
      <c r="M7" s="15"/>
      <c r="N7" s="15"/>
    </row>
    <row r="8" spans="1:14" x14ac:dyDescent="0.3">
      <c r="A8" s="9">
        <f>[11]DBD!A12</f>
        <v>4</v>
      </c>
      <c r="B8" s="9" t="str">
        <f>[11]DBD!B12</f>
        <v>BormNo</v>
      </c>
      <c r="C8" s="9" t="str">
        <f>[11]DBD!C12</f>
        <v>撥款序號</v>
      </c>
      <c r="D8" s="9" t="str">
        <f>[11]DBD!D12</f>
        <v>DECIMAL</v>
      </c>
      <c r="E8" s="9">
        <f>[11]DBD!E12</f>
        <v>3</v>
      </c>
      <c r="F8" s="9">
        <f>[11]DBD!F12</f>
        <v>0</v>
      </c>
      <c r="G8" s="9">
        <f>[11]DBD!G12</f>
        <v>0</v>
      </c>
      <c r="H8" s="15"/>
      <c r="I8" s="19"/>
      <c r="J8" s="19"/>
      <c r="K8" s="19"/>
      <c r="L8" s="19"/>
      <c r="M8" s="15"/>
      <c r="N8" s="15"/>
    </row>
    <row r="9" spans="1:14" x14ac:dyDescent="0.3">
      <c r="A9" s="9">
        <f>[11]DBD!A13</f>
        <v>5</v>
      </c>
      <c r="B9" s="9" t="str">
        <f>[11]DBD!B13</f>
        <v>DrawdownAmt</v>
      </c>
      <c r="C9" s="9" t="str">
        <f>[11]DBD!C13</f>
        <v>撥款金額</v>
      </c>
      <c r="D9" s="9" t="str">
        <f>[11]DBD!D13</f>
        <v>DECIMAL</v>
      </c>
      <c r="E9" s="9">
        <f>[11]DBD!E13</f>
        <v>14</v>
      </c>
      <c r="F9" s="9">
        <f>[11]DBD!F13</f>
        <v>0</v>
      </c>
      <c r="G9" s="9">
        <f>[11]DBD!G13</f>
        <v>0</v>
      </c>
      <c r="H9" s="15"/>
      <c r="I9" s="19"/>
      <c r="J9" s="19"/>
      <c r="K9" s="19"/>
      <c r="L9" s="19"/>
      <c r="M9" s="15"/>
      <c r="N9" s="15"/>
    </row>
    <row r="10" spans="1:14" x14ac:dyDescent="0.3">
      <c r="A10" s="9">
        <f>[11]DBD!A14</f>
        <v>6</v>
      </c>
      <c r="B10" s="9" t="str">
        <f>[11]DBD!B14</f>
        <v>CityCode</v>
      </c>
      <c r="C10" s="9" t="str">
        <f>[11]DBD!C14</f>
        <v>地區別</v>
      </c>
      <c r="D10" s="9" t="str">
        <f>[11]DBD!D14</f>
        <v>VARCHAR2</v>
      </c>
      <c r="E10" s="9">
        <f>[11]DBD!E14</f>
        <v>2</v>
      </c>
      <c r="F10" s="9">
        <f>[11]DBD!F14</f>
        <v>0</v>
      </c>
      <c r="G10" s="9">
        <f>[11]DBD!G14</f>
        <v>0</v>
      </c>
      <c r="H10" s="15"/>
      <c r="I10" s="15"/>
      <c r="J10" s="15"/>
      <c r="K10" s="15"/>
      <c r="L10" s="15"/>
      <c r="M10" s="15"/>
      <c r="N10" s="15"/>
    </row>
    <row r="11" spans="1:14" x14ac:dyDescent="0.3">
      <c r="A11" s="9">
        <f>[11]DBD!A15</f>
        <v>7</v>
      </c>
      <c r="B11" s="9" t="str">
        <f>[11]DBD!B15</f>
        <v>AreaCode</v>
      </c>
      <c r="C11" s="9" t="str">
        <f>[11]DBD!C15</f>
        <v>鄉鎮區</v>
      </c>
      <c r="D11" s="9" t="str">
        <f>[11]DBD!D15</f>
        <v>VARCHAR2</v>
      </c>
      <c r="E11" s="9">
        <f>[11]DBD!E15</f>
        <v>3</v>
      </c>
      <c r="F11" s="9">
        <f>[11]DBD!F15</f>
        <v>0</v>
      </c>
      <c r="G11" s="9">
        <f>[11]DBD!G15</f>
        <v>0</v>
      </c>
      <c r="H11" s="15"/>
      <c r="I11" s="15"/>
      <c r="J11" s="15"/>
      <c r="K11" s="15"/>
      <c r="L11" s="15"/>
      <c r="M11" s="15"/>
      <c r="N11" s="15"/>
    </row>
    <row r="12" spans="1:14" x14ac:dyDescent="0.3">
      <c r="A12" s="9">
        <f>[11]DBD!A16</f>
        <v>8</v>
      </c>
      <c r="B12" s="9" t="str">
        <f>[11]DBD!B16</f>
        <v>IncrFlag</v>
      </c>
      <c r="C12" s="9" t="str">
        <f>[11]DBD!C16</f>
        <v>加減碼是否依合約</v>
      </c>
      <c r="D12" s="9" t="str">
        <f>[11]DBD!D16</f>
        <v>VARCHAR2</v>
      </c>
      <c r="E12" s="9">
        <f>[11]DBD!E16</f>
        <v>1</v>
      </c>
      <c r="F12" s="9">
        <f>[11]DBD!F16</f>
        <v>0</v>
      </c>
      <c r="G12" s="9" t="str">
        <f>[11]DBD!G16</f>
        <v>Y:是N:否</v>
      </c>
      <c r="H12" s="15"/>
      <c r="I12" s="15"/>
      <c r="J12" s="15"/>
      <c r="K12" s="15"/>
      <c r="L12" s="15"/>
      <c r="M12" s="15"/>
      <c r="N12" s="15"/>
    </row>
    <row r="13" spans="1:14" ht="210.6" x14ac:dyDescent="0.3">
      <c r="A13" s="9">
        <f>[11]DBD!A17</f>
        <v>9</v>
      </c>
      <c r="B13" s="9" t="str">
        <f>[11]DBD!B17</f>
        <v>AdjCode</v>
      </c>
      <c r="C13" s="9" t="str">
        <f>[11]DBD!C17</f>
        <v>調整記號</v>
      </c>
      <c r="D13" s="9" t="str">
        <f>[11]DBD!D17</f>
        <v>DECIMAL</v>
      </c>
      <c r="E13" s="9">
        <f>[11]DBD!E17</f>
        <v>1</v>
      </c>
      <c r="F13" s="9">
        <f>[11]DBD!F17</f>
        <v>0</v>
      </c>
      <c r="G13" s="9" t="str">
        <f>[11]DBD!G17</f>
        <v>1.批次自動調整
2.按地區別自動調整
3.人工調整(未調整)
4.人工調整(待輸入)
5.人工調整(已調整)
9.上次繳息日大於利率生效日</v>
      </c>
      <c r="H13" s="15"/>
      <c r="I13" s="15"/>
      <c r="J13" s="15"/>
      <c r="K13" s="15"/>
      <c r="L13" s="15"/>
      <c r="M13" s="15"/>
      <c r="N13" s="15"/>
    </row>
    <row r="14" spans="1:14" ht="48.6" x14ac:dyDescent="0.3">
      <c r="A14" s="9">
        <f>[11]DBD!A18</f>
        <v>10</v>
      </c>
      <c r="B14" s="9" t="str">
        <f>[11]DBD!B18</f>
        <v>RateKeyInCode</v>
      </c>
      <c r="C14" s="9" t="str">
        <f>[11]DBD!C18</f>
        <v>是否輸入利率</v>
      </c>
      <c r="D14" s="9" t="str">
        <f>[11]DBD!D18</f>
        <v>DECIMAL</v>
      </c>
      <c r="E14" s="9">
        <f>[11]DBD!E18</f>
        <v>1</v>
      </c>
      <c r="F14" s="9">
        <f>[11]DBD!F18</f>
        <v>0</v>
      </c>
      <c r="G14" s="9" t="str">
        <f>[11]DBD!G18</f>
        <v>0.未輸入
1.已輸入
L4325維護</v>
      </c>
      <c r="H14" s="15"/>
      <c r="I14" s="15"/>
      <c r="J14" s="15"/>
      <c r="K14" s="15"/>
      <c r="L14" s="15"/>
      <c r="M14" s="15"/>
      <c r="N14" s="15"/>
    </row>
    <row r="15" spans="1:14" ht="81" x14ac:dyDescent="0.3">
      <c r="A15" s="9">
        <f>[11]DBD!A19</f>
        <v>11</v>
      </c>
      <c r="B15" s="9" t="str">
        <f>[11]DBD!B19</f>
        <v>ConfirmFlag</v>
      </c>
      <c r="C15" s="9" t="str">
        <f>[11]DBD!C19</f>
        <v>確認記號</v>
      </c>
      <c r="D15" s="9" t="str">
        <f>[11]DBD!D19</f>
        <v>DECIMAL</v>
      </c>
      <c r="E15" s="9">
        <f>[11]DBD!E19</f>
        <v>1</v>
      </c>
      <c r="F15" s="9">
        <f>[11]DBD!F19</f>
        <v>0</v>
      </c>
      <c r="G15" s="9" t="str">
        <f>[11]DBD!G19</f>
        <v>0.未確認
1.已確認
L4321維護，確認後Table欄位不可更改</v>
      </c>
      <c r="H15" s="15"/>
      <c r="I15" s="15"/>
      <c r="J15" s="15"/>
      <c r="K15" s="15"/>
      <c r="L15" s="15"/>
      <c r="M15" s="15"/>
      <c r="N15" s="15"/>
    </row>
    <row r="16" spans="1:14" x14ac:dyDescent="0.3">
      <c r="A16" s="9">
        <f>[11]DBD!A20</f>
        <v>12</v>
      </c>
      <c r="B16" s="9" t="str">
        <f>[11]DBD!B20</f>
        <v>TotBalance</v>
      </c>
      <c r="C16" s="9" t="str">
        <f>[11]DBD!C20</f>
        <v>全戶餘額</v>
      </c>
      <c r="D16" s="9" t="str">
        <f>[11]DBD!D20</f>
        <v>DECIMAL</v>
      </c>
      <c r="E16" s="9">
        <f>[11]DBD!E20</f>
        <v>14</v>
      </c>
      <c r="F16" s="9">
        <f>[11]DBD!F20</f>
        <v>0</v>
      </c>
      <c r="G16" s="9">
        <f>[11]DBD!G20</f>
        <v>0</v>
      </c>
      <c r="H16" s="15"/>
      <c r="I16" s="15"/>
      <c r="J16" s="15"/>
      <c r="K16" s="15"/>
      <c r="L16" s="15"/>
      <c r="M16" s="15"/>
      <c r="N16" s="15"/>
    </row>
    <row r="17" spans="1:14" x14ac:dyDescent="0.3">
      <c r="A17" s="9">
        <f>[11]DBD!A21</f>
        <v>13</v>
      </c>
      <c r="B17" s="9" t="str">
        <f>[11]DBD!B21</f>
        <v>LoanBalance</v>
      </c>
      <c r="C17" s="9" t="str">
        <f>[11]DBD!C21</f>
        <v>放款餘額</v>
      </c>
      <c r="D17" s="9" t="str">
        <f>[11]DBD!D21</f>
        <v>DECIMAL</v>
      </c>
      <c r="E17" s="9">
        <f>[11]DBD!E21</f>
        <v>14</v>
      </c>
      <c r="F17" s="9">
        <f>[11]DBD!F21</f>
        <v>0</v>
      </c>
      <c r="G17" s="9">
        <f>[11]DBD!G21</f>
        <v>0</v>
      </c>
      <c r="H17" s="15"/>
      <c r="I17" s="15"/>
      <c r="J17" s="15"/>
      <c r="K17" s="15"/>
      <c r="L17" s="15"/>
      <c r="M17" s="15"/>
      <c r="N17" s="15"/>
    </row>
    <row r="18" spans="1:14" x14ac:dyDescent="0.3">
      <c r="A18" s="9">
        <f>[11]DBD!A22</f>
        <v>14</v>
      </c>
      <c r="B18" s="9" t="str">
        <f>[11]DBD!B22</f>
        <v>PresEffDate</v>
      </c>
      <c r="C18" s="9" t="str">
        <f>[11]DBD!C22</f>
        <v>目前生效日</v>
      </c>
      <c r="D18" s="9" t="str">
        <f>[11]DBD!D22</f>
        <v>Decimald</v>
      </c>
      <c r="E18" s="9">
        <f>[11]DBD!E22</f>
        <v>8</v>
      </c>
      <c r="F18" s="9">
        <f>[11]DBD!F22</f>
        <v>0</v>
      </c>
      <c r="G18" s="9">
        <f>[11]DBD!G22</f>
        <v>0</v>
      </c>
      <c r="H18" s="15"/>
      <c r="I18" s="15"/>
      <c r="J18" s="15"/>
      <c r="K18" s="15"/>
      <c r="L18" s="15"/>
      <c r="M18" s="15"/>
      <c r="N18" s="15"/>
    </row>
    <row r="19" spans="1:14" x14ac:dyDescent="0.3">
      <c r="A19" s="9">
        <f>[11]DBD!A23</f>
        <v>15</v>
      </c>
      <c r="B19" s="9" t="str">
        <f>[11]DBD!B23</f>
        <v>CurtEffDate</v>
      </c>
      <c r="C19" s="9" t="str">
        <f>[11]DBD!C23</f>
        <v>本次生效日</v>
      </c>
      <c r="D19" s="9" t="str">
        <f>[11]DBD!D23</f>
        <v>Decimald</v>
      </c>
      <c r="E19" s="9">
        <f>[11]DBD!E23</f>
        <v>8</v>
      </c>
      <c r="F19" s="9">
        <f>[11]DBD!F23</f>
        <v>0</v>
      </c>
      <c r="G19" s="9">
        <f>[11]DBD!G23</f>
        <v>0</v>
      </c>
      <c r="H19" s="15"/>
      <c r="I19" s="15"/>
      <c r="J19" s="15"/>
      <c r="K19" s="15"/>
      <c r="L19" s="15"/>
      <c r="M19" s="15"/>
      <c r="N19" s="15"/>
    </row>
    <row r="20" spans="1:14" ht="32.4" x14ac:dyDescent="0.3">
      <c r="A20" s="9">
        <f>[11]DBD!A24</f>
        <v>16</v>
      </c>
      <c r="B20" s="9" t="str">
        <f>[11]DBD!B24</f>
        <v>PreNextAdjDate</v>
      </c>
      <c r="C20" s="9" t="str">
        <f>[11]DBD!C24</f>
        <v>調整前下次利率調整日</v>
      </c>
      <c r="D20" s="9" t="str">
        <f>[11]DBD!D24</f>
        <v>Decimald</v>
      </c>
      <c r="E20" s="9">
        <f>[11]DBD!E24</f>
        <v>8</v>
      </c>
      <c r="F20" s="9">
        <f>[11]DBD!F24</f>
        <v>0</v>
      </c>
      <c r="G20" s="9">
        <f>[11]DBD!G24</f>
        <v>0</v>
      </c>
      <c r="H20" s="15"/>
      <c r="I20" s="15"/>
      <c r="J20" s="15"/>
      <c r="K20" s="15"/>
      <c r="L20" s="15"/>
      <c r="M20" s="15"/>
      <c r="N20" s="15"/>
    </row>
    <row r="21" spans="1:14" ht="32.4" x14ac:dyDescent="0.3">
      <c r="A21" s="9">
        <f>[11]DBD!A25</f>
        <v>17</v>
      </c>
      <c r="B21" s="9" t="str">
        <f>[11]DBD!B25</f>
        <v>PreNextAdjFreq</v>
      </c>
      <c r="C21" s="9" t="str">
        <f>[11]DBD!C25</f>
        <v>調整前下次利率調整週期</v>
      </c>
      <c r="D21" s="9" t="str">
        <f>[11]DBD!D25</f>
        <v>DECIMAL</v>
      </c>
      <c r="E21" s="9">
        <f>[11]DBD!E25</f>
        <v>2</v>
      </c>
      <c r="F21" s="9">
        <f>[11]DBD!F25</f>
        <v>0</v>
      </c>
      <c r="G21" s="9" t="str">
        <f>[11]DBD!G25</f>
        <v>固定月</v>
      </c>
      <c r="H21" s="15"/>
      <c r="I21" s="15"/>
      <c r="J21" s="15"/>
      <c r="K21" s="15"/>
      <c r="L21" s="15"/>
      <c r="M21" s="15"/>
      <c r="N21" s="15"/>
    </row>
    <row r="22" spans="1:14" x14ac:dyDescent="0.3">
      <c r="A22" s="9">
        <f>[11]DBD!A26</f>
        <v>18</v>
      </c>
      <c r="B22" s="9" t="str">
        <f>[11]DBD!B26</f>
        <v>PrevIntDate</v>
      </c>
      <c r="C22" s="9" t="str">
        <f>[11]DBD!C26</f>
        <v>繳息迄日</v>
      </c>
      <c r="D22" s="9" t="str">
        <f>[11]DBD!D26</f>
        <v>Decimald</v>
      </c>
      <c r="E22" s="9">
        <f>[11]DBD!E26</f>
        <v>8</v>
      </c>
      <c r="F22" s="9">
        <f>[11]DBD!F26</f>
        <v>0</v>
      </c>
      <c r="G22" s="9">
        <f>[11]DBD!G26</f>
        <v>0</v>
      </c>
      <c r="H22" s="15"/>
      <c r="I22" s="15"/>
      <c r="J22" s="15"/>
      <c r="K22" s="15"/>
      <c r="L22" s="15"/>
      <c r="M22" s="15"/>
      <c r="N22" s="15"/>
    </row>
    <row r="23" spans="1:14" ht="48.6" x14ac:dyDescent="0.3">
      <c r="A23" s="9">
        <f>[11]DBD!A27</f>
        <v>19</v>
      </c>
      <c r="B23" s="9" t="str">
        <f>[11]DBD!B27</f>
        <v>CustCode</v>
      </c>
      <c r="C23" s="9" t="str">
        <f>[11]DBD!C27</f>
        <v>戶別</v>
      </c>
      <c r="D23" s="9" t="str">
        <f>[11]DBD!D27</f>
        <v>DECIMAL</v>
      </c>
      <c r="E23" s="9">
        <f>[11]DBD!E27</f>
        <v>1</v>
      </c>
      <c r="F23" s="9">
        <f>[11]DBD!F27</f>
        <v>0</v>
      </c>
      <c r="G23" s="9" t="str">
        <f>[11]DBD!G27</f>
        <v>1.個金
2.企金（含企金自然人）</v>
      </c>
      <c r="H23" s="15"/>
      <c r="I23" s="15"/>
      <c r="J23" s="15"/>
      <c r="K23" s="15"/>
      <c r="L23" s="15"/>
      <c r="M23" s="15"/>
      <c r="N23" s="15"/>
    </row>
    <row r="24" spans="1:14" x14ac:dyDescent="0.3">
      <c r="A24" s="9">
        <f>[11]DBD!A28</f>
        <v>20</v>
      </c>
      <c r="B24" s="9" t="str">
        <f>[11]DBD!B28</f>
        <v>ProdNo</v>
      </c>
      <c r="C24" s="9" t="str">
        <f>[11]DBD!C28</f>
        <v>商品代碼</v>
      </c>
      <c r="D24" s="9" t="str">
        <f>[11]DBD!D28</f>
        <v>VARCHAR2</v>
      </c>
      <c r="E24" s="9">
        <f>[11]DBD!E28</f>
        <v>5</v>
      </c>
      <c r="F24" s="9">
        <f>[11]DBD!F28</f>
        <v>0</v>
      </c>
      <c r="G24" s="9">
        <f>[11]DBD!G28</f>
        <v>0</v>
      </c>
      <c r="H24" s="15"/>
      <c r="I24" s="15"/>
      <c r="J24" s="15"/>
      <c r="K24" s="15"/>
      <c r="L24" s="15"/>
      <c r="M24" s="15"/>
      <c r="N24" s="15"/>
    </row>
    <row r="25" spans="1:14" x14ac:dyDescent="0.3">
      <c r="A25" s="9">
        <f>[11]DBD!A29</f>
        <v>21</v>
      </c>
      <c r="B25" s="9" t="str">
        <f>[11]DBD!B29</f>
        <v>RateIncr</v>
      </c>
      <c r="C25" s="9" t="str">
        <f>[11]DBD!C29</f>
        <v>利率加減碼</v>
      </c>
      <c r="D25" s="9" t="str">
        <f>[11]DBD!D29</f>
        <v>DECIMAL</v>
      </c>
      <c r="E25" s="9">
        <f>[11]DBD!E29</f>
        <v>6</v>
      </c>
      <c r="F25" s="9">
        <f>[11]DBD!F29</f>
        <v>4</v>
      </c>
      <c r="G25" s="9">
        <f>[11]DBD!G29</f>
        <v>0</v>
      </c>
      <c r="H25" s="15"/>
      <c r="I25" s="15"/>
      <c r="J25" s="15"/>
      <c r="K25" s="15"/>
      <c r="L25" s="15"/>
      <c r="M25" s="15"/>
      <c r="N25" s="15"/>
    </row>
    <row r="26" spans="1:14" x14ac:dyDescent="0.3">
      <c r="A26" s="9">
        <f>[11]DBD!A30</f>
        <v>22</v>
      </c>
      <c r="B26" s="9" t="str">
        <f>[11]DBD!B30</f>
        <v>ContractRate</v>
      </c>
      <c r="C26" s="9" t="str">
        <f>[11]DBD!C30</f>
        <v>合約利率</v>
      </c>
      <c r="D26" s="9" t="str">
        <f>[11]DBD!D30</f>
        <v>DECIMAL</v>
      </c>
      <c r="E26" s="9">
        <f>[11]DBD!E30</f>
        <v>6</v>
      </c>
      <c r="F26" s="9">
        <f>[11]DBD!F30</f>
        <v>4</v>
      </c>
      <c r="G26" s="9">
        <f>[11]DBD!G30</f>
        <v>0</v>
      </c>
      <c r="H26" s="15"/>
      <c r="I26" s="15"/>
      <c r="J26" s="15"/>
      <c r="K26" s="15"/>
      <c r="L26" s="15"/>
      <c r="M26" s="15"/>
      <c r="N26" s="15"/>
    </row>
    <row r="27" spans="1:14" x14ac:dyDescent="0.3">
      <c r="A27" s="9">
        <f>[11]DBD!A31</f>
        <v>23</v>
      </c>
      <c r="B27" s="9" t="str">
        <f>[11]DBD!B31</f>
        <v>PresentRate</v>
      </c>
      <c r="C27" s="9" t="str">
        <f>[11]DBD!C31</f>
        <v>目前利率</v>
      </c>
      <c r="D27" s="9" t="str">
        <f>[11]DBD!D31</f>
        <v>DECIMAL</v>
      </c>
      <c r="E27" s="9">
        <f>[11]DBD!E31</f>
        <v>6</v>
      </c>
      <c r="F27" s="9">
        <f>[11]DBD!F31</f>
        <v>4</v>
      </c>
      <c r="G27" s="9">
        <f>[11]DBD!G31</f>
        <v>0</v>
      </c>
      <c r="H27" s="15"/>
      <c r="I27" s="15"/>
      <c r="J27" s="15"/>
      <c r="K27" s="15"/>
      <c r="L27" s="15"/>
      <c r="M27" s="15"/>
      <c r="N27" s="15"/>
    </row>
    <row r="28" spans="1:14" x14ac:dyDescent="0.3">
      <c r="A28" s="9">
        <f>[11]DBD!A32</f>
        <v>24</v>
      </c>
      <c r="B28" s="9" t="str">
        <f>[11]DBD!B32</f>
        <v>ProposalRate</v>
      </c>
      <c r="C28" s="9" t="str">
        <f>[11]DBD!C32</f>
        <v>擬調利率</v>
      </c>
      <c r="D28" s="9" t="str">
        <f>[11]DBD!D32</f>
        <v>DECIMAL</v>
      </c>
      <c r="E28" s="9">
        <f>[11]DBD!E32</f>
        <v>6</v>
      </c>
      <c r="F28" s="9">
        <f>[11]DBD!F32</f>
        <v>4</v>
      </c>
      <c r="G28" s="9">
        <f>[11]DBD!G32</f>
        <v>0</v>
      </c>
      <c r="H28" s="15"/>
      <c r="I28" s="15"/>
      <c r="J28" s="15"/>
      <c r="K28" s="15"/>
      <c r="L28" s="15"/>
      <c r="M28" s="15"/>
      <c r="N28" s="15"/>
    </row>
    <row r="29" spans="1:14" x14ac:dyDescent="0.3">
      <c r="A29" s="9">
        <f>[11]DBD!A33</f>
        <v>25</v>
      </c>
      <c r="B29" s="9" t="str">
        <f>[11]DBD!B33</f>
        <v>AdjustedRate</v>
      </c>
      <c r="C29" s="9" t="str">
        <f>[11]DBD!C33</f>
        <v>調整後利率</v>
      </c>
      <c r="D29" s="9" t="str">
        <f>[11]DBD!D33</f>
        <v>DECIMAL</v>
      </c>
      <c r="E29" s="9">
        <f>[11]DBD!E33</f>
        <v>6</v>
      </c>
      <c r="F29" s="9">
        <f>[11]DBD!F33</f>
        <v>4</v>
      </c>
      <c r="G29" s="9">
        <f>[11]DBD!G33</f>
        <v>0</v>
      </c>
      <c r="H29" s="15"/>
      <c r="I29" s="15"/>
      <c r="J29" s="15"/>
      <c r="K29" s="15"/>
      <c r="L29" s="15"/>
      <c r="M29" s="15"/>
      <c r="N29" s="15"/>
    </row>
    <row r="30" spans="1:14" x14ac:dyDescent="0.3">
      <c r="A30" s="9">
        <f>[11]DBD!A34</f>
        <v>26</v>
      </c>
      <c r="B30" s="9" t="str">
        <f>[11]DBD!B34</f>
        <v>ContrIndexRate</v>
      </c>
      <c r="C30" s="9" t="str">
        <f>[11]DBD!C34</f>
        <v>合約當時指標利率</v>
      </c>
      <c r="D30" s="9" t="str">
        <f>[11]DBD!D34</f>
        <v>DECIMAL</v>
      </c>
      <c r="E30" s="9">
        <f>[11]DBD!E34</f>
        <v>6</v>
      </c>
      <c r="F30" s="9">
        <f>[11]DBD!F34</f>
        <v>4</v>
      </c>
      <c r="G30" s="9">
        <f>[11]DBD!G34</f>
        <v>0</v>
      </c>
      <c r="H30" s="15"/>
      <c r="I30" s="15"/>
      <c r="J30" s="15"/>
      <c r="K30" s="15"/>
      <c r="L30" s="15"/>
      <c r="M30" s="15"/>
      <c r="N30" s="15"/>
    </row>
    <row r="31" spans="1:14" x14ac:dyDescent="0.3">
      <c r="A31" s="9">
        <f>[11]DBD!A35</f>
        <v>27</v>
      </c>
      <c r="B31" s="9" t="str">
        <f>[11]DBD!B35</f>
        <v>ContrRateIncr</v>
      </c>
      <c r="C31" s="9" t="str">
        <f>[11]DBD!C35</f>
        <v>合約加減碼</v>
      </c>
      <c r="D31" s="9" t="str">
        <f>[11]DBD!D35</f>
        <v>DECIMAL</v>
      </c>
      <c r="E31" s="9">
        <f>[11]DBD!E35</f>
        <v>6</v>
      </c>
      <c r="F31" s="9">
        <f>[11]DBD!F35</f>
        <v>4</v>
      </c>
      <c r="G31" s="9">
        <f>[11]DBD!G35</f>
        <v>0</v>
      </c>
      <c r="H31" s="15"/>
      <c r="I31" s="15"/>
      <c r="J31" s="15"/>
      <c r="K31" s="15"/>
      <c r="L31" s="15"/>
      <c r="M31" s="15"/>
      <c r="N31" s="15"/>
    </row>
    <row r="32" spans="1:14" x14ac:dyDescent="0.3">
      <c r="A32" s="9">
        <f>[11]DBD!A36</f>
        <v>28</v>
      </c>
      <c r="B32" s="9" t="str">
        <f>[11]DBD!B36</f>
        <v>IndividualIncr</v>
      </c>
      <c r="C32" s="9" t="str">
        <f>[11]DBD!C36</f>
        <v>個別加減碼</v>
      </c>
      <c r="D32" s="9" t="str">
        <f>[11]DBD!D36</f>
        <v>DECIMAL</v>
      </c>
      <c r="E32" s="9">
        <f>[11]DBD!E36</f>
        <v>6</v>
      </c>
      <c r="F32" s="9">
        <f>[11]DBD!F36</f>
        <v>4</v>
      </c>
      <c r="G32" s="9">
        <f>[11]DBD!G36</f>
        <v>0</v>
      </c>
      <c r="H32" s="15"/>
      <c r="I32" s="15"/>
      <c r="J32" s="15"/>
      <c r="K32" s="15"/>
      <c r="L32" s="15"/>
      <c r="M32" s="15"/>
      <c r="N32" s="15"/>
    </row>
  </sheetData>
  <mergeCells count="1">
    <mergeCell ref="A1:B1"/>
  </mergeCells>
  <phoneticPr fontId="1" type="noConversion"/>
  <hyperlinks>
    <hyperlink ref="E1" location="'L4'!A1" display="回首頁" xr:uid="{00000000-0004-0000-0B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41"/>
  <sheetViews>
    <sheetView workbookViewId="0">
      <selection activeCell="B9" sqref="B9"/>
    </sheetView>
  </sheetViews>
  <sheetFormatPr defaultColWidth="67.5546875" defaultRowHeight="16.2" customHeight="1" x14ac:dyDescent="0.3"/>
  <cols>
    <col min="1" max="1" width="5.21875" style="11" bestFit="1" customWidth="1"/>
    <col min="2" max="3" width="15.33203125" style="11" bestFit="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38.6640625" style="11" customWidth="1"/>
    <col min="8" max="8" width="12.5546875" style="11" bestFit="1" customWidth="1"/>
    <col min="9" max="9" width="15.33203125" style="11" bestFit="1" customWidth="1"/>
    <col min="10" max="10" width="12.88671875" style="11" bestFit="1" customWidth="1"/>
    <col min="11" max="13" width="6.21875" style="11" bestFit="1" customWidth="1"/>
    <col min="14" max="14" width="35.33203125" style="11" customWidth="1"/>
    <col min="15" max="16384" width="67.5546875" style="11"/>
  </cols>
  <sheetData>
    <row r="1" spans="1:15" ht="16.2" customHeight="1" x14ac:dyDescent="0.3">
      <c r="A1" s="39" t="s">
        <v>37</v>
      </c>
      <c r="B1" s="40"/>
      <c r="C1" s="9" t="str">
        <f>[12]DBD!C1</f>
        <v>EmpDeductDtl</v>
      </c>
      <c r="D1" s="9" t="str">
        <f>[12]DBD!D1</f>
        <v>員工扣薪明細檔</v>
      </c>
      <c r="E1" s="22" t="s">
        <v>38</v>
      </c>
      <c r="F1" s="10"/>
      <c r="G1" s="10"/>
    </row>
    <row r="2" spans="1:15" x14ac:dyDescent="0.3">
      <c r="A2" s="32"/>
      <c r="B2" s="33" t="s">
        <v>213</v>
      </c>
      <c r="C2" s="9" t="s">
        <v>435</v>
      </c>
      <c r="D2" s="9"/>
      <c r="E2" s="22"/>
      <c r="F2" s="10"/>
      <c r="G2" s="10"/>
    </row>
    <row r="3" spans="1:15" x14ac:dyDescent="0.3">
      <c r="A3" s="32"/>
      <c r="B3" s="33" t="s">
        <v>214</v>
      </c>
      <c r="C3" s="9"/>
      <c r="D3" s="9"/>
      <c r="E3" s="22"/>
      <c r="F3" s="10"/>
      <c r="G3" s="10"/>
    </row>
    <row r="4" spans="1:15" ht="16.2" customHeight="1" x14ac:dyDescent="0.3">
      <c r="A4" s="12" t="s">
        <v>39</v>
      </c>
      <c r="B4" s="12" t="s">
        <v>10</v>
      </c>
      <c r="C4" s="13" t="s">
        <v>11</v>
      </c>
      <c r="D4" s="12" t="s">
        <v>12</v>
      </c>
      <c r="E4" s="12" t="s">
        <v>13</v>
      </c>
      <c r="F4" s="12" t="s">
        <v>14</v>
      </c>
      <c r="G4" s="13" t="s">
        <v>15</v>
      </c>
      <c r="H4" s="14" t="s">
        <v>40</v>
      </c>
      <c r="I4" s="14" t="s">
        <v>41</v>
      </c>
      <c r="J4" s="14" t="s">
        <v>42</v>
      </c>
      <c r="K4" s="14" t="s">
        <v>43</v>
      </c>
      <c r="L4" s="14" t="s">
        <v>44</v>
      </c>
      <c r="M4" s="14" t="s">
        <v>45</v>
      </c>
      <c r="N4" s="14" t="s">
        <v>46</v>
      </c>
      <c r="O4" s="36" t="s">
        <v>424</v>
      </c>
    </row>
    <row r="5" spans="1:15" ht="16.2" customHeight="1" x14ac:dyDescent="0.3">
      <c r="A5" s="9">
        <f>[12]DBD!A9</f>
        <v>1</v>
      </c>
      <c r="B5" s="9" t="str">
        <f>[12]DBD!B9</f>
        <v>EntryDate</v>
      </c>
      <c r="C5" s="9" t="str">
        <f>[12]DBD!C9</f>
        <v>入帳日期</v>
      </c>
      <c r="D5" s="9" t="str">
        <f>[12]DBD!D9</f>
        <v>DECIMAL</v>
      </c>
      <c r="E5" s="9">
        <f>[12]DBD!E9</f>
        <v>8</v>
      </c>
      <c r="F5" s="9">
        <f>[12]DBD!F9</f>
        <v>0</v>
      </c>
      <c r="G5" s="9">
        <f>[12]DBD!G9</f>
        <v>0</v>
      </c>
      <c r="H5" s="15" t="s">
        <v>84</v>
      </c>
      <c r="I5" s="20" t="s">
        <v>295</v>
      </c>
      <c r="J5" s="20" t="s">
        <v>61</v>
      </c>
      <c r="K5" s="20" t="s">
        <v>9</v>
      </c>
      <c r="L5" s="15">
        <v>8</v>
      </c>
      <c r="M5" s="15"/>
      <c r="N5" s="15"/>
    </row>
    <row r="6" spans="1:15" ht="16.2" customHeight="1" x14ac:dyDescent="0.3">
      <c r="A6" s="9">
        <f>[12]DBD!A10</f>
        <v>2</v>
      </c>
      <c r="B6" s="9" t="str">
        <f>[12]DBD!B10</f>
        <v>CustNo</v>
      </c>
      <c r="C6" s="9" t="str">
        <f>[12]DBD!C10</f>
        <v xml:space="preserve">戶號    </v>
      </c>
      <c r="D6" s="9" t="str">
        <f>[12]DBD!D10</f>
        <v>DECIMAL</v>
      </c>
      <c r="E6" s="9">
        <f>[12]DBD!E10</f>
        <v>7</v>
      </c>
      <c r="F6" s="9">
        <f>[12]DBD!F10</f>
        <v>0</v>
      </c>
      <c r="G6" s="9">
        <f>[12]DBD!G10</f>
        <v>0</v>
      </c>
      <c r="H6" s="15" t="s">
        <v>84</v>
      </c>
      <c r="I6" s="19" t="s">
        <v>8</v>
      </c>
      <c r="J6" s="19" t="s">
        <v>88</v>
      </c>
      <c r="K6" s="19" t="s">
        <v>9</v>
      </c>
      <c r="L6" s="19">
        <v>7</v>
      </c>
      <c r="M6" s="15"/>
      <c r="N6" s="15"/>
    </row>
    <row r="7" spans="1:15" ht="114.6" customHeight="1" x14ac:dyDescent="0.3">
      <c r="A7" s="9">
        <f>[12]DBD!A11</f>
        <v>3</v>
      </c>
      <c r="B7" s="9" t="str">
        <f>[12]DBD!B11</f>
        <v>AchRepayCode</v>
      </c>
      <c r="C7" s="9" t="str">
        <f>[12]DBD!C11</f>
        <v>入帳扣款別</v>
      </c>
      <c r="D7" s="9" t="str">
        <f>[12]DBD!D11</f>
        <v>DECIMAL</v>
      </c>
      <c r="E7" s="9">
        <f>[12]DBD!E11</f>
        <v>2</v>
      </c>
      <c r="F7" s="9">
        <f>[12]DBD!F11</f>
        <v>0</v>
      </c>
      <c r="G7" s="9" t="str">
        <f>[12]DBD!G11</f>
        <v>0.債協暫收款
1.期款
2.部分償還
3.結案
4.帳管費
5.火險費
6.契變手續費
7.法務費
9.其他</v>
      </c>
      <c r="H7" s="15" t="s">
        <v>84</v>
      </c>
      <c r="I7" s="15" t="s">
        <v>465</v>
      </c>
      <c r="J7" s="15" t="s">
        <v>83</v>
      </c>
      <c r="K7" s="15" t="s">
        <v>7</v>
      </c>
      <c r="L7" s="15">
        <v>1</v>
      </c>
      <c r="M7" s="15"/>
      <c r="N7" s="25" t="s">
        <v>280</v>
      </c>
      <c r="O7" s="11" t="s">
        <v>427</v>
      </c>
    </row>
    <row r="8" spans="1:15" ht="16.2" customHeight="1" x14ac:dyDescent="0.3">
      <c r="A8" s="9">
        <f>[12]DBD!A12</f>
        <v>4</v>
      </c>
      <c r="B8" s="9" t="str">
        <f>[12]DBD!B12</f>
        <v>PerfMonth</v>
      </c>
      <c r="C8" s="9" t="str">
        <f>[12]DBD!C12</f>
        <v>業績年月</v>
      </c>
      <c r="D8" s="9" t="str">
        <f>[12]DBD!D12</f>
        <v>DECIMAL</v>
      </c>
      <c r="E8" s="9">
        <f>[12]DBD!E12</f>
        <v>6</v>
      </c>
      <c r="F8" s="9">
        <f>[12]DBD!F12</f>
        <v>0</v>
      </c>
      <c r="G8" s="9">
        <f>[12]DBD!G12</f>
        <v>0</v>
      </c>
      <c r="H8" s="15" t="s">
        <v>84</v>
      </c>
      <c r="I8" s="19" t="s">
        <v>466</v>
      </c>
      <c r="J8" s="19" t="s">
        <v>85</v>
      </c>
      <c r="K8" s="19" t="s">
        <v>9</v>
      </c>
      <c r="L8" s="19">
        <v>6</v>
      </c>
      <c r="M8" s="15"/>
      <c r="N8" s="15"/>
    </row>
    <row r="9" spans="1:15" ht="16.2" customHeight="1" x14ac:dyDescent="0.3">
      <c r="A9" s="9">
        <f>[12]DBD!A13</f>
        <v>5</v>
      </c>
      <c r="B9" s="9" t="str">
        <f>[12]DBD!B13</f>
        <v>ProcCode</v>
      </c>
      <c r="C9" s="9" t="str">
        <f>[12]DBD!C13</f>
        <v xml:space="preserve">流程別  </v>
      </c>
      <c r="D9" s="9" t="str">
        <f>[12]DBD!D13</f>
        <v>VARCHAR2</v>
      </c>
      <c r="E9" s="9">
        <f>[12]DBD!E13</f>
        <v>1</v>
      </c>
      <c r="F9" s="9">
        <f>[12]DBD!F13</f>
        <v>0</v>
      </c>
      <c r="G9" s="9">
        <f>[12]DBD!G13</f>
        <v>0</v>
      </c>
      <c r="H9" s="15" t="s">
        <v>84</v>
      </c>
      <c r="I9" s="15" t="s">
        <v>467</v>
      </c>
      <c r="J9" s="15" t="s">
        <v>86</v>
      </c>
      <c r="K9" s="15" t="s">
        <v>9</v>
      </c>
      <c r="L9" s="15">
        <v>1</v>
      </c>
      <c r="M9" s="15"/>
      <c r="N9" s="15"/>
    </row>
    <row r="10" spans="1:15" ht="16.2" customHeight="1" x14ac:dyDescent="0.3">
      <c r="A10" s="9">
        <f>[12]DBD!A14</f>
        <v>6</v>
      </c>
      <c r="B10" s="9" t="str">
        <f>[12]DBD!B14</f>
        <v>RepayCode</v>
      </c>
      <c r="C10" s="9" t="str">
        <f>[12]DBD!C14</f>
        <v>扣款代碼</v>
      </c>
      <c r="D10" s="9" t="str">
        <f>[12]DBD!D14</f>
        <v>VARCHAR2</v>
      </c>
      <c r="E10" s="9">
        <f>[12]DBD!E14</f>
        <v>1</v>
      </c>
      <c r="F10" s="9">
        <f>[12]DBD!F14</f>
        <v>0</v>
      </c>
      <c r="G10" s="9" t="str">
        <f>[12]DBD!G14</f>
        <v>1:扣薪件;2:特約件;3:滯繳件;4:人事特約件;5:房貸扣薪件</v>
      </c>
      <c r="H10" s="15" t="s">
        <v>84</v>
      </c>
      <c r="I10" s="19" t="s">
        <v>468</v>
      </c>
      <c r="J10" s="19" t="s">
        <v>87</v>
      </c>
      <c r="K10" s="19" t="s">
        <v>7</v>
      </c>
      <c r="L10" s="19">
        <v>1</v>
      </c>
      <c r="M10" s="15"/>
      <c r="N10" s="15"/>
    </row>
    <row r="11" spans="1:15" ht="16.2" customHeight="1" x14ac:dyDescent="0.3">
      <c r="A11" s="9">
        <f>[12]DBD!A15</f>
        <v>7</v>
      </c>
      <c r="B11" s="9" t="str">
        <f>[12]DBD!B15</f>
        <v>AcctCode</v>
      </c>
      <c r="C11" s="9" t="str">
        <f>[12]DBD!C15</f>
        <v xml:space="preserve">科目    </v>
      </c>
      <c r="D11" s="9" t="str">
        <f>[12]DBD!D15</f>
        <v>VARCHAR2</v>
      </c>
      <c r="E11" s="9">
        <f>[12]DBD!E15</f>
        <v>12</v>
      </c>
      <c r="F11" s="9">
        <f>[12]DBD!F15</f>
        <v>0</v>
      </c>
      <c r="G11" s="9">
        <f>[12]DBD!G15</f>
        <v>0</v>
      </c>
      <c r="H11" s="15" t="s">
        <v>84</v>
      </c>
      <c r="I11" s="15" t="s">
        <v>64</v>
      </c>
      <c r="J11" s="15" t="s">
        <v>89</v>
      </c>
      <c r="K11" s="15" t="s">
        <v>9</v>
      </c>
      <c r="L11" s="15">
        <v>3</v>
      </c>
      <c r="M11" s="15"/>
      <c r="N11" s="15"/>
    </row>
    <row r="12" spans="1:15" ht="16.2" customHeight="1" x14ac:dyDescent="0.3">
      <c r="A12" s="9">
        <f>[12]DBD!A16</f>
        <v>8</v>
      </c>
      <c r="B12" s="9" t="str">
        <f>[12]DBD!B16</f>
        <v>FacmNo</v>
      </c>
      <c r="C12" s="9" t="str">
        <f>[12]DBD!C16</f>
        <v>額度編號</v>
      </c>
      <c r="D12" s="9" t="str">
        <f>[12]DBD!D16</f>
        <v>DECIMAL</v>
      </c>
      <c r="E12" s="9">
        <f>[12]DBD!E16</f>
        <v>3</v>
      </c>
      <c r="F12" s="9">
        <f>[12]DBD!F16</f>
        <v>0</v>
      </c>
      <c r="G12" s="9">
        <f>[12]DBD!G16</f>
        <v>0</v>
      </c>
      <c r="H12" s="15"/>
      <c r="I12" s="15"/>
      <c r="J12" s="15"/>
      <c r="K12" s="15"/>
      <c r="L12" s="15"/>
      <c r="M12" s="15"/>
      <c r="N12" s="15" t="s">
        <v>281</v>
      </c>
      <c r="O12" s="35"/>
    </row>
    <row r="13" spans="1:15" ht="16.2" customHeight="1" x14ac:dyDescent="0.3">
      <c r="A13" s="9">
        <f>[12]DBD!A17</f>
        <v>9</v>
      </c>
      <c r="B13" s="9" t="str">
        <f>[12]DBD!B17</f>
        <v>BormNo</v>
      </c>
      <c r="C13" s="9" t="str">
        <f>[12]DBD!C17</f>
        <v>撥款編號</v>
      </c>
      <c r="D13" s="9" t="str">
        <f>[12]DBD!D17</f>
        <v>DECIMAL</v>
      </c>
      <c r="E13" s="9">
        <f>[12]DBD!E17</f>
        <v>3</v>
      </c>
      <c r="F13" s="9">
        <f>[12]DBD!F17</f>
        <v>0</v>
      </c>
      <c r="G13" s="9">
        <f>[12]DBD!G17</f>
        <v>0</v>
      </c>
      <c r="H13" s="15"/>
      <c r="I13" s="15"/>
      <c r="J13" s="15"/>
      <c r="K13" s="15"/>
      <c r="L13" s="15"/>
      <c r="M13" s="15"/>
      <c r="N13" s="15" t="s">
        <v>281</v>
      </c>
      <c r="O13" s="35"/>
    </row>
    <row r="14" spans="1:15" ht="16.2" customHeight="1" x14ac:dyDescent="0.3">
      <c r="A14" s="9">
        <f>[12]DBD!A18</f>
        <v>10</v>
      </c>
      <c r="B14" s="9" t="str">
        <f>[12]DBD!B18</f>
        <v>EmpNo</v>
      </c>
      <c r="C14" s="9" t="str">
        <f>[12]DBD!C18</f>
        <v>員工代號</v>
      </c>
      <c r="D14" s="9" t="str">
        <f>[12]DBD!D18</f>
        <v>VARCHAR2</v>
      </c>
      <c r="E14" s="9">
        <f>[12]DBD!E18</f>
        <v>6</v>
      </c>
      <c r="F14" s="9">
        <f>[12]DBD!F18</f>
        <v>0</v>
      </c>
      <c r="G14" s="9">
        <f>[12]DBD!G18</f>
        <v>0</v>
      </c>
      <c r="H14" s="15" t="s">
        <v>84</v>
      </c>
      <c r="I14" s="15" t="s">
        <v>282</v>
      </c>
      <c r="J14" s="15" t="s">
        <v>284</v>
      </c>
      <c r="K14" s="15" t="s">
        <v>285</v>
      </c>
      <c r="L14" s="15">
        <v>6</v>
      </c>
      <c r="M14" s="15"/>
      <c r="N14" s="15"/>
    </row>
    <row r="15" spans="1:15" ht="16.2" customHeight="1" x14ac:dyDescent="0.3">
      <c r="A15" s="9">
        <f>[12]DBD!A19</f>
        <v>11</v>
      </c>
      <c r="B15" s="9" t="str">
        <f>[12]DBD!B19</f>
        <v>CustId</v>
      </c>
      <c r="C15" s="9" t="str">
        <f>[12]DBD!C19</f>
        <v>統一編號</v>
      </c>
      <c r="D15" s="9" t="str">
        <f>[12]DBD!D19</f>
        <v>VARCHAR2</v>
      </c>
      <c r="E15" s="9">
        <f>[12]DBD!E19</f>
        <v>10</v>
      </c>
      <c r="F15" s="9">
        <f>[12]DBD!F19</f>
        <v>0</v>
      </c>
      <c r="G15" s="9">
        <f>[12]DBD!G19</f>
        <v>0</v>
      </c>
      <c r="H15" s="15" t="s">
        <v>84</v>
      </c>
      <c r="I15" s="15" t="s">
        <v>283</v>
      </c>
      <c r="J15" s="15" t="s">
        <v>286</v>
      </c>
      <c r="K15" s="15" t="s">
        <v>287</v>
      </c>
      <c r="L15" s="15">
        <v>10</v>
      </c>
      <c r="M15" s="15"/>
      <c r="N15" s="15"/>
    </row>
    <row r="16" spans="1:15" ht="16.2" customHeight="1" x14ac:dyDescent="0.3">
      <c r="A16" s="9">
        <f>[12]DBD!A20</f>
        <v>12</v>
      </c>
      <c r="B16" s="9" t="str">
        <f>[12]DBD!B20</f>
        <v>TxAmt</v>
      </c>
      <c r="C16" s="9" t="str">
        <f>[12]DBD!C20</f>
        <v>交易金額</v>
      </c>
      <c r="D16" s="9" t="str">
        <f>[12]DBD!D20</f>
        <v>DECIMAL</v>
      </c>
      <c r="E16" s="9">
        <f>[12]DBD!E20</f>
        <v>14</v>
      </c>
      <c r="F16" s="9">
        <f>[12]DBD!F20</f>
        <v>0</v>
      </c>
      <c r="G16" s="9">
        <f>[12]DBD!G20</f>
        <v>0</v>
      </c>
      <c r="H16" s="15" t="s">
        <v>84</v>
      </c>
      <c r="I16" s="15" t="s">
        <v>469</v>
      </c>
      <c r="J16" s="15" t="s">
        <v>91</v>
      </c>
      <c r="K16" s="15" t="s">
        <v>16</v>
      </c>
      <c r="L16" s="15">
        <v>11</v>
      </c>
      <c r="M16" s="15"/>
      <c r="N16" s="15"/>
    </row>
    <row r="17" spans="1:14" ht="16.2" customHeight="1" x14ac:dyDescent="0.3">
      <c r="A17" s="9">
        <f>[12]DBD!A21</f>
        <v>13</v>
      </c>
      <c r="B17" s="9" t="str">
        <f>[12]DBD!B21</f>
        <v>ErrMsg</v>
      </c>
      <c r="C17" s="9" t="str">
        <f>[12]DBD!C21</f>
        <v>失敗原因</v>
      </c>
      <c r="D17" s="9" t="str">
        <f>[12]DBD!D21</f>
        <v>NVARCHAR2</v>
      </c>
      <c r="E17" s="9">
        <f>[12]DBD!E21</f>
        <v>20</v>
      </c>
      <c r="F17" s="9">
        <f>[12]DBD!F21</f>
        <v>0</v>
      </c>
      <c r="G17" s="9">
        <f>[12]DBD!G21</f>
        <v>0</v>
      </c>
      <c r="H17" s="15" t="s">
        <v>84</v>
      </c>
      <c r="I17" s="15" t="s">
        <v>470</v>
      </c>
      <c r="J17" s="15" t="s">
        <v>92</v>
      </c>
      <c r="K17" s="15" t="s">
        <v>7</v>
      </c>
      <c r="L17" s="15">
        <v>2</v>
      </c>
      <c r="M17" s="15"/>
      <c r="N17" s="15"/>
    </row>
    <row r="18" spans="1:14" ht="16.2" customHeight="1" x14ac:dyDescent="0.3">
      <c r="A18" s="9">
        <f>[12]DBD!A22</f>
        <v>14</v>
      </c>
      <c r="B18" s="9" t="str">
        <f>[12]DBD!B22</f>
        <v>Acdate</v>
      </c>
      <c r="C18" s="9" t="str">
        <f>[12]DBD!C22</f>
        <v>會計日期</v>
      </c>
      <c r="D18" s="9" t="str">
        <f>[12]DBD!D22</f>
        <v>DECIMAL</v>
      </c>
      <c r="E18" s="9">
        <f>[12]DBD!E22</f>
        <v>8</v>
      </c>
      <c r="F18" s="9">
        <f>[12]DBD!F22</f>
        <v>0</v>
      </c>
      <c r="G18" s="9">
        <f>[12]DBD!G22</f>
        <v>0</v>
      </c>
      <c r="H18" s="15" t="s">
        <v>84</v>
      </c>
      <c r="I18" s="15" t="s">
        <v>50</v>
      </c>
      <c r="J18" s="15" t="s">
        <v>51</v>
      </c>
      <c r="K18" s="15" t="s">
        <v>9</v>
      </c>
      <c r="L18" s="15">
        <v>8</v>
      </c>
      <c r="M18" s="15"/>
      <c r="N18" s="15"/>
    </row>
    <row r="19" spans="1:14" ht="16.2" customHeight="1" x14ac:dyDescent="0.3">
      <c r="A19" s="9">
        <f>[12]DBD!A23</f>
        <v>15</v>
      </c>
      <c r="B19" s="9" t="str">
        <f>[12]DBD!B23</f>
        <v>TitaTlrNo</v>
      </c>
      <c r="C19" s="9" t="str">
        <f>[12]DBD!C23</f>
        <v>經辦</v>
      </c>
      <c r="D19" s="9" t="str">
        <f>[12]DBD!D23</f>
        <v>VARCHAR2</v>
      </c>
      <c r="E19" s="9">
        <f>[12]DBD!E23</f>
        <v>6</v>
      </c>
      <c r="F19" s="9">
        <f>[12]DBD!F23</f>
        <v>0</v>
      </c>
      <c r="G19" s="9">
        <f>[12]DBD!G23</f>
        <v>0</v>
      </c>
      <c r="H19" s="15" t="s">
        <v>84</v>
      </c>
      <c r="I19" s="15" t="s">
        <v>282</v>
      </c>
      <c r="J19" s="15" t="s">
        <v>284</v>
      </c>
      <c r="K19" s="15" t="s">
        <v>285</v>
      </c>
      <c r="L19" s="15">
        <v>6</v>
      </c>
      <c r="M19" s="15"/>
      <c r="N19" s="15"/>
    </row>
    <row r="20" spans="1:14" ht="16.2" customHeight="1" x14ac:dyDescent="0.3">
      <c r="A20" s="9">
        <f>[12]DBD!A24</f>
        <v>16</v>
      </c>
      <c r="B20" s="9" t="str">
        <f>[12]DBD!B24</f>
        <v>TitaTxtNo</v>
      </c>
      <c r="C20" s="9" t="str">
        <f>[12]DBD!C24</f>
        <v>交易序號</v>
      </c>
      <c r="D20" s="9" t="str">
        <f>[12]DBD!D24</f>
        <v>VARCHAR2</v>
      </c>
      <c r="E20" s="9">
        <f>[12]DBD!E24</f>
        <v>8</v>
      </c>
      <c r="F20" s="9">
        <f>[12]DBD!F24</f>
        <v>0</v>
      </c>
      <c r="G20" s="9">
        <f>[12]DBD!G24</f>
        <v>0</v>
      </c>
      <c r="H20" s="15" t="s">
        <v>84</v>
      </c>
      <c r="I20" s="15" t="s">
        <v>409</v>
      </c>
      <c r="J20" s="15" t="s">
        <v>59</v>
      </c>
      <c r="K20" s="15" t="s">
        <v>9</v>
      </c>
      <c r="L20" s="15">
        <v>7</v>
      </c>
      <c r="M20" s="15"/>
      <c r="N20" s="15"/>
    </row>
    <row r="21" spans="1:14" ht="16.2" customHeight="1" x14ac:dyDescent="0.3">
      <c r="A21" s="9">
        <f>[12]DBD!A25</f>
        <v>17</v>
      </c>
      <c r="B21" s="9" t="str">
        <f>[12]DBD!B25</f>
        <v>BatchNo</v>
      </c>
      <c r="C21" s="9" t="str">
        <f>[12]DBD!C25</f>
        <v>批次號碼</v>
      </c>
      <c r="D21" s="9" t="str">
        <f>[12]DBD!D25</f>
        <v>VARCHAR2</v>
      </c>
      <c r="E21" s="9">
        <f>[12]DBD!E25</f>
        <v>6</v>
      </c>
      <c r="F21" s="9">
        <f>[12]DBD!F25</f>
        <v>0</v>
      </c>
      <c r="G21" s="9">
        <f>[12]DBD!G25</f>
        <v>0</v>
      </c>
      <c r="H21" s="15" t="s">
        <v>84</v>
      </c>
      <c r="I21" s="15" t="s">
        <v>52</v>
      </c>
      <c r="J21" s="15" t="s">
        <v>53</v>
      </c>
      <c r="K21" s="15" t="s">
        <v>9</v>
      </c>
      <c r="L21" s="15">
        <v>2</v>
      </c>
      <c r="M21" s="15"/>
      <c r="N21" s="15"/>
    </row>
    <row r="22" spans="1:14" ht="16.2" customHeight="1" x14ac:dyDescent="0.3">
      <c r="A22" s="9">
        <f>[12]DBD!A26</f>
        <v>18</v>
      </c>
      <c r="B22" s="9" t="str">
        <f>[12]DBD!B26</f>
        <v>RepayAmt</v>
      </c>
      <c r="C22" s="9" t="str">
        <f>[12]DBD!C26</f>
        <v>應扣金額</v>
      </c>
      <c r="D22" s="9" t="str">
        <f>[12]DBD!D26</f>
        <v>DECIMAL</v>
      </c>
      <c r="E22" s="9">
        <f>[12]DBD!E26</f>
        <v>14</v>
      </c>
      <c r="F22" s="9">
        <f>[12]DBD!F26</f>
        <v>0</v>
      </c>
      <c r="G22" s="9">
        <f>[12]DBD!G26</f>
        <v>0</v>
      </c>
      <c r="H22" s="15" t="s">
        <v>84</v>
      </c>
      <c r="I22" s="15" t="s">
        <v>93</v>
      </c>
      <c r="J22" s="15" t="s">
        <v>94</v>
      </c>
      <c r="K22" s="15" t="s">
        <v>16</v>
      </c>
      <c r="L22" s="15">
        <v>11</v>
      </c>
      <c r="M22" s="15"/>
      <c r="N22" s="15"/>
    </row>
    <row r="23" spans="1:14" ht="16.2" customHeight="1" x14ac:dyDescent="0.3">
      <c r="A23" s="9">
        <f>[12]DBD!A27</f>
        <v>19</v>
      </c>
      <c r="B23" s="9" t="str">
        <f>[12]DBD!B27</f>
        <v>ResignCode</v>
      </c>
      <c r="C23" s="9" t="str">
        <f>[12]DBD!C27</f>
        <v>離職代碼</v>
      </c>
      <c r="D23" s="9" t="str">
        <f>[12]DBD!D27</f>
        <v>VARCHAR2</v>
      </c>
      <c r="E23" s="9">
        <f>[12]DBD!E27</f>
        <v>2</v>
      </c>
      <c r="F23" s="9">
        <f>[12]DBD!F27</f>
        <v>0</v>
      </c>
      <c r="G23" s="9">
        <f>[12]DBD!G27</f>
        <v>0</v>
      </c>
      <c r="H23" s="15" t="s">
        <v>84</v>
      </c>
      <c r="I23" s="15" t="s">
        <v>471</v>
      </c>
      <c r="J23" s="15" t="s">
        <v>95</v>
      </c>
      <c r="K23" s="15" t="s">
        <v>7</v>
      </c>
      <c r="L23" s="15">
        <v>2</v>
      </c>
      <c r="M23" s="15"/>
      <c r="N23" s="15"/>
    </row>
    <row r="24" spans="1:14" ht="16.2" customHeight="1" x14ac:dyDescent="0.3">
      <c r="A24" s="9">
        <f>[12]DBD!A28</f>
        <v>20</v>
      </c>
      <c r="B24" s="9" t="str">
        <f>[12]DBD!B28</f>
        <v>DeptCode</v>
      </c>
      <c r="C24" s="9" t="str">
        <f>[12]DBD!C28</f>
        <v>部室代號</v>
      </c>
      <c r="D24" s="9" t="str">
        <f>[12]DBD!D28</f>
        <v>VARCHAR2</v>
      </c>
      <c r="E24" s="9">
        <f>[12]DBD!E28</f>
        <v>6</v>
      </c>
      <c r="F24" s="9">
        <f>[12]DBD!F28</f>
        <v>0</v>
      </c>
      <c r="G24" s="9">
        <f>[12]DBD!G28</f>
        <v>0</v>
      </c>
      <c r="H24" s="15" t="s">
        <v>84</v>
      </c>
      <c r="I24" s="15" t="s">
        <v>472</v>
      </c>
      <c r="J24" s="15" t="s">
        <v>96</v>
      </c>
      <c r="K24" s="15" t="s">
        <v>7</v>
      </c>
      <c r="L24" s="15">
        <v>6</v>
      </c>
      <c r="M24" s="15"/>
      <c r="N24" s="15"/>
    </row>
    <row r="25" spans="1:14" ht="16.2" customHeight="1" x14ac:dyDescent="0.3">
      <c r="A25" s="9">
        <f>[12]DBD!A29</f>
        <v>21</v>
      </c>
      <c r="B25" s="9" t="str">
        <f>[12]DBD!B29</f>
        <v>UnitCode</v>
      </c>
      <c r="C25" s="9" t="str">
        <f>[12]DBD!C29</f>
        <v xml:space="preserve">單位代號  </v>
      </c>
      <c r="D25" s="9" t="str">
        <f>[12]DBD!D29</f>
        <v>VARCHAR2</v>
      </c>
      <c r="E25" s="9">
        <f>[12]DBD!E29</f>
        <v>6</v>
      </c>
      <c r="F25" s="9">
        <f>[12]DBD!F29</f>
        <v>0</v>
      </c>
      <c r="G25" s="9">
        <f>[12]DBD!G29</f>
        <v>0</v>
      </c>
      <c r="H25" s="15" t="s">
        <v>84</v>
      </c>
      <c r="I25" s="15" t="s">
        <v>473</v>
      </c>
      <c r="J25" s="15" t="s">
        <v>97</v>
      </c>
      <c r="K25" s="15" t="s">
        <v>7</v>
      </c>
      <c r="L25" s="15">
        <v>6</v>
      </c>
      <c r="M25" s="15"/>
      <c r="N25" s="15"/>
    </row>
    <row r="26" spans="1:14" ht="16.2" customHeight="1" x14ac:dyDescent="0.3">
      <c r="A26" s="9">
        <f>[12]DBD!A30</f>
        <v>22</v>
      </c>
      <c r="B26" s="9" t="str">
        <f>[12]DBD!B30</f>
        <v>IntStartDate</v>
      </c>
      <c r="C26" s="9" t="str">
        <f>[12]DBD!C30</f>
        <v xml:space="preserve">計息起日  </v>
      </c>
      <c r="D26" s="9" t="str">
        <f>[12]DBD!D30</f>
        <v>DECIMAL</v>
      </c>
      <c r="E26" s="9">
        <f>[12]DBD!E30</f>
        <v>8</v>
      </c>
      <c r="F26" s="9">
        <f>[12]DBD!F30</f>
        <v>0</v>
      </c>
      <c r="G26" s="9">
        <f>[12]DBD!G30</f>
        <v>0</v>
      </c>
      <c r="H26" s="15" t="s">
        <v>84</v>
      </c>
      <c r="I26" s="15" t="s">
        <v>474</v>
      </c>
      <c r="J26" s="15" t="s">
        <v>98</v>
      </c>
      <c r="K26" s="15" t="s">
        <v>9</v>
      </c>
      <c r="L26" s="15">
        <v>8</v>
      </c>
      <c r="M26" s="15"/>
      <c r="N26" s="15"/>
    </row>
    <row r="27" spans="1:14" ht="16.2" customHeight="1" x14ac:dyDescent="0.3">
      <c r="A27" s="9">
        <f>[12]DBD!A31</f>
        <v>23</v>
      </c>
      <c r="B27" s="9" t="str">
        <f>[12]DBD!B31</f>
        <v>IntEndDate</v>
      </c>
      <c r="C27" s="9" t="str">
        <f>[12]DBD!C31</f>
        <v xml:space="preserve">計息迄日  </v>
      </c>
      <c r="D27" s="9" t="str">
        <f>[12]DBD!D31</f>
        <v>DECIMAL</v>
      </c>
      <c r="E27" s="9">
        <f>[12]DBD!E31</f>
        <v>8</v>
      </c>
      <c r="F27" s="9">
        <f>[12]DBD!F31</f>
        <v>0</v>
      </c>
      <c r="G27" s="9">
        <f>[12]DBD!G31</f>
        <v>0</v>
      </c>
      <c r="H27" s="15" t="s">
        <v>84</v>
      </c>
      <c r="I27" s="15" t="s">
        <v>475</v>
      </c>
      <c r="J27" s="15" t="s">
        <v>99</v>
      </c>
      <c r="K27" s="15" t="s">
        <v>9</v>
      </c>
      <c r="L27" s="15">
        <v>8</v>
      </c>
      <c r="M27" s="15"/>
      <c r="N27" s="15"/>
    </row>
    <row r="28" spans="1:14" ht="16.2" customHeight="1" x14ac:dyDescent="0.3">
      <c r="A28" s="9">
        <f>[12]DBD!A32</f>
        <v>24</v>
      </c>
      <c r="B28" s="9" t="str">
        <f>[12]DBD!B32</f>
        <v>PositCode</v>
      </c>
      <c r="C28" s="9" t="str">
        <f>[12]DBD!C32</f>
        <v xml:space="preserve">職務代號  </v>
      </c>
      <c r="D28" s="9" t="str">
        <f>[12]DBD!D32</f>
        <v>VARCHAR2</v>
      </c>
      <c r="E28" s="9">
        <f>[12]DBD!E32</f>
        <v>2</v>
      </c>
      <c r="F28" s="9">
        <f>[12]DBD!F32</f>
        <v>0</v>
      </c>
      <c r="G28" s="9">
        <f>[12]DBD!G32</f>
        <v>0</v>
      </c>
      <c r="H28" s="15" t="s">
        <v>84</v>
      </c>
      <c r="I28" s="15" t="s">
        <v>476</v>
      </c>
      <c r="J28" s="15" t="s">
        <v>100</v>
      </c>
      <c r="K28" s="15" t="s">
        <v>7</v>
      </c>
      <c r="L28" s="15">
        <v>2</v>
      </c>
      <c r="M28" s="15"/>
      <c r="N28" s="15"/>
    </row>
    <row r="29" spans="1:14" ht="16.2" customHeight="1" x14ac:dyDescent="0.3">
      <c r="A29" s="9">
        <f>[12]DBD!A33</f>
        <v>25</v>
      </c>
      <c r="B29" s="9" t="str">
        <f>[12]DBD!B33</f>
        <v>Principal</v>
      </c>
      <c r="C29" s="9" t="str">
        <f>[12]DBD!C33</f>
        <v xml:space="preserve">本金      </v>
      </c>
      <c r="D29" s="9" t="str">
        <f>[12]DBD!D33</f>
        <v>DECIMAL</v>
      </c>
      <c r="E29" s="9">
        <f>[12]DBD!E33</f>
        <v>14</v>
      </c>
      <c r="F29" s="9">
        <f>[12]DBD!F33</f>
        <v>0</v>
      </c>
      <c r="G29" s="9">
        <f>[12]DBD!G33</f>
        <v>0</v>
      </c>
      <c r="H29" s="15" t="s">
        <v>84</v>
      </c>
      <c r="I29" s="15" t="s">
        <v>477</v>
      </c>
      <c r="J29" s="15" t="s">
        <v>101</v>
      </c>
      <c r="K29" s="15" t="s">
        <v>16</v>
      </c>
      <c r="L29" s="15">
        <v>11</v>
      </c>
      <c r="M29" s="15"/>
      <c r="N29" s="15"/>
    </row>
    <row r="30" spans="1:14" ht="16.2" customHeight="1" x14ac:dyDescent="0.3">
      <c r="A30" s="9">
        <f>[12]DBD!A34</f>
        <v>26</v>
      </c>
      <c r="B30" s="9" t="str">
        <f>[12]DBD!B34</f>
        <v>Interest</v>
      </c>
      <c r="C30" s="9" t="str">
        <f>[12]DBD!C34</f>
        <v xml:space="preserve">利息      </v>
      </c>
      <c r="D30" s="9" t="str">
        <f>[12]DBD!D34</f>
        <v>DECIMAL</v>
      </c>
      <c r="E30" s="9">
        <f>[12]DBD!E34</f>
        <v>14</v>
      </c>
      <c r="F30" s="9">
        <f>[12]DBD!F34</f>
        <v>0</v>
      </c>
      <c r="G30" s="9">
        <f>[12]DBD!G34</f>
        <v>0</v>
      </c>
      <c r="H30" s="15" t="s">
        <v>84</v>
      </c>
      <c r="I30" s="15" t="s">
        <v>478</v>
      </c>
      <c r="J30" s="15" t="s">
        <v>102</v>
      </c>
      <c r="K30" s="15" t="s">
        <v>16</v>
      </c>
      <c r="L30" s="15">
        <v>11</v>
      </c>
      <c r="M30" s="15"/>
      <c r="N30" s="15"/>
    </row>
    <row r="31" spans="1:14" ht="16.2" customHeight="1" x14ac:dyDescent="0.3">
      <c r="A31" s="9">
        <f>[12]DBD!A35</f>
        <v>27</v>
      </c>
      <c r="B31" s="9" t="str">
        <f>[12]DBD!B35</f>
        <v>SumOvpayAmt</v>
      </c>
      <c r="C31" s="9" t="str">
        <f>[12]DBD!C35</f>
        <v xml:space="preserve">累溢短收  </v>
      </c>
      <c r="D31" s="9" t="str">
        <f>[12]DBD!D35</f>
        <v>DECIMAL</v>
      </c>
      <c r="E31" s="9">
        <f>[12]DBD!E35</f>
        <v>14</v>
      </c>
      <c r="F31" s="9">
        <f>[12]DBD!F35</f>
        <v>0</v>
      </c>
      <c r="G31" s="9">
        <f>[12]DBD!G35</f>
        <v>0</v>
      </c>
      <c r="H31" s="15" t="s">
        <v>84</v>
      </c>
      <c r="I31" s="15" t="s">
        <v>479</v>
      </c>
      <c r="J31" s="15" t="s">
        <v>103</v>
      </c>
      <c r="K31" s="15" t="s">
        <v>16</v>
      </c>
      <c r="L31" s="15">
        <v>11</v>
      </c>
      <c r="M31" s="15"/>
      <c r="N31" s="15"/>
    </row>
    <row r="32" spans="1:14" ht="16.2" customHeight="1" x14ac:dyDescent="0.3">
      <c r="A32" s="9">
        <f>[12]DBD!A36</f>
        <v>28</v>
      </c>
      <c r="B32" s="9" t="str">
        <f>[12]DBD!B36</f>
        <v>JsonFields</v>
      </c>
      <c r="C32" s="9" t="str">
        <f>[12]DBD!C36</f>
        <v>jason格式紀錄欄</v>
      </c>
      <c r="D32" s="9" t="str">
        <f>[12]DBD!D36</f>
        <v>NVARCHAR2</v>
      </c>
      <c r="E32" s="9">
        <f>[12]DBD!E36</f>
        <v>300</v>
      </c>
      <c r="F32" s="9">
        <f>[12]DBD!F36</f>
        <v>0</v>
      </c>
      <c r="G32" s="9" t="str">
        <f>[12]DBD!G36</f>
        <v>(JSON格式)報表:違約金、欠繳本金、欠繳利息、暫收抵繳</v>
      </c>
      <c r="H32" s="15"/>
      <c r="I32" s="15"/>
      <c r="J32" s="15"/>
      <c r="K32" s="15"/>
      <c r="L32" s="15"/>
      <c r="M32" s="15"/>
      <c r="N32" s="15"/>
    </row>
    <row r="33" spans="1:15" ht="16.2" customHeight="1" x14ac:dyDescent="0.3">
      <c r="A33" s="9">
        <f>[12]DBD!A37</f>
        <v>29</v>
      </c>
      <c r="B33" s="9" t="str">
        <f>[12]DBD!B37</f>
        <v>CurrIntAmt</v>
      </c>
      <c r="C33" s="9" t="str">
        <f>[12]DBD!C37</f>
        <v xml:space="preserve">當期利息  </v>
      </c>
      <c r="D33" s="9" t="str">
        <f>[12]DBD!D37</f>
        <v>DECIMAL</v>
      </c>
      <c r="E33" s="9">
        <f>[12]DBD!E37</f>
        <v>14</v>
      </c>
      <c r="F33" s="9">
        <f>[12]DBD!F37</f>
        <v>0</v>
      </c>
      <c r="G33" s="9">
        <f>[12]DBD!G37</f>
        <v>0</v>
      </c>
      <c r="H33" s="15" t="s">
        <v>84</v>
      </c>
      <c r="I33" s="15" t="s">
        <v>288</v>
      </c>
      <c r="J33" s="15" t="s">
        <v>289</v>
      </c>
      <c r="K33" s="15" t="s">
        <v>292</v>
      </c>
      <c r="L33" s="15">
        <v>11</v>
      </c>
      <c r="M33" s="15"/>
      <c r="N33" s="15"/>
    </row>
    <row r="34" spans="1:15" ht="16.2" customHeight="1" x14ac:dyDescent="0.3">
      <c r="A34" s="9">
        <f>[12]DBD!A38</f>
        <v>30</v>
      </c>
      <c r="B34" s="9" t="str">
        <f>[12]DBD!B38</f>
        <v>CurrPrinAmt</v>
      </c>
      <c r="C34" s="9" t="str">
        <f>[12]DBD!C38</f>
        <v xml:space="preserve">當期本金  </v>
      </c>
      <c r="D34" s="9" t="str">
        <f>[12]DBD!D38</f>
        <v>DECIMAL</v>
      </c>
      <c r="E34" s="9">
        <f>[12]DBD!E38</f>
        <v>14</v>
      </c>
      <c r="F34" s="9">
        <f>[12]DBD!F38</f>
        <v>0</v>
      </c>
      <c r="G34" s="9">
        <f>[12]DBD!G38</f>
        <v>0</v>
      </c>
      <c r="H34" s="15" t="s">
        <v>84</v>
      </c>
      <c r="I34" s="15" t="s">
        <v>291</v>
      </c>
      <c r="J34" s="15" t="s">
        <v>290</v>
      </c>
      <c r="K34" s="15" t="s">
        <v>292</v>
      </c>
      <c r="L34" s="15">
        <v>11</v>
      </c>
      <c r="M34" s="15"/>
      <c r="N34" s="15"/>
    </row>
    <row r="35" spans="1:15" ht="16.2" customHeight="1" x14ac:dyDescent="0.3">
      <c r="A35" s="9">
        <f>[12]DBD!A39</f>
        <v>31</v>
      </c>
      <c r="B35" s="9" t="str">
        <f>[12]DBD!B39</f>
        <v>MediaDate</v>
      </c>
      <c r="C35" s="9" t="str">
        <f>[12]DBD!C39</f>
        <v>媒體日期</v>
      </c>
      <c r="D35" s="9" t="str">
        <f>[12]DBD!D39</f>
        <v>DECIMAL</v>
      </c>
      <c r="E35" s="9">
        <f>[12]DBD!E39</f>
        <v>8</v>
      </c>
      <c r="F35" s="9">
        <f>[12]DBD!F39</f>
        <v>0</v>
      </c>
      <c r="G35" s="9" t="str">
        <f>[12]DBD!G39</f>
        <v>員工扣薪媒體檔</v>
      </c>
      <c r="H35" s="15"/>
      <c r="I35" s="15"/>
      <c r="J35" s="15"/>
      <c r="K35" s="15"/>
      <c r="L35" s="15"/>
      <c r="M35" s="15"/>
      <c r="N35" s="15" t="s">
        <v>281</v>
      </c>
      <c r="O35" s="35"/>
    </row>
    <row r="36" spans="1:15" ht="16.2" customHeight="1" x14ac:dyDescent="0.3">
      <c r="A36" s="9">
        <f>[12]DBD!A40</f>
        <v>32</v>
      </c>
      <c r="B36" s="9" t="str">
        <f>[12]DBD!B40</f>
        <v>MediaKind</v>
      </c>
      <c r="C36" s="9" t="str">
        <f>[12]DBD!C40</f>
        <v>媒體別</v>
      </c>
      <c r="D36" s="9" t="str">
        <f>[12]DBD!D40</f>
        <v>VARCHAR2</v>
      </c>
      <c r="E36" s="9">
        <f>[12]DBD!E40</f>
        <v>1</v>
      </c>
      <c r="F36" s="9">
        <f>[12]DBD!F40</f>
        <v>0</v>
      </c>
      <c r="G36" s="9" t="str">
        <f>[12]DBD!G40</f>
        <v>1:ACH新光
2:ACH他行
3:郵局
4:15日
5:非15日</v>
      </c>
      <c r="H36" s="15"/>
      <c r="I36" s="15"/>
      <c r="J36" s="15"/>
      <c r="K36" s="15"/>
      <c r="L36" s="15"/>
      <c r="M36" s="15"/>
      <c r="N36" s="15" t="s">
        <v>293</v>
      </c>
      <c r="O36" s="35"/>
    </row>
    <row r="37" spans="1:15" ht="16.2" customHeight="1" x14ac:dyDescent="0.3">
      <c r="A37" s="9">
        <f>[12]DBD!A41</f>
        <v>33</v>
      </c>
      <c r="B37" s="9" t="str">
        <f>[12]DBD!B41</f>
        <v>MediaSeq</v>
      </c>
      <c r="C37" s="9" t="str">
        <f>[12]DBD!C41</f>
        <v>媒體序號</v>
      </c>
      <c r="D37" s="9" t="str">
        <f>[12]DBD!D41</f>
        <v>DECIMAL</v>
      </c>
      <c r="E37" s="9">
        <f>[12]DBD!E41</f>
        <v>6</v>
      </c>
      <c r="F37" s="9">
        <f>[12]DBD!F41</f>
        <v>0</v>
      </c>
      <c r="G37" s="9" t="str">
        <f>[12]DBD!G41</f>
        <v>員工扣薪媒體檔</v>
      </c>
      <c r="H37" s="15"/>
      <c r="I37" s="15"/>
      <c r="J37" s="15"/>
      <c r="K37" s="15"/>
      <c r="L37" s="15"/>
      <c r="M37" s="15"/>
      <c r="N37" s="15" t="s">
        <v>281</v>
      </c>
      <c r="O37" s="35"/>
    </row>
    <row r="38" spans="1:15" ht="16.2" customHeight="1" x14ac:dyDescent="0.3">
      <c r="A38" s="9">
        <f>[12]DBD!A42</f>
        <v>34</v>
      </c>
      <c r="B38" s="9" t="str">
        <f>[12]DBD!B42</f>
        <v>CreateDate</v>
      </c>
      <c r="C38" s="9" t="str">
        <f>[12]DBD!C42</f>
        <v>建檔日期時間</v>
      </c>
      <c r="D38" s="9" t="str">
        <f>[12]DBD!D42</f>
        <v>DATE</v>
      </c>
      <c r="E38" s="9">
        <f>[12]DBD!E42</f>
        <v>0</v>
      </c>
      <c r="F38" s="9" t="str">
        <f>[12]DBD!F42</f>
        <v xml:space="preserve"> </v>
      </c>
      <c r="G38" s="9" t="str">
        <f>[12]DBD!G42</f>
        <v xml:space="preserve"> </v>
      </c>
      <c r="H38" s="15"/>
      <c r="I38" s="15"/>
      <c r="J38" s="15"/>
      <c r="K38" s="15"/>
      <c r="L38" s="15"/>
      <c r="M38" s="15"/>
      <c r="N38" s="15"/>
    </row>
    <row r="39" spans="1:15" ht="16.2" customHeight="1" x14ac:dyDescent="0.3">
      <c r="A39" s="9">
        <f>[12]DBD!A43</f>
        <v>35</v>
      </c>
      <c r="B39" s="9" t="str">
        <f>[12]DBD!B43</f>
        <v>CreateEmpNo</v>
      </c>
      <c r="C39" s="9" t="str">
        <f>[12]DBD!C43</f>
        <v>建檔人員</v>
      </c>
      <c r="D39" s="9" t="str">
        <f>[12]DBD!D43</f>
        <v>VARCHAR2</v>
      </c>
      <c r="E39" s="9">
        <f>[12]DBD!E43</f>
        <v>6</v>
      </c>
      <c r="F39" s="9" t="str">
        <f>[12]DBD!F43</f>
        <v xml:space="preserve"> </v>
      </c>
      <c r="G39" s="9">
        <f>[12]DBD!G43</f>
        <v>0</v>
      </c>
      <c r="H39" s="15"/>
      <c r="I39" s="15"/>
      <c r="J39" s="15"/>
      <c r="K39" s="15"/>
      <c r="L39" s="15"/>
      <c r="M39" s="15"/>
      <c r="N39" s="15"/>
    </row>
    <row r="40" spans="1:15" ht="16.2" customHeight="1" x14ac:dyDescent="0.3">
      <c r="A40" s="9">
        <f>[12]DBD!A44</f>
        <v>36</v>
      </c>
      <c r="B40" s="9" t="str">
        <f>[12]DBD!B44</f>
        <v>LastUpdate</v>
      </c>
      <c r="C40" s="9" t="str">
        <f>[12]DBD!C44</f>
        <v>最後更新日期時間</v>
      </c>
      <c r="D40" s="9" t="str">
        <f>[12]DBD!D44</f>
        <v>DATE</v>
      </c>
      <c r="E40" s="9">
        <f>[12]DBD!E44</f>
        <v>0</v>
      </c>
      <c r="F40" s="9" t="str">
        <f>[12]DBD!F44</f>
        <v xml:space="preserve"> </v>
      </c>
      <c r="G40" s="9" t="str">
        <f>[12]DBD!G44</f>
        <v xml:space="preserve"> </v>
      </c>
      <c r="H40" s="15"/>
      <c r="I40" s="15"/>
      <c r="J40" s="15"/>
      <c r="K40" s="15"/>
      <c r="L40" s="15"/>
      <c r="M40" s="15"/>
      <c r="N40" s="15"/>
    </row>
    <row r="41" spans="1:15" ht="16.2" customHeight="1" x14ac:dyDescent="0.3">
      <c r="A41" s="9">
        <f>[12]DBD!A45</f>
        <v>37</v>
      </c>
      <c r="B41" s="9" t="str">
        <f>[12]DBD!B45</f>
        <v>LastUpdateEmpNo</v>
      </c>
      <c r="C41" s="9" t="str">
        <f>[12]DBD!C45</f>
        <v>最後更新人員</v>
      </c>
      <c r="D41" s="9" t="str">
        <f>[12]DBD!D45</f>
        <v>VARCHAR2</v>
      </c>
      <c r="E41" s="9">
        <f>[12]DBD!E45</f>
        <v>6</v>
      </c>
      <c r="F41" s="9" t="str">
        <f>[12]DBD!F45</f>
        <v xml:space="preserve"> </v>
      </c>
      <c r="G41" s="9" t="str">
        <f>[12]DBD!G45</f>
        <v xml:space="preserve"> </v>
      </c>
      <c r="H41" s="15"/>
      <c r="I41" s="15"/>
      <c r="J41" s="15"/>
      <c r="K41" s="15"/>
      <c r="L41" s="15"/>
      <c r="M41" s="15"/>
      <c r="N41" s="15"/>
    </row>
  </sheetData>
  <mergeCells count="1">
    <mergeCell ref="A1:B1"/>
  </mergeCells>
  <phoneticPr fontId="1" type="noConversion"/>
  <hyperlinks>
    <hyperlink ref="E1" location="'L4'!A1" display="回首頁" xr:uid="{00000000-0004-0000-0C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4"/>
  <sheetViews>
    <sheetView topLeftCell="A16" workbookViewId="0">
      <selection activeCell="B18" sqref="B18"/>
    </sheetView>
  </sheetViews>
  <sheetFormatPr defaultColWidth="67.5546875" defaultRowHeight="16.2" x14ac:dyDescent="0.3"/>
  <cols>
    <col min="1" max="1" width="5.21875" style="11" bestFit="1" customWidth="1"/>
    <col min="2" max="2" width="15.33203125" style="11" bestFit="1" customWidth="1"/>
    <col min="3" max="4" width="17.77734375" style="11" bestFit="1" customWidth="1"/>
    <col min="5" max="5" width="8.21875" style="11" bestFit="1" customWidth="1"/>
    <col min="6" max="6" width="6.21875" style="11" bestFit="1" customWidth="1"/>
    <col min="7" max="7" width="13.21875" style="11" customWidth="1"/>
    <col min="8" max="8" width="12.5546875" style="11" bestFit="1" customWidth="1"/>
    <col min="9" max="9" width="15.33203125" style="11" bestFit="1" customWidth="1"/>
    <col min="10" max="10" width="12.88671875" style="11" bestFit="1" customWidth="1"/>
    <col min="11" max="13" width="6.21875" style="11" bestFit="1" customWidth="1"/>
    <col min="14" max="14" width="11" style="11" bestFit="1" customWidth="1"/>
    <col min="15" max="16384" width="67.5546875" style="11"/>
  </cols>
  <sheetData>
    <row r="1" spans="1:15" x14ac:dyDescent="0.3">
      <c r="A1" s="39" t="s">
        <v>37</v>
      </c>
      <c r="B1" s="40"/>
      <c r="C1" s="9" t="str">
        <f>[13]DBD!C1</f>
        <v>EmpDeductMedia</v>
      </c>
      <c r="D1" s="9" t="str">
        <f>[13]DBD!D1</f>
        <v>員工扣薪媒體檔</v>
      </c>
      <c r="E1" s="22" t="s">
        <v>38</v>
      </c>
      <c r="F1" s="10"/>
      <c r="G1" s="10"/>
    </row>
    <row r="2" spans="1:15" x14ac:dyDescent="0.3">
      <c r="A2" s="32"/>
      <c r="B2" s="33" t="s">
        <v>213</v>
      </c>
      <c r="C2" s="9" t="s">
        <v>436</v>
      </c>
      <c r="D2" s="9"/>
      <c r="E2" s="22"/>
      <c r="F2" s="10"/>
      <c r="G2" s="10"/>
    </row>
    <row r="3" spans="1:15" x14ac:dyDescent="0.3">
      <c r="A3" s="32"/>
      <c r="B3" s="33" t="s">
        <v>214</v>
      </c>
      <c r="C3" s="9"/>
      <c r="D3" s="9"/>
      <c r="E3" s="22"/>
      <c r="F3" s="10"/>
      <c r="G3" s="10"/>
    </row>
    <row r="4" spans="1:15" x14ac:dyDescent="0.3">
      <c r="A4" s="12" t="s">
        <v>39</v>
      </c>
      <c r="B4" s="12" t="s">
        <v>10</v>
      </c>
      <c r="C4" s="13" t="s">
        <v>11</v>
      </c>
      <c r="D4" s="12" t="s">
        <v>12</v>
      </c>
      <c r="E4" s="12" t="s">
        <v>13</v>
      </c>
      <c r="F4" s="12" t="s">
        <v>14</v>
      </c>
      <c r="G4" s="13" t="s">
        <v>15</v>
      </c>
      <c r="H4" s="14" t="s">
        <v>40</v>
      </c>
      <c r="I4" s="14" t="s">
        <v>41</v>
      </c>
      <c r="J4" s="14" t="s">
        <v>42</v>
      </c>
      <c r="K4" s="14" t="s">
        <v>43</v>
      </c>
      <c r="L4" s="14" t="s">
        <v>44</v>
      </c>
      <c r="M4" s="14" t="s">
        <v>45</v>
      </c>
      <c r="N4" s="14" t="s">
        <v>46</v>
      </c>
      <c r="O4" s="36" t="s">
        <v>424</v>
      </c>
    </row>
    <row r="5" spans="1:15" x14ac:dyDescent="0.3">
      <c r="A5" s="9">
        <f>[13]DBD!A9</f>
        <v>1</v>
      </c>
      <c r="B5" s="9" t="str">
        <f>[13]DBD!B9</f>
        <v>MediaDate</v>
      </c>
      <c r="C5" s="9" t="str">
        <f>[13]DBD!C9</f>
        <v>媒體日期</v>
      </c>
      <c r="D5" s="9" t="str">
        <f>[13]DBD!D9</f>
        <v>Decimald</v>
      </c>
      <c r="E5" s="9">
        <f>[13]DBD!E9</f>
        <v>8</v>
      </c>
      <c r="F5" s="9">
        <f>[13]DBD!F9</f>
        <v>0</v>
      </c>
      <c r="G5" s="9">
        <f>[13]DBD!G9</f>
        <v>0</v>
      </c>
      <c r="H5" s="15" t="s">
        <v>294</v>
      </c>
      <c r="I5" s="20" t="s">
        <v>295</v>
      </c>
      <c r="J5" s="20" t="s">
        <v>296</v>
      </c>
      <c r="K5" s="20" t="s">
        <v>297</v>
      </c>
      <c r="L5" s="15">
        <v>8</v>
      </c>
      <c r="M5" s="15"/>
      <c r="N5" s="15"/>
    </row>
    <row r="6" spans="1:15" ht="81" x14ac:dyDescent="0.3">
      <c r="A6" s="9">
        <f>[13]DBD!A10</f>
        <v>2</v>
      </c>
      <c r="B6" s="9" t="str">
        <f>[13]DBD!B10</f>
        <v>MediaKind</v>
      </c>
      <c r="C6" s="9" t="str">
        <f>[13]DBD!C10</f>
        <v>媒體別</v>
      </c>
      <c r="D6" s="9" t="str">
        <f>[13]DBD!D10</f>
        <v>VARCHAR2</v>
      </c>
      <c r="E6" s="9">
        <f>[13]DBD!E10</f>
        <v>1</v>
      </c>
      <c r="F6" s="9">
        <f>[13]DBD!F10</f>
        <v>0</v>
      </c>
      <c r="G6" s="9" t="str">
        <f>[13]DBD!G10</f>
        <v>1:ACH新光
2:ACH他行
3:郵局
4:15日
5:非15日</v>
      </c>
      <c r="H6" s="15"/>
      <c r="I6" s="19"/>
      <c r="J6" s="19"/>
      <c r="K6" s="19"/>
      <c r="L6" s="19"/>
      <c r="M6" s="15"/>
      <c r="N6" s="15" t="s">
        <v>298</v>
      </c>
    </row>
    <row r="7" spans="1:15" x14ac:dyDescent="0.3">
      <c r="A7" s="9">
        <f>[13]DBD!A11</f>
        <v>3</v>
      </c>
      <c r="B7" s="9" t="str">
        <f>[13]DBD!B11</f>
        <v>MediaSeq</v>
      </c>
      <c r="C7" s="9" t="str">
        <f>[13]DBD!C11</f>
        <v>媒體序號</v>
      </c>
      <c r="D7" s="9" t="str">
        <f>[13]DBD!D11</f>
        <v>DECIMAL</v>
      </c>
      <c r="E7" s="9">
        <f>[13]DBD!E11</f>
        <v>6</v>
      </c>
      <c r="F7" s="9">
        <f>[13]DBD!F11</f>
        <v>0</v>
      </c>
      <c r="G7" s="9">
        <f>[13]DBD!G11</f>
        <v>0</v>
      </c>
      <c r="H7" s="15"/>
      <c r="I7" s="15"/>
      <c r="J7" s="15"/>
      <c r="K7" s="15"/>
      <c r="L7" s="15"/>
      <c r="M7" s="15"/>
      <c r="N7" s="15" t="s">
        <v>299</v>
      </c>
    </row>
    <row r="8" spans="1:15" x14ac:dyDescent="0.3">
      <c r="A8" s="9">
        <f>[13]DBD!A12</f>
        <v>4</v>
      </c>
      <c r="B8" s="9" t="str">
        <f>[13]DBD!B12</f>
        <v>CustNo</v>
      </c>
      <c r="C8" s="9" t="str">
        <f>[13]DBD!C12</f>
        <v>戶號</v>
      </c>
      <c r="D8" s="9" t="str">
        <f>[13]DBD!D12</f>
        <v>DECIMAL</v>
      </c>
      <c r="E8" s="9">
        <f>[13]DBD!E12</f>
        <v>7</v>
      </c>
      <c r="F8" s="9">
        <f>[13]DBD!F12</f>
        <v>0</v>
      </c>
      <c r="G8" s="9">
        <f>[13]DBD!G12</f>
        <v>0</v>
      </c>
      <c r="H8" s="15" t="s">
        <v>294</v>
      </c>
      <c r="I8" s="19" t="s">
        <v>300</v>
      </c>
      <c r="J8" s="19" t="s">
        <v>301</v>
      </c>
      <c r="K8" s="19" t="s">
        <v>302</v>
      </c>
      <c r="L8" s="19">
        <v>7</v>
      </c>
      <c r="M8" s="15"/>
      <c r="N8" s="15"/>
    </row>
    <row r="9" spans="1:15" ht="259.2" x14ac:dyDescent="0.3">
      <c r="A9" s="9">
        <f>[13]DBD!A13</f>
        <v>5</v>
      </c>
      <c r="B9" s="9" t="str">
        <f>[13]DBD!B13</f>
        <v>RepayCode</v>
      </c>
      <c r="C9" s="9" t="str">
        <f>[13]DBD!C13</f>
        <v>還款類別</v>
      </c>
      <c r="D9" s="9" t="str">
        <f>[13]DBD!D13</f>
        <v>DECIMAL</v>
      </c>
      <c r="E9" s="9">
        <f>[13]DBD!E13</f>
        <v>2</v>
      </c>
      <c r="F9" s="9">
        <f>[13]DBD!F13</f>
        <v>0</v>
      </c>
      <c r="G9" s="9" t="str">
        <f>[13]DBD!G13</f>
        <v>0.債協暫收款
1.期款
2.部分償還
3.結案
4.帳管費
5.火險費
6.契變手續費
7.法務費
9.其他
11.債協匯入款(虛擬帳號為9510500NNNNNNN)</v>
      </c>
      <c r="H9" s="15" t="s">
        <v>303</v>
      </c>
      <c r="I9" s="15" t="s">
        <v>304</v>
      </c>
      <c r="J9" s="15" t="s">
        <v>305</v>
      </c>
      <c r="K9" s="15" t="s">
        <v>279</v>
      </c>
      <c r="L9" s="15">
        <v>1</v>
      </c>
      <c r="M9" s="15"/>
      <c r="N9" s="25" t="s">
        <v>306</v>
      </c>
      <c r="O9" s="11" t="s">
        <v>427</v>
      </c>
    </row>
    <row r="10" spans="1:15" ht="81" x14ac:dyDescent="0.3">
      <c r="A10" s="9">
        <f>[13]DBD!A14</f>
        <v>6</v>
      </c>
      <c r="B10" s="9" t="str">
        <f>[13]DBD!B14</f>
        <v>PerfRepayCode</v>
      </c>
      <c r="C10" s="9" t="str">
        <f>[13]DBD!C14</f>
        <v>扣款代碼</v>
      </c>
      <c r="D10" s="9" t="str">
        <f>[13]DBD!D14</f>
        <v>DECIMAL</v>
      </c>
      <c r="E10" s="9">
        <f>[13]DBD!E14</f>
        <v>1</v>
      </c>
      <c r="F10" s="9">
        <f>[13]DBD!F14</f>
        <v>0</v>
      </c>
      <c r="G10" s="9" t="str">
        <f>[13]DBD!G14</f>
        <v>1:扣薪件;2:特約件;3:滯繳件;4:人事特約件;5:房貸扣薪件</v>
      </c>
      <c r="H10" s="15" t="s">
        <v>303</v>
      </c>
      <c r="I10" s="19" t="s">
        <v>307</v>
      </c>
      <c r="J10" s="19" t="s">
        <v>308</v>
      </c>
      <c r="K10" s="19" t="s">
        <v>279</v>
      </c>
      <c r="L10" s="19">
        <v>1</v>
      </c>
      <c r="M10" s="15"/>
      <c r="N10" s="15"/>
    </row>
    <row r="11" spans="1:15" ht="32.4" x14ac:dyDescent="0.3">
      <c r="A11" s="9">
        <f>[13]DBD!A15</f>
        <v>7</v>
      </c>
      <c r="B11" s="9" t="str">
        <f>[13]DBD!B15</f>
        <v>RepayAmt</v>
      </c>
      <c r="C11" s="9" t="str">
        <f>[13]DBD!C15</f>
        <v>還款金額(扣款金額)</v>
      </c>
      <c r="D11" s="9" t="str">
        <f>[13]DBD!D15</f>
        <v>DECIMAL</v>
      </c>
      <c r="E11" s="9">
        <f>[13]DBD!E15</f>
        <v>14</v>
      </c>
      <c r="F11" s="9">
        <f>[13]DBD!F15</f>
        <v>0</v>
      </c>
      <c r="G11" s="9">
        <f>[13]DBD!G15</f>
        <v>0</v>
      </c>
      <c r="H11" s="15" t="s">
        <v>303</v>
      </c>
      <c r="I11" s="15" t="s">
        <v>309</v>
      </c>
      <c r="J11" s="15" t="s">
        <v>321</v>
      </c>
      <c r="K11" s="15" t="s">
        <v>322</v>
      </c>
      <c r="L11" s="15">
        <v>11</v>
      </c>
      <c r="M11" s="15"/>
      <c r="N11" s="15"/>
    </row>
    <row r="12" spans="1:15" x14ac:dyDescent="0.3">
      <c r="A12" s="9">
        <f>[13]DBD!A16</f>
        <v>8</v>
      </c>
      <c r="B12" s="9" t="str">
        <f>[13]DBD!B16</f>
        <v>PerfMonth</v>
      </c>
      <c r="C12" s="9" t="str">
        <f>[13]DBD!C16</f>
        <v>業績年月</v>
      </c>
      <c r="D12" s="9" t="str">
        <f>[13]DBD!D16</f>
        <v>DECIMAL</v>
      </c>
      <c r="E12" s="9">
        <f>[13]DBD!E16</f>
        <v>6</v>
      </c>
      <c r="F12" s="9">
        <f>[13]DBD!F16</f>
        <v>0</v>
      </c>
      <c r="G12" s="9">
        <f>[13]DBD!G16</f>
        <v>0</v>
      </c>
      <c r="H12" s="15" t="s">
        <v>303</v>
      </c>
      <c r="I12" s="15" t="s">
        <v>310</v>
      </c>
      <c r="J12" s="15" t="s">
        <v>323</v>
      </c>
      <c r="K12" s="15" t="s">
        <v>324</v>
      </c>
      <c r="L12" s="15">
        <v>6</v>
      </c>
      <c r="M12" s="15"/>
      <c r="N12" s="15"/>
    </row>
    <row r="13" spans="1:15" x14ac:dyDescent="0.3">
      <c r="A13" s="9">
        <f>[13]DBD!A17</f>
        <v>9</v>
      </c>
      <c r="B13" s="9" t="str">
        <f>[13]DBD!B17</f>
        <v>FlowCode</v>
      </c>
      <c r="C13" s="9" t="str">
        <f>[13]DBD!C17</f>
        <v>流程別</v>
      </c>
      <c r="D13" s="9" t="str">
        <f>[13]DBD!D17</f>
        <v>VARCHAR2</v>
      </c>
      <c r="E13" s="9">
        <f>[13]DBD!E17</f>
        <v>1</v>
      </c>
      <c r="F13" s="9">
        <f>[13]DBD!F17</f>
        <v>0</v>
      </c>
      <c r="G13" s="9">
        <f>[13]DBD!G17</f>
        <v>0</v>
      </c>
      <c r="H13" s="15" t="s">
        <v>303</v>
      </c>
      <c r="I13" s="15" t="s">
        <v>311</v>
      </c>
      <c r="J13" s="15" t="s">
        <v>325</v>
      </c>
      <c r="K13" s="15" t="s">
        <v>324</v>
      </c>
      <c r="L13" s="15">
        <v>1</v>
      </c>
      <c r="M13" s="15"/>
      <c r="N13" s="15"/>
    </row>
    <row r="14" spans="1:15" x14ac:dyDescent="0.3">
      <c r="A14" s="9">
        <f>[13]DBD!A18</f>
        <v>10</v>
      </c>
      <c r="B14" s="9" t="str">
        <f>[13]DBD!B18</f>
        <v>UnitCode</v>
      </c>
      <c r="C14" s="9" t="str">
        <f>[13]DBD!C18</f>
        <v>單位代號</v>
      </c>
      <c r="D14" s="9" t="str">
        <f>[13]DBD!D18</f>
        <v>VARCHAR2</v>
      </c>
      <c r="E14" s="9">
        <f>[13]DBD!E18</f>
        <v>6</v>
      </c>
      <c r="F14" s="9">
        <f>[13]DBD!F18</f>
        <v>0</v>
      </c>
      <c r="G14" s="9">
        <f>[13]DBD!G18</f>
        <v>0</v>
      </c>
      <c r="H14" s="15" t="s">
        <v>303</v>
      </c>
      <c r="I14" s="15" t="s">
        <v>312</v>
      </c>
      <c r="J14" s="15" t="s">
        <v>326</v>
      </c>
      <c r="K14" s="15" t="s">
        <v>279</v>
      </c>
      <c r="L14" s="15">
        <v>6</v>
      </c>
      <c r="M14" s="15"/>
      <c r="N14" s="15"/>
    </row>
    <row r="15" spans="1:15" x14ac:dyDescent="0.3">
      <c r="A15" s="9">
        <f>[13]DBD!A19</f>
        <v>11</v>
      </c>
      <c r="B15" s="9" t="str">
        <f>[13]DBD!B19</f>
        <v>CustId</v>
      </c>
      <c r="C15" s="9" t="str">
        <f>[13]DBD!C19</f>
        <v>身分證統一編號</v>
      </c>
      <c r="D15" s="9" t="str">
        <f>[13]DBD!D19</f>
        <v>VARCHAR2</v>
      </c>
      <c r="E15" s="9">
        <f>[13]DBD!E19</f>
        <v>10</v>
      </c>
      <c r="F15" s="9">
        <f>[13]DBD!F19</f>
        <v>0</v>
      </c>
      <c r="G15" s="9">
        <f>[13]DBD!G19</f>
        <v>0</v>
      </c>
      <c r="H15" s="15" t="s">
        <v>303</v>
      </c>
      <c r="I15" s="15" t="s">
        <v>313</v>
      </c>
      <c r="J15" s="15" t="s">
        <v>286</v>
      </c>
      <c r="K15" s="15" t="s">
        <v>279</v>
      </c>
      <c r="L15" s="15">
        <v>10</v>
      </c>
      <c r="M15" s="15"/>
      <c r="N15" s="15"/>
    </row>
    <row r="16" spans="1:15" x14ac:dyDescent="0.3">
      <c r="A16" s="9">
        <f>[13]DBD!A20</f>
        <v>12</v>
      </c>
      <c r="B16" s="9" t="str">
        <f>[13]DBD!B20</f>
        <v>EntryDate</v>
      </c>
      <c r="C16" s="9" t="str">
        <f>[13]DBD!C20</f>
        <v>入帳日期</v>
      </c>
      <c r="D16" s="9" t="str">
        <f>[13]DBD!D20</f>
        <v>Decimald</v>
      </c>
      <c r="E16" s="9">
        <f>[13]DBD!E20</f>
        <v>8</v>
      </c>
      <c r="F16" s="9">
        <f>[13]DBD!F20</f>
        <v>0</v>
      </c>
      <c r="G16" s="9">
        <f>[13]DBD!G20</f>
        <v>0</v>
      </c>
      <c r="H16" s="15" t="s">
        <v>303</v>
      </c>
      <c r="I16" s="15" t="s">
        <v>314</v>
      </c>
      <c r="J16" s="15" t="s">
        <v>327</v>
      </c>
      <c r="K16" s="15" t="s">
        <v>324</v>
      </c>
      <c r="L16" s="15">
        <v>8</v>
      </c>
      <c r="M16" s="15"/>
      <c r="N16" s="15"/>
    </row>
    <row r="17" spans="1:14" ht="32.4" x14ac:dyDescent="0.3">
      <c r="A17" s="9">
        <f>[13]DBD!A21</f>
        <v>13</v>
      </c>
      <c r="B17" s="9" t="str">
        <f>[13]DBD!B21</f>
        <v>TxAmt</v>
      </c>
      <c r="C17" s="9" t="str">
        <f>[13]DBD!C21</f>
        <v>交易金額(實扣金額)</v>
      </c>
      <c r="D17" s="9" t="str">
        <f>[13]DBD!D21</f>
        <v>DECIMAL</v>
      </c>
      <c r="E17" s="9">
        <f>[13]DBD!E21</f>
        <v>14</v>
      </c>
      <c r="F17" s="9">
        <f>[13]DBD!F21</f>
        <v>0</v>
      </c>
      <c r="G17" s="9">
        <f>[13]DBD!G21</f>
        <v>0</v>
      </c>
      <c r="H17" s="15" t="s">
        <v>303</v>
      </c>
      <c r="I17" s="15" t="s">
        <v>315</v>
      </c>
      <c r="J17" s="15" t="s">
        <v>328</v>
      </c>
      <c r="K17" s="15" t="s">
        <v>322</v>
      </c>
      <c r="L17" s="15">
        <v>11</v>
      </c>
      <c r="M17" s="15"/>
      <c r="N17" s="15"/>
    </row>
    <row r="18" spans="1:14" ht="48.6" x14ac:dyDescent="0.3">
      <c r="A18" s="9">
        <f>[13]DBD!A22</f>
        <v>14</v>
      </c>
      <c r="B18" s="9" t="str">
        <f>[13]DBD!B22</f>
        <v>ErrorCode</v>
      </c>
      <c r="C18" s="9" t="str">
        <f>[13]DBD!C22</f>
        <v>失敗原因</v>
      </c>
      <c r="D18" s="9" t="str">
        <f>[13]DBD!D22</f>
        <v>VARCHAR2</v>
      </c>
      <c r="E18" s="9">
        <f>[13]DBD!E22</f>
        <v>2</v>
      </c>
      <c r="F18" s="9">
        <f>[13]DBD!F22</f>
        <v>0</v>
      </c>
      <c r="G18" s="9" t="str">
        <f>[13]DBD!G22</f>
        <v>16:扣款失敗17:扣款不足…..</v>
      </c>
      <c r="H18" s="15" t="s">
        <v>303</v>
      </c>
      <c r="I18" s="15" t="s">
        <v>317</v>
      </c>
      <c r="J18" s="15" t="s">
        <v>329</v>
      </c>
      <c r="K18" s="15" t="s">
        <v>285</v>
      </c>
      <c r="L18" s="15">
        <v>2</v>
      </c>
      <c r="M18" s="15"/>
      <c r="N18" s="15"/>
    </row>
    <row r="19" spans="1:14" x14ac:dyDescent="0.3">
      <c r="A19" s="9">
        <f>[13]DBD!A23</f>
        <v>15</v>
      </c>
      <c r="B19" s="9" t="str">
        <f>[13]DBD!B23</f>
        <v>AcctCode</v>
      </c>
      <c r="C19" s="9" t="str">
        <f>[13]DBD!C23</f>
        <v>科目</v>
      </c>
      <c r="D19" s="9" t="str">
        <f>[13]DBD!D23</f>
        <v>VARCHAR2</v>
      </c>
      <c r="E19" s="9">
        <f>[13]DBD!E23</f>
        <v>3</v>
      </c>
      <c r="F19" s="9">
        <f>[13]DBD!F23</f>
        <v>0</v>
      </c>
      <c r="G19" s="9">
        <f>[13]DBD!G23</f>
        <v>0</v>
      </c>
      <c r="H19" s="15" t="s">
        <v>303</v>
      </c>
      <c r="I19" s="15" t="s">
        <v>316</v>
      </c>
      <c r="J19" s="15" t="s">
        <v>330</v>
      </c>
      <c r="K19" s="15" t="s">
        <v>297</v>
      </c>
      <c r="L19" s="15">
        <v>3</v>
      </c>
      <c r="M19" s="15"/>
      <c r="N19" s="15"/>
    </row>
    <row r="20" spans="1:14" x14ac:dyDescent="0.3">
      <c r="A20" s="9">
        <f>[13]DBD!A24</f>
        <v>16</v>
      </c>
      <c r="B20" s="9" t="str">
        <f>[13]DBD!B24</f>
        <v>AcDate</v>
      </c>
      <c r="C20" s="9" t="str">
        <f>[13]DBD!C24</f>
        <v>會計日期</v>
      </c>
      <c r="D20" s="9" t="str">
        <f>[13]DBD!D24</f>
        <v>Decimald</v>
      </c>
      <c r="E20" s="9">
        <f>[13]DBD!E24</f>
        <v>8</v>
      </c>
      <c r="F20" s="9">
        <f>[13]DBD!F24</f>
        <v>0</v>
      </c>
      <c r="G20" s="9">
        <f>[13]DBD!G24</f>
        <v>0</v>
      </c>
      <c r="H20" s="15" t="s">
        <v>303</v>
      </c>
      <c r="I20" s="20" t="s">
        <v>318</v>
      </c>
      <c r="J20" s="20" t="s">
        <v>331</v>
      </c>
      <c r="K20" s="20" t="s">
        <v>324</v>
      </c>
      <c r="L20" s="15">
        <v>8</v>
      </c>
      <c r="M20" s="15"/>
      <c r="N20" s="15"/>
    </row>
    <row r="21" spans="1:14" x14ac:dyDescent="0.3">
      <c r="A21" s="9">
        <f>[13]DBD!A25</f>
        <v>17</v>
      </c>
      <c r="B21" s="9" t="str">
        <f>[13]DBD!B25</f>
        <v>BatchNo</v>
      </c>
      <c r="C21" s="9" t="str">
        <f>[13]DBD!C25</f>
        <v>批號</v>
      </c>
      <c r="D21" s="9" t="str">
        <f>[13]DBD!D25</f>
        <v>VARCHAR2</v>
      </c>
      <c r="E21" s="9">
        <f>[13]DBD!E25</f>
        <v>6</v>
      </c>
      <c r="F21" s="9">
        <f>[13]DBD!F25</f>
        <v>0</v>
      </c>
      <c r="G21" s="9">
        <f>[13]DBD!G25</f>
        <v>0</v>
      </c>
      <c r="H21" s="15" t="s">
        <v>303</v>
      </c>
      <c r="I21" s="15" t="s">
        <v>319</v>
      </c>
      <c r="J21" s="15" t="s">
        <v>332</v>
      </c>
      <c r="K21" s="15" t="s">
        <v>324</v>
      </c>
      <c r="L21" s="15">
        <v>2</v>
      </c>
      <c r="M21" s="15"/>
      <c r="N21" s="15"/>
    </row>
    <row r="22" spans="1:14" x14ac:dyDescent="0.3">
      <c r="A22" s="9">
        <f>[13]DBD!A26</f>
        <v>18</v>
      </c>
      <c r="B22" s="9" t="str">
        <f>[13]DBD!B26</f>
        <v>DetailSeq</v>
      </c>
      <c r="C22" s="9" t="str">
        <f>[13]DBD!C26</f>
        <v>明細序號</v>
      </c>
      <c r="D22" s="9" t="str">
        <f>[13]DBD!D26</f>
        <v>DECIMAL</v>
      </c>
      <c r="E22" s="9">
        <f>[13]DBD!E26</f>
        <v>6</v>
      </c>
      <c r="F22" s="9">
        <f>[13]DBD!F26</f>
        <v>0</v>
      </c>
      <c r="G22" s="9">
        <f>[13]DBD!G26</f>
        <v>0</v>
      </c>
      <c r="H22" s="15"/>
      <c r="I22" s="15"/>
      <c r="J22" s="15"/>
      <c r="K22" s="15"/>
      <c r="L22" s="15"/>
      <c r="M22" s="15"/>
      <c r="N22" s="15" t="s">
        <v>320</v>
      </c>
    </row>
    <row r="23" spans="1:14" x14ac:dyDescent="0.3">
      <c r="A23" s="9">
        <f>[13]DBD!A27</f>
        <v>19</v>
      </c>
      <c r="B23" s="9" t="str">
        <f>[13]DBD!B27</f>
        <v>CreateDate</v>
      </c>
      <c r="C23" s="9" t="str">
        <f>[13]DBD!C27</f>
        <v>建檔日期時間</v>
      </c>
      <c r="D23" s="9" t="str">
        <f>[13]DBD!D27</f>
        <v>DATE</v>
      </c>
      <c r="E23" s="9">
        <f>[13]DBD!E27</f>
        <v>0</v>
      </c>
      <c r="F23" s="9">
        <f>[13]DBD!F27</f>
        <v>0</v>
      </c>
      <c r="G23" s="9">
        <f>[13]DBD!G27</f>
        <v>0</v>
      </c>
      <c r="H23" s="15"/>
      <c r="I23" s="15"/>
      <c r="J23" s="15"/>
      <c r="K23" s="15"/>
      <c r="L23" s="15"/>
      <c r="M23" s="15"/>
      <c r="N23" s="15"/>
    </row>
    <row r="24" spans="1:14" x14ac:dyDescent="0.3">
      <c r="A24" s="9">
        <f>[13]DBD!A28</f>
        <v>20</v>
      </c>
      <c r="B24" s="9" t="str">
        <f>[13]DBD!B28</f>
        <v>CreateEmpNo</v>
      </c>
      <c r="C24" s="9" t="str">
        <f>[13]DBD!C28</f>
        <v>建檔人員</v>
      </c>
      <c r="D24" s="9" t="str">
        <f>[13]DBD!D28</f>
        <v>VARCHAR2</v>
      </c>
      <c r="E24" s="9">
        <f>[13]DBD!E28</f>
        <v>6</v>
      </c>
      <c r="F24" s="9">
        <f>[13]DBD!F28</f>
        <v>0</v>
      </c>
      <c r="G24" s="9">
        <f>[13]DBD!G28</f>
        <v>0</v>
      </c>
      <c r="H24" s="15"/>
      <c r="I24" s="15"/>
      <c r="J24" s="15"/>
      <c r="K24" s="15"/>
      <c r="L24" s="15"/>
      <c r="M24" s="15"/>
      <c r="N24" s="15"/>
    </row>
    <row r="25" spans="1:14" ht="32.4" x14ac:dyDescent="0.3">
      <c r="A25" s="9">
        <f>[13]DBD!A29</f>
        <v>21</v>
      </c>
      <c r="B25" s="9" t="str">
        <f>[13]DBD!B29</f>
        <v>LastUpdate</v>
      </c>
      <c r="C25" s="9" t="str">
        <f>[13]DBD!C29</f>
        <v>最後更新日期時間</v>
      </c>
      <c r="D25" s="9" t="str">
        <f>[13]DBD!D29</f>
        <v>DATE</v>
      </c>
      <c r="E25" s="9">
        <f>[13]DBD!E29</f>
        <v>0</v>
      </c>
      <c r="F25" s="9">
        <f>[13]DBD!F29</f>
        <v>0</v>
      </c>
      <c r="G25" s="9">
        <f>[13]DBD!G29</f>
        <v>0</v>
      </c>
      <c r="H25" s="15"/>
      <c r="I25" s="15"/>
      <c r="J25" s="15"/>
      <c r="K25" s="15"/>
      <c r="L25" s="15"/>
      <c r="M25" s="15"/>
      <c r="N25" s="15"/>
    </row>
    <row r="26" spans="1:14" ht="32.4" x14ac:dyDescent="0.3">
      <c r="A26" s="9">
        <f>[13]DBD!A30</f>
        <v>22</v>
      </c>
      <c r="B26" s="9" t="str">
        <f>[13]DBD!B30</f>
        <v>LastUpdateEmpNo</v>
      </c>
      <c r="C26" s="9" t="str">
        <f>[13]DBD!C30</f>
        <v>最後更新人員</v>
      </c>
      <c r="D26" s="9" t="str">
        <f>[13]DBD!D30</f>
        <v>VARCHAR2</v>
      </c>
      <c r="E26" s="9">
        <f>[13]DBD!E30</f>
        <v>6</v>
      </c>
      <c r="F26" s="9">
        <f>[13]DBD!F30</f>
        <v>0</v>
      </c>
      <c r="G26" s="9">
        <f>[13]DBD!G30</f>
        <v>0</v>
      </c>
      <c r="H26" s="15"/>
      <c r="I26" s="15"/>
      <c r="J26" s="15"/>
      <c r="K26" s="15"/>
      <c r="L26" s="15"/>
      <c r="M26" s="15"/>
      <c r="N26" s="15"/>
    </row>
    <row r="27" spans="1:14" x14ac:dyDescent="0.3">
      <c r="A27" s="9"/>
      <c r="B27" s="9"/>
      <c r="C27" s="9"/>
      <c r="D27" s="9"/>
      <c r="E27" s="9"/>
      <c r="F27" s="9"/>
      <c r="G27" s="9"/>
      <c r="H27" s="15"/>
      <c r="I27" s="15"/>
      <c r="J27" s="15"/>
      <c r="K27" s="15"/>
      <c r="L27" s="15"/>
      <c r="M27" s="15"/>
      <c r="N27" s="15"/>
    </row>
    <row r="28" spans="1:14" x14ac:dyDescent="0.3">
      <c r="A28" s="9"/>
      <c r="B28" s="9"/>
      <c r="C28" s="9"/>
      <c r="D28" s="9"/>
      <c r="E28" s="9"/>
      <c r="F28" s="9"/>
      <c r="G28" s="9"/>
      <c r="H28" s="15"/>
      <c r="I28" s="15"/>
      <c r="J28" s="15"/>
      <c r="K28" s="15"/>
      <c r="L28" s="15"/>
      <c r="M28" s="15"/>
      <c r="N28" s="15"/>
    </row>
    <row r="29" spans="1:14" x14ac:dyDescent="0.3">
      <c r="A29" s="9"/>
      <c r="B29" s="9"/>
      <c r="C29" s="9"/>
      <c r="D29" s="9"/>
      <c r="E29" s="9"/>
      <c r="F29" s="9"/>
      <c r="G29" s="9"/>
      <c r="H29" s="15"/>
      <c r="I29" s="15"/>
      <c r="J29" s="15"/>
      <c r="K29" s="15"/>
      <c r="L29" s="15"/>
      <c r="M29" s="15"/>
      <c r="N29" s="15"/>
    </row>
    <row r="30" spans="1:14" x14ac:dyDescent="0.3">
      <c r="A30" s="9"/>
      <c r="B30" s="9"/>
      <c r="C30" s="9"/>
      <c r="D30" s="9"/>
      <c r="E30" s="9"/>
      <c r="F30" s="9"/>
      <c r="G30" s="9"/>
      <c r="H30" s="15"/>
      <c r="I30" s="15"/>
      <c r="J30" s="15"/>
      <c r="K30" s="15"/>
      <c r="L30" s="15"/>
      <c r="M30" s="15"/>
      <c r="N30" s="15"/>
    </row>
    <row r="31" spans="1:14" x14ac:dyDescent="0.3">
      <c r="A31" s="9"/>
      <c r="B31" s="9"/>
      <c r="C31" s="9"/>
      <c r="D31" s="9"/>
      <c r="E31" s="9"/>
      <c r="F31" s="9"/>
      <c r="G31" s="9"/>
      <c r="H31" s="15"/>
      <c r="I31" s="15"/>
      <c r="J31" s="15"/>
      <c r="K31" s="15"/>
      <c r="L31" s="15"/>
      <c r="M31" s="15"/>
      <c r="N31" s="15"/>
    </row>
    <row r="32" spans="1:14" x14ac:dyDescent="0.3">
      <c r="A32" s="9"/>
      <c r="B32" s="9"/>
      <c r="C32" s="9"/>
      <c r="D32" s="9"/>
      <c r="E32" s="9"/>
      <c r="F32" s="9"/>
      <c r="G32" s="9"/>
      <c r="H32" s="15"/>
      <c r="I32" s="15"/>
      <c r="J32" s="15"/>
      <c r="K32" s="15"/>
      <c r="L32" s="15"/>
      <c r="M32" s="15"/>
      <c r="N32" s="15"/>
    </row>
    <row r="33" spans="1:14" x14ac:dyDescent="0.3">
      <c r="A33" s="9"/>
      <c r="B33" s="9"/>
      <c r="C33" s="9"/>
      <c r="D33" s="9"/>
      <c r="E33" s="9"/>
      <c r="F33" s="9"/>
      <c r="G33" s="9"/>
      <c r="H33" s="15"/>
      <c r="I33" s="15"/>
      <c r="J33" s="15"/>
      <c r="K33" s="15"/>
      <c r="L33" s="15"/>
      <c r="M33" s="15"/>
      <c r="N33" s="15"/>
    </row>
    <row r="34" spans="1:14" x14ac:dyDescent="0.3">
      <c r="A34" s="9"/>
      <c r="B34" s="9"/>
      <c r="C34" s="9"/>
      <c r="D34" s="9"/>
      <c r="E34" s="9"/>
      <c r="F34" s="9"/>
      <c r="G34" s="9"/>
      <c r="H34" s="15"/>
      <c r="I34" s="15"/>
      <c r="J34" s="15"/>
      <c r="K34" s="15"/>
      <c r="L34" s="15"/>
      <c r="M34" s="15"/>
      <c r="N34" s="15"/>
    </row>
  </sheetData>
  <mergeCells count="1">
    <mergeCell ref="A1:B1"/>
  </mergeCells>
  <phoneticPr fontId="1" type="noConversion"/>
  <hyperlinks>
    <hyperlink ref="E1" location="'L4'!A1" display="回首頁" xr:uid="{00000000-0004-0000-0D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B4A9-9555-4A57-8694-D6D7A379921C}">
  <dimension ref="A1:O12"/>
  <sheetViews>
    <sheetView topLeftCell="C4" workbookViewId="0">
      <selection activeCell="O8" sqref="O8"/>
    </sheetView>
  </sheetViews>
  <sheetFormatPr defaultColWidth="67.5546875" defaultRowHeight="16.2" x14ac:dyDescent="0.3"/>
  <cols>
    <col min="1" max="1" width="5.21875" style="11" bestFit="1" customWidth="1"/>
    <col min="2" max="2" width="15.33203125" style="11" bestFit="1" customWidth="1"/>
    <col min="3" max="4" width="17.77734375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2.5546875" style="11" bestFit="1" customWidth="1"/>
    <col min="9" max="9" width="15.33203125" style="11" bestFit="1" customWidth="1"/>
    <col min="10" max="10" width="12.88671875" style="11" bestFit="1" customWidth="1"/>
    <col min="11" max="13" width="6.21875" style="11" bestFit="1" customWidth="1"/>
    <col min="14" max="14" width="11" style="11" bestFit="1" customWidth="1"/>
    <col min="15" max="16384" width="67.5546875" style="11"/>
  </cols>
  <sheetData>
    <row r="1" spans="1:15" ht="32.4" x14ac:dyDescent="0.3">
      <c r="A1" s="39" t="s">
        <v>37</v>
      </c>
      <c r="B1" s="40"/>
      <c r="C1" s="9" t="str">
        <f>[14]DBD!C1</f>
        <v>EmpDeductSchedule</v>
      </c>
      <c r="D1" s="9" t="str">
        <f>[14]DBD!D1</f>
        <v>員工扣薪日程表</v>
      </c>
      <c r="E1" s="22" t="s">
        <v>38</v>
      </c>
      <c r="F1" s="10"/>
      <c r="G1" s="10"/>
    </row>
    <row r="2" spans="1:15" ht="162" x14ac:dyDescent="0.3">
      <c r="A2" s="37"/>
      <c r="B2" s="38" t="s">
        <v>213</v>
      </c>
      <c r="C2" s="9" t="s">
        <v>437</v>
      </c>
      <c r="D2" s="9"/>
      <c r="E2" s="22"/>
      <c r="F2" s="10"/>
      <c r="G2" s="10"/>
    </row>
    <row r="3" spans="1:15" ht="32.4" x14ac:dyDescent="0.3">
      <c r="A3" s="37"/>
      <c r="B3" s="38" t="s">
        <v>214</v>
      </c>
      <c r="C3" s="9" t="s">
        <v>429</v>
      </c>
      <c r="D3" s="9"/>
      <c r="E3" s="22"/>
      <c r="F3" s="10"/>
      <c r="G3" s="10"/>
    </row>
    <row r="4" spans="1:15" x14ac:dyDescent="0.3">
      <c r="A4" s="12" t="s">
        <v>39</v>
      </c>
      <c r="B4" s="12" t="s">
        <v>10</v>
      </c>
      <c r="C4" s="13" t="s">
        <v>11</v>
      </c>
      <c r="D4" s="12" t="s">
        <v>12</v>
      </c>
      <c r="E4" s="12" t="s">
        <v>13</v>
      </c>
      <c r="F4" s="12" t="s">
        <v>14</v>
      </c>
      <c r="G4" s="13" t="s">
        <v>15</v>
      </c>
      <c r="H4" s="14" t="s">
        <v>40</v>
      </c>
      <c r="I4" s="14" t="s">
        <v>41</v>
      </c>
      <c r="J4" s="14" t="s">
        <v>42</v>
      </c>
      <c r="K4" s="14" t="s">
        <v>43</v>
      </c>
      <c r="L4" s="14" t="s">
        <v>44</v>
      </c>
      <c r="M4" s="14" t="s">
        <v>45</v>
      </c>
      <c r="N4" s="14" t="s">
        <v>46</v>
      </c>
      <c r="O4" s="36" t="s">
        <v>424</v>
      </c>
    </row>
    <row r="5" spans="1:15" x14ac:dyDescent="0.3">
      <c r="A5" s="9">
        <f>[14]DBD!A9</f>
        <v>1</v>
      </c>
      <c r="B5" s="9" t="str">
        <f>[14]DBD!B9</f>
        <v>WorkMonth</v>
      </c>
      <c r="C5" s="9" t="str">
        <f>[14]DBD!C9</f>
        <v>工作年月</v>
      </c>
      <c r="D5" s="9" t="str">
        <f>[14]DBD!D9</f>
        <v>DECIMAL</v>
      </c>
      <c r="E5" s="9">
        <f>[14]DBD!E9</f>
        <v>6</v>
      </c>
      <c r="F5" s="9">
        <f>[14]DBD!F9</f>
        <v>0</v>
      </c>
      <c r="G5" s="9" t="str">
        <f>[14]DBD!G9</f>
        <v>業績年月</v>
      </c>
      <c r="H5" s="15" t="s">
        <v>430</v>
      </c>
      <c r="I5" s="20" t="s">
        <v>310</v>
      </c>
      <c r="J5" s="20" t="s">
        <v>431</v>
      </c>
      <c r="K5" s="20" t="s">
        <v>9</v>
      </c>
      <c r="L5" s="15">
        <v>6</v>
      </c>
      <c r="M5" s="15"/>
      <c r="N5" s="15"/>
      <c r="O5" s="11" t="s">
        <v>491</v>
      </c>
    </row>
    <row r="6" spans="1:15" ht="129.6" x14ac:dyDescent="0.3">
      <c r="A6" s="9">
        <f>[14]DBD!A10</f>
        <v>2</v>
      </c>
      <c r="B6" s="9" t="str">
        <f>[14]DBD!B10</f>
        <v>AgType1</v>
      </c>
      <c r="C6" s="9" t="str">
        <f>[14]DBD!C10</f>
        <v>流程/制度別</v>
      </c>
      <c r="D6" s="9" t="str">
        <f>[14]DBD!D10</f>
        <v>VARCHAR2</v>
      </c>
      <c r="E6" s="9">
        <f>[14]DBD!E10</f>
        <v>1</v>
      </c>
      <c r="F6" s="9">
        <f>[14]DBD!F10</f>
        <v>0</v>
      </c>
      <c r="G6" s="9" t="str">
        <f>[14]DBD!G10</f>
        <v>同CdEmp.AgType1制度別
對應扣薪種類於CdCode維護</v>
      </c>
      <c r="H6" s="15" t="s">
        <v>430</v>
      </c>
      <c r="I6" s="19" t="s">
        <v>311</v>
      </c>
      <c r="J6" s="19" t="s">
        <v>432</v>
      </c>
      <c r="K6" s="19" t="s">
        <v>9</v>
      </c>
      <c r="L6" s="19">
        <v>1</v>
      </c>
      <c r="M6" s="15"/>
      <c r="N6" s="15"/>
      <c r="O6" s="11" t="s">
        <v>492</v>
      </c>
    </row>
    <row r="7" spans="1:15" x14ac:dyDescent="0.3">
      <c r="A7" s="9">
        <f>[14]DBD!A11</f>
        <v>3</v>
      </c>
      <c r="B7" s="9" t="str">
        <f>[14]DBD!B11</f>
        <v>EntryDate</v>
      </c>
      <c r="C7" s="9" t="str">
        <f>[14]DBD!C11</f>
        <v>入帳日期</v>
      </c>
      <c r="D7" s="9" t="str">
        <f>[14]DBD!D11</f>
        <v>Decimald</v>
      </c>
      <c r="E7" s="9">
        <f>[14]DBD!E11</f>
        <v>8</v>
      </c>
      <c r="F7" s="9">
        <f>[14]DBD!F11</f>
        <v>0</v>
      </c>
      <c r="G7" s="9">
        <f>[14]DBD!G11</f>
        <v>0</v>
      </c>
      <c r="H7" s="15" t="s">
        <v>430</v>
      </c>
      <c r="I7" s="15" t="s">
        <v>295</v>
      </c>
      <c r="J7" s="15" t="s">
        <v>433</v>
      </c>
      <c r="K7" s="15" t="s">
        <v>9</v>
      </c>
      <c r="L7" s="15">
        <v>8</v>
      </c>
      <c r="M7" s="15"/>
      <c r="N7" s="15"/>
      <c r="O7" s="11" t="s">
        <v>493</v>
      </c>
    </row>
    <row r="8" spans="1:15" x14ac:dyDescent="0.3">
      <c r="A8" s="9">
        <f>[14]DBD!A12</f>
        <v>4</v>
      </c>
      <c r="B8" s="9" t="str">
        <f>[14]DBD!B12</f>
        <v>MediaDate</v>
      </c>
      <c r="C8" s="9" t="str">
        <f>[14]DBD!C12</f>
        <v>媒體日期</v>
      </c>
      <c r="D8" s="9" t="str">
        <f>[14]DBD!D12</f>
        <v>Decimald</v>
      </c>
      <c r="E8" s="9">
        <f>[14]DBD!E12</f>
        <v>8</v>
      </c>
      <c r="F8" s="9">
        <f>[14]DBD!F12</f>
        <v>0</v>
      </c>
      <c r="G8" s="9">
        <f>[14]DBD!G12</f>
        <v>0</v>
      </c>
      <c r="H8" s="15"/>
      <c r="I8" s="19"/>
      <c r="J8" s="19"/>
      <c r="K8" s="19"/>
      <c r="L8" s="19"/>
      <c r="M8" s="15"/>
      <c r="N8" s="15" t="s">
        <v>236</v>
      </c>
    </row>
    <row r="9" spans="1:15" x14ac:dyDescent="0.3">
      <c r="A9" s="9">
        <f>[14]DBD!A13</f>
        <v>5</v>
      </c>
      <c r="B9" s="9" t="str">
        <f>[14]DBD!B13</f>
        <v>CreateDate</v>
      </c>
      <c r="C9" s="9" t="str">
        <f>[14]DBD!C13</f>
        <v>建檔日期時間</v>
      </c>
      <c r="D9" s="9" t="str">
        <f>[14]DBD!D13</f>
        <v>DATE</v>
      </c>
      <c r="E9" s="9">
        <f>[14]DBD!E13</f>
        <v>0</v>
      </c>
      <c r="F9" s="9" t="str">
        <f>[14]DBD!F13</f>
        <v xml:space="preserve"> </v>
      </c>
      <c r="G9" s="9" t="str">
        <f>[14]DBD!G13</f>
        <v xml:space="preserve"> </v>
      </c>
      <c r="H9" s="15"/>
      <c r="I9" s="15"/>
      <c r="J9" s="15"/>
      <c r="K9" s="15"/>
      <c r="L9" s="15"/>
      <c r="M9" s="15"/>
      <c r="N9" s="25"/>
    </row>
    <row r="10" spans="1:15" x14ac:dyDescent="0.3">
      <c r="A10" s="9">
        <f>[14]DBD!A14</f>
        <v>6</v>
      </c>
      <c r="B10" s="9" t="str">
        <f>[14]DBD!B14</f>
        <v>CreateEmpNo</v>
      </c>
      <c r="C10" s="9" t="str">
        <f>[14]DBD!C14</f>
        <v>建檔人員</v>
      </c>
      <c r="D10" s="9" t="str">
        <f>[14]DBD!D14</f>
        <v>VARCHAR2</v>
      </c>
      <c r="E10" s="9">
        <f>[14]DBD!E14</f>
        <v>6</v>
      </c>
      <c r="F10" s="9" t="str">
        <f>[14]DBD!F14</f>
        <v xml:space="preserve"> </v>
      </c>
      <c r="G10" s="9">
        <f>[14]DBD!G14</f>
        <v>0</v>
      </c>
      <c r="H10" s="15"/>
      <c r="I10" s="19"/>
      <c r="J10" s="19"/>
      <c r="K10" s="19"/>
      <c r="L10" s="19"/>
      <c r="M10" s="15"/>
      <c r="N10" s="15"/>
    </row>
    <row r="11" spans="1:15" ht="32.4" x14ac:dyDescent="0.3">
      <c r="A11" s="9">
        <f>[14]DBD!A15</f>
        <v>7</v>
      </c>
      <c r="B11" s="9" t="str">
        <f>[14]DBD!B15</f>
        <v>LastUpdate</v>
      </c>
      <c r="C11" s="9" t="str">
        <f>[14]DBD!C15</f>
        <v>最後更新日期時間</v>
      </c>
      <c r="D11" s="9" t="str">
        <f>[14]DBD!D15</f>
        <v>DATE</v>
      </c>
      <c r="E11" s="9">
        <f>[14]DBD!E15</f>
        <v>0</v>
      </c>
      <c r="F11" s="9" t="str">
        <f>[14]DBD!F15</f>
        <v xml:space="preserve"> </v>
      </c>
      <c r="G11" s="9" t="str">
        <f>[14]DBD!G15</f>
        <v xml:space="preserve"> </v>
      </c>
      <c r="H11" s="15"/>
      <c r="I11" s="15"/>
      <c r="J11" s="15"/>
      <c r="K11" s="15"/>
      <c r="L11" s="15"/>
      <c r="M11" s="15"/>
      <c r="N11" s="15"/>
    </row>
    <row r="12" spans="1:15" ht="32.4" x14ac:dyDescent="0.3">
      <c r="A12" s="9">
        <f>[14]DBD!A16</f>
        <v>8</v>
      </c>
      <c r="B12" s="9" t="str">
        <f>[14]DBD!B16</f>
        <v>LastUpdateEmpNo</v>
      </c>
      <c r="C12" s="9" t="str">
        <f>[14]DBD!C16</f>
        <v>最後更新人員</v>
      </c>
      <c r="D12" s="9" t="str">
        <f>[14]DBD!D16</f>
        <v>VARCHAR2</v>
      </c>
      <c r="E12" s="9">
        <f>[14]DBD!E16</f>
        <v>6</v>
      </c>
      <c r="F12" s="9" t="str">
        <f>[14]DBD!F16</f>
        <v xml:space="preserve"> </v>
      </c>
      <c r="G12" s="9" t="str">
        <f>[14]DBD!G16</f>
        <v xml:space="preserve"> </v>
      </c>
      <c r="H12" s="15"/>
      <c r="I12" s="15"/>
      <c r="J12" s="15"/>
      <c r="K12" s="15"/>
      <c r="L12" s="15"/>
      <c r="M12" s="15"/>
      <c r="N12" s="15"/>
    </row>
  </sheetData>
  <mergeCells count="1">
    <mergeCell ref="A1:B1"/>
  </mergeCells>
  <phoneticPr fontId="1" type="noConversion"/>
  <hyperlinks>
    <hyperlink ref="E1" location="'L4'!A1" display="回首頁" xr:uid="{75B5ABE2-40B5-4E19-976C-23B82288FE3E}"/>
  </hyperlinks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47"/>
  <sheetViews>
    <sheetView topLeftCell="L4" workbookViewId="0">
      <selection activeCell="O18" sqref="O18"/>
    </sheetView>
  </sheetViews>
  <sheetFormatPr defaultColWidth="67.5546875" defaultRowHeight="16.2" customHeight="1" x14ac:dyDescent="0.3"/>
  <cols>
    <col min="1" max="1" width="5.21875" style="11" bestFit="1" customWidth="1"/>
    <col min="2" max="2" width="15.33203125" style="11" bestFit="1" customWidth="1"/>
    <col min="3" max="4" width="17.77734375" style="11" bestFit="1" customWidth="1"/>
    <col min="5" max="5" width="8.21875" style="11" bestFit="1" customWidth="1"/>
    <col min="6" max="6" width="6.21875" style="11" bestFit="1" customWidth="1"/>
    <col min="7" max="7" width="14.33203125" style="11" customWidth="1"/>
    <col min="8" max="8" width="12.5546875" style="11" bestFit="1" customWidth="1"/>
    <col min="9" max="10" width="15.33203125" style="11" bestFit="1" customWidth="1"/>
    <col min="11" max="13" width="6.21875" style="11" bestFit="1" customWidth="1"/>
    <col min="14" max="14" width="57.77734375" style="11" customWidth="1"/>
    <col min="15" max="16384" width="67.5546875" style="11"/>
  </cols>
  <sheetData>
    <row r="1" spans="1:15" ht="16.2" customHeight="1" x14ac:dyDescent="0.3">
      <c r="A1" s="39" t="s">
        <v>37</v>
      </c>
      <c r="B1" s="40"/>
      <c r="C1" s="9" t="str">
        <f>[15]DBD!C1</f>
        <v>InsuComm</v>
      </c>
      <c r="D1" s="9" t="str">
        <f>[15]DBD!D1</f>
        <v>火險佣金檔</v>
      </c>
      <c r="E1" s="22" t="s">
        <v>38</v>
      </c>
      <c r="F1" s="10"/>
      <c r="G1" s="10"/>
    </row>
    <row r="2" spans="1:15" ht="16.2" customHeight="1" x14ac:dyDescent="0.3">
      <c r="A2" s="32"/>
      <c r="B2" s="33" t="s">
        <v>213</v>
      </c>
      <c r="C2" s="9" t="s">
        <v>438</v>
      </c>
      <c r="D2" s="9"/>
      <c r="E2" s="22"/>
      <c r="F2" s="10"/>
      <c r="G2" s="10"/>
    </row>
    <row r="3" spans="1:15" ht="16.2" customHeight="1" x14ac:dyDescent="0.3">
      <c r="A3" s="32"/>
      <c r="B3" s="33" t="s">
        <v>214</v>
      </c>
      <c r="C3" s="9" t="s">
        <v>434</v>
      </c>
      <c r="D3" s="9"/>
      <c r="E3" s="22"/>
      <c r="F3" s="10"/>
      <c r="G3" s="10"/>
    </row>
    <row r="4" spans="1:15" ht="16.2" customHeight="1" x14ac:dyDescent="0.3">
      <c r="A4" s="12" t="s">
        <v>39</v>
      </c>
      <c r="B4" s="12" t="s">
        <v>10</v>
      </c>
      <c r="C4" s="13" t="s">
        <v>11</v>
      </c>
      <c r="D4" s="12" t="s">
        <v>12</v>
      </c>
      <c r="E4" s="12" t="s">
        <v>13</v>
      </c>
      <c r="F4" s="12" t="s">
        <v>14</v>
      </c>
      <c r="G4" s="13" t="s">
        <v>15</v>
      </c>
      <c r="H4" s="14" t="s">
        <v>40</v>
      </c>
      <c r="I4" s="14" t="s">
        <v>41</v>
      </c>
      <c r="J4" s="14" t="s">
        <v>42</v>
      </c>
      <c r="K4" s="14" t="s">
        <v>43</v>
      </c>
      <c r="L4" s="14" t="s">
        <v>44</v>
      </c>
      <c r="M4" s="14" t="s">
        <v>45</v>
      </c>
      <c r="N4" s="14" t="s">
        <v>46</v>
      </c>
      <c r="O4" s="36" t="s">
        <v>424</v>
      </c>
    </row>
    <row r="5" spans="1:15" ht="16.2" customHeight="1" x14ac:dyDescent="0.3">
      <c r="A5" s="9">
        <f>[15]DBD!A9</f>
        <v>1</v>
      </c>
      <c r="B5" s="9" t="str">
        <f>[15]DBD!B9</f>
        <v>InsuYearMonth</v>
      </c>
      <c r="C5" s="9" t="str">
        <f>[15]DBD!C9</f>
        <v>年月份</v>
      </c>
      <c r="D5" s="9" t="str">
        <f>[15]DBD!D9</f>
        <v>DECIMAL</v>
      </c>
      <c r="E5" s="9">
        <f>[15]DBD!E9</f>
        <v>6</v>
      </c>
      <c r="F5" s="9">
        <f>[15]DBD!F9</f>
        <v>0</v>
      </c>
      <c r="G5" s="9">
        <f>[15]DBD!G9</f>
        <v>0</v>
      </c>
      <c r="H5" s="15" t="s">
        <v>157</v>
      </c>
      <c r="I5" s="20" t="s">
        <v>105</v>
      </c>
      <c r="J5" s="20" t="s">
        <v>106</v>
      </c>
      <c r="K5" s="20" t="s">
        <v>9</v>
      </c>
      <c r="L5" s="15">
        <v>6</v>
      </c>
      <c r="M5" s="15"/>
      <c r="N5" s="15"/>
    </row>
    <row r="6" spans="1:15" ht="16.2" customHeight="1" x14ac:dyDescent="0.3">
      <c r="A6" s="9">
        <f>[15]DBD!A10</f>
        <v>2</v>
      </c>
      <c r="B6" s="9" t="str">
        <f>[15]DBD!B10</f>
        <v>InsuCommSeq</v>
      </c>
      <c r="C6" s="9" t="str">
        <f>[15]DBD!C10</f>
        <v>佣金媒體檔序號</v>
      </c>
      <c r="D6" s="9" t="str">
        <f>[15]DBD!D10</f>
        <v>DECIMAL</v>
      </c>
      <c r="E6" s="9">
        <f>[15]DBD!E10</f>
        <v>6</v>
      </c>
      <c r="F6" s="9">
        <f>[15]DBD!F10</f>
        <v>0</v>
      </c>
      <c r="G6" s="9" t="str">
        <f>[15]DBD!G10</f>
        <v>寫入檔之排序</v>
      </c>
      <c r="H6" s="15"/>
      <c r="I6" s="20"/>
      <c r="J6" s="20"/>
      <c r="K6" s="20"/>
      <c r="L6" s="15"/>
      <c r="M6" s="15"/>
      <c r="N6" s="15" t="s">
        <v>488</v>
      </c>
    </row>
    <row r="7" spans="1:15" ht="16.2" customHeight="1" x14ac:dyDescent="0.3">
      <c r="A7" s="9">
        <f>[15]DBD!A11</f>
        <v>3</v>
      </c>
      <c r="B7" s="9" t="str">
        <f>[15]DBD!B11</f>
        <v>ManagerCode</v>
      </c>
      <c r="C7" s="9" t="str">
        <f>[15]DBD!C11</f>
        <v>經紀人代號</v>
      </c>
      <c r="D7" s="9" t="str">
        <f>[15]DBD!D11</f>
        <v>VARCHAR2</v>
      </c>
      <c r="E7" s="9">
        <f>[15]DBD!E11</f>
        <v>3</v>
      </c>
      <c r="F7" s="9">
        <f>[15]DBD!F11</f>
        <v>0</v>
      </c>
      <c r="G7" s="9">
        <f>[15]DBD!G11</f>
        <v>0</v>
      </c>
      <c r="H7" s="15" t="s">
        <v>104</v>
      </c>
      <c r="I7" s="19" t="s">
        <v>107</v>
      </c>
      <c r="J7" s="19" t="s">
        <v>108</v>
      </c>
      <c r="K7" s="19" t="s">
        <v>7</v>
      </c>
      <c r="L7" s="19">
        <v>3</v>
      </c>
      <c r="M7" s="15"/>
      <c r="N7" s="15" t="s">
        <v>333</v>
      </c>
      <c r="O7" s="11" t="s">
        <v>494</v>
      </c>
    </row>
    <row r="8" spans="1:15" ht="16.2" customHeight="1" x14ac:dyDescent="0.3">
      <c r="A8" s="9">
        <f>[15]DBD!A12</f>
        <v>4</v>
      </c>
      <c r="B8" s="9" t="str">
        <f>[15]DBD!B12</f>
        <v>NowInsuNo</v>
      </c>
      <c r="C8" s="9" t="str">
        <f>[15]DBD!C12</f>
        <v>保單號碼</v>
      </c>
      <c r="D8" s="9" t="str">
        <f>[15]DBD!D12</f>
        <v>VARCHAR2</v>
      </c>
      <c r="E8" s="9">
        <f>[15]DBD!E12</f>
        <v>20</v>
      </c>
      <c r="F8" s="9">
        <f>[15]DBD!F12</f>
        <v>0</v>
      </c>
      <c r="G8" s="9">
        <f>[15]DBD!G12</f>
        <v>0</v>
      </c>
      <c r="H8" s="15" t="s">
        <v>104</v>
      </c>
      <c r="I8" s="15" t="s">
        <v>109</v>
      </c>
      <c r="J8" s="15" t="s">
        <v>110</v>
      </c>
      <c r="K8" s="15" t="s">
        <v>7</v>
      </c>
      <c r="L8" s="15">
        <v>20</v>
      </c>
      <c r="M8" s="15"/>
      <c r="N8" s="15" t="s">
        <v>334</v>
      </c>
      <c r="O8" s="11" t="s">
        <v>495</v>
      </c>
    </row>
    <row r="9" spans="1:15" ht="16.2" customHeight="1" x14ac:dyDescent="0.3">
      <c r="A9" s="9">
        <f>[15]DBD!A13</f>
        <v>5</v>
      </c>
      <c r="B9" s="9" t="str">
        <f>[15]DBD!B13</f>
        <v>BatchNo</v>
      </c>
      <c r="C9" s="9" t="str">
        <f>[15]DBD!C13</f>
        <v>批號</v>
      </c>
      <c r="D9" s="9" t="str">
        <f>[15]DBD!D13</f>
        <v>VARCHAR2</v>
      </c>
      <c r="E9" s="9">
        <f>[15]DBD!E13</f>
        <v>20</v>
      </c>
      <c r="F9" s="9">
        <f>[15]DBD!F13</f>
        <v>0</v>
      </c>
      <c r="G9" s="9">
        <f>[15]DBD!G13</f>
        <v>0</v>
      </c>
      <c r="H9" s="15" t="s">
        <v>104</v>
      </c>
      <c r="I9" s="19" t="s">
        <v>111</v>
      </c>
      <c r="J9" s="19" t="s">
        <v>112</v>
      </c>
      <c r="K9" s="19" t="s">
        <v>7</v>
      </c>
      <c r="L9" s="19">
        <v>20</v>
      </c>
      <c r="M9" s="15"/>
      <c r="N9" s="15" t="s">
        <v>335</v>
      </c>
      <c r="O9" s="11" t="s">
        <v>496</v>
      </c>
    </row>
    <row r="10" spans="1:15" ht="16.2" customHeight="1" x14ac:dyDescent="0.3">
      <c r="A10" s="9">
        <f>[15]DBD!A14</f>
        <v>6</v>
      </c>
      <c r="B10" s="9" t="str">
        <f>[15]DBD!B14</f>
        <v>InsuType</v>
      </c>
      <c r="C10" s="9" t="str">
        <f>[15]DBD!C14</f>
        <v>險別</v>
      </c>
      <c r="D10" s="9" t="str">
        <f>[15]DBD!D14</f>
        <v>DECIMAL</v>
      </c>
      <c r="E10" s="9">
        <f>[15]DBD!E14</f>
        <v>2</v>
      </c>
      <c r="F10" s="9">
        <f>[15]DBD!F14</f>
        <v>0</v>
      </c>
      <c r="G10" s="9">
        <f>[15]DBD!G14</f>
        <v>0</v>
      </c>
      <c r="H10" s="15" t="s">
        <v>104</v>
      </c>
      <c r="I10" s="15" t="s">
        <v>113</v>
      </c>
      <c r="J10" s="15" t="s">
        <v>114</v>
      </c>
      <c r="K10" s="15" t="s">
        <v>7</v>
      </c>
      <c r="L10" s="15">
        <v>3</v>
      </c>
      <c r="M10" s="15"/>
      <c r="N10" s="15" t="s">
        <v>489</v>
      </c>
      <c r="O10" s="11" t="s">
        <v>497</v>
      </c>
    </row>
    <row r="11" spans="1:15" ht="16.2" customHeight="1" x14ac:dyDescent="0.3">
      <c r="A11" s="9">
        <f>[15]DBD!A15</f>
        <v>7</v>
      </c>
      <c r="B11" s="9" t="str">
        <f>[15]DBD!B15</f>
        <v>InsuSignDate</v>
      </c>
      <c r="C11" s="9" t="str">
        <f>[15]DBD!C15</f>
        <v>簽單日期</v>
      </c>
      <c r="D11" s="9" t="str">
        <f>[15]DBD!D15</f>
        <v>DECIMALD</v>
      </c>
      <c r="E11" s="9">
        <f>[15]DBD!E15</f>
        <v>8</v>
      </c>
      <c r="F11" s="9">
        <f>[15]DBD!F15</f>
        <v>0</v>
      </c>
      <c r="G11" s="9">
        <f>[15]DBD!G15</f>
        <v>0</v>
      </c>
      <c r="H11" s="15" t="s">
        <v>104</v>
      </c>
      <c r="I11" s="19" t="s">
        <v>115</v>
      </c>
      <c r="J11" s="19" t="s">
        <v>116</v>
      </c>
      <c r="K11" s="19" t="s">
        <v>9</v>
      </c>
      <c r="L11" s="19">
        <v>8</v>
      </c>
      <c r="M11" s="15"/>
      <c r="N11" s="15"/>
    </row>
    <row r="12" spans="1:15" ht="16.2" customHeight="1" x14ac:dyDescent="0.3">
      <c r="A12" s="9">
        <f>[15]DBD!A16</f>
        <v>8</v>
      </c>
      <c r="B12" s="9" t="str">
        <f>[15]DBD!B16</f>
        <v>InsuredName</v>
      </c>
      <c r="C12" s="9" t="str">
        <f>[15]DBD!C16</f>
        <v>被保險人</v>
      </c>
      <c r="D12" s="9" t="str">
        <f>[15]DBD!D16</f>
        <v>NVARCHAR2</v>
      </c>
      <c r="E12" s="9">
        <f>[15]DBD!E16</f>
        <v>60</v>
      </c>
      <c r="F12" s="9">
        <f>[15]DBD!F16</f>
        <v>0</v>
      </c>
      <c r="G12" s="9">
        <f>[15]DBD!G16</f>
        <v>0</v>
      </c>
      <c r="H12" s="15" t="s">
        <v>104</v>
      </c>
      <c r="I12" s="15" t="s">
        <v>117</v>
      </c>
      <c r="J12" s="15" t="s">
        <v>118</v>
      </c>
      <c r="K12" s="15" t="s">
        <v>7</v>
      </c>
      <c r="L12" s="15">
        <v>60</v>
      </c>
      <c r="M12" s="15"/>
      <c r="N12" s="15"/>
    </row>
    <row r="13" spans="1:15" ht="16.2" customHeight="1" x14ac:dyDescent="0.3">
      <c r="A13" s="9">
        <f>[15]DBD!A17</f>
        <v>9</v>
      </c>
      <c r="B13" s="9" t="str">
        <f>[15]DBD!B17</f>
        <v>InsuredAddr</v>
      </c>
      <c r="C13" s="9" t="str">
        <f>[15]DBD!C17</f>
        <v>被保險人地址</v>
      </c>
      <c r="D13" s="9" t="str">
        <f>[15]DBD!D17</f>
        <v>NVARCHAR2</v>
      </c>
      <c r="E13" s="9">
        <f>[15]DBD!E17</f>
        <v>60</v>
      </c>
      <c r="F13" s="9">
        <f>[15]DBD!F17</f>
        <v>0</v>
      </c>
      <c r="G13" s="9">
        <f>[15]DBD!G17</f>
        <v>0</v>
      </c>
      <c r="H13" s="15" t="s">
        <v>104</v>
      </c>
      <c r="I13" s="15" t="s">
        <v>119</v>
      </c>
      <c r="J13" s="15" t="s">
        <v>120</v>
      </c>
      <c r="K13" s="15" t="s">
        <v>7</v>
      </c>
      <c r="L13" s="15">
        <v>60</v>
      </c>
      <c r="M13" s="15"/>
      <c r="N13" s="15"/>
    </row>
    <row r="14" spans="1:15" ht="16.2" customHeight="1" x14ac:dyDescent="0.3">
      <c r="A14" s="9">
        <f>[15]DBD!A18</f>
        <v>10</v>
      </c>
      <c r="B14" s="9" t="str">
        <f>[15]DBD!B18</f>
        <v>InsuredTeleph</v>
      </c>
      <c r="C14" s="9" t="str">
        <f>[15]DBD!C18</f>
        <v>被保險人電話</v>
      </c>
      <c r="D14" s="9" t="str">
        <f>[15]DBD!D18</f>
        <v>VARCHAR2</v>
      </c>
      <c r="E14" s="9">
        <f>[15]DBD!E18</f>
        <v>20</v>
      </c>
      <c r="F14" s="9">
        <f>[15]DBD!F18</f>
        <v>0</v>
      </c>
      <c r="G14" s="9">
        <f>[15]DBD!G18</f>
        <v>0</v>
      </c>
      <c r="H14" s="15" t="s">
        <v>104</v>
      </c>
      <c r="I14" s="15" t="s">
        <v>121</v>
      </c>
      <c r="J14" s="15" t="s">
        <v>122</v>
      </c>
      <c r="K14" s="15" t="s">
        <v>7</v>
      </c>
      <c r="L14" s="15">
        <v>20</v>
      </c>
      <c r="M14" s="15"/>
      <c r="N14" s="15"/>
    </row>
    <row r="15" spans="1:15" ht="16.2" customHeight="1" x14ac:dyDescent="0.3">
      <c r="A15" s="9">
        <f>[15]DBD!A19</f>
        <v>11</v>
      </c>
      <c r="B15" s="9" t="str">
        <f>[15]DBD!B19</f>
        <v>InsuStartDate</v>
      </c>
      <c r="C15" s="9" t="str">
        <f>[15]DBD!C19</f>
        <v>起保日期</v>
      </c>
      <c r="D15" s="9" t="str">
        <f>[15]DBD!D19</f>
        <v>DECIMALD</v>
      </c>
      <c r="E15" s="9">
        <f>[15]DBD!E19</f>
        <v>8</v>
      </c>
      <c r="F15" s="9">
        <f>[15]DBD!F19</f>
        <v>0</v>
      </c>
      <c r="G15" s="9">
        <f>[15]DBD!G19</f>
        <v>0</v>
      </c>
      <c r="H15" s="15" t="s">
        <v>104</v>
      </c>
      <c r="I15" s="15" t="s">
        <v>123</v>
      </c>
      <c r="J15" s="15" t="s">
        <v>124</v>
      </c>
      <c r="K15" s="15" t="s">
        <v>9</v>
      </c>
      <c r="L15" s="15">
        <v>8</v>
      </c>
      <c r="M15" s="15"/>
      <c r="N15" s="15"/>
    </row>
    <row r="16" spans="1:15" ht="16.2" customHeight="1" x14ac:dyDescent="0.3">
      <c r="A16" s="9">
        <f>[15]DBD!A20</f>
        <v>12</v>
      </c>
      <c r="B16" s="9" t="str">
        <f>[15]DBD!B20</f>
        <v>InsuEndDate</v>
      </c>
      <c r="C16" s="9" t="str">
        <f>[15]DBD!C20</f>
        <v>到期日期</v>
      </c>
      <c r="D16" s="9" t="str">
        <f>[15]DBD!D20</f>
        <v>DECIMALD</v>
      </c>
      <c r="E16" s="9">
        <f>[15]DBD!E20</f>
        <v>8</v>
      </c>
      <c r="F16" s="9">
        <f>[15]DBD!F20</f>
        <v>0</v>
      </c>
      <c r="G16" s="9">
        <f>[15]DBD!G20</f>
        <v>0</v>
      </c>
      <c r="H16" s="15" t="s">
        <v>104</v>
      </c>
      <c r="I16" s="15" t="s">
        <v>125</v>
      </c>
      <c r="J16" s="15" t="s">
        <v>126</v>
      </c>
      <c r="K16" s="15" t="s">
        <v>9</v>
      </c>
      <c r="L16" s="15">
        <v>8</v>
      </c>
      <c r="M16" s="15"/>
      <c r="N16" s="15"/>
    </row>
    <row r="17" spans="1:15" ht="16.2" customHeight="1" x14ac:dyDescent="0.3">
      <c r="A17" s="9">
        <f>[15]DBD!A21</f>
        <v>13</v>
      </c>
      <c r="B17" s="9" t="str">
        <f>[15]DBD!B21</f>
        <v>InsuCate</v>
      </c>
      <c r="C17" s="9" t="str">
        <f>[15]DBD!C21</f>
        <v>險種</v>
      </c>
      <c r="D17" s="9" t="str">
        <f>[15]DBD!D21</f>
        <v>DECIMAL</v>
      </c>
      <c r="E17" s="9">
        <f>[15]DBD!E21</f>
        <v>2</v>
      </c>
      <c r="F17" s="9">
        <f>[15]DBD!F21</f>
        <v>0</v>
      </c>
      <c r="G17" s="9">
        <f>[15]DBD!G21</f>
        <v>0</v>
      </c>
      <c r="H17" s="15" t="s">
        <v>104</v>
      </c>
      <c r="I17" s="15" t="s">
        <v>127</v>
      </c>
      <c r="J17" s="15" t="s">
        <v>128</v>
      </c>
      <c r="K17" s="15" t="s">
        <v>7</v>
      </c>
      <c r="L17" s="15">
        <v>4</v>
      </c>
      <c r="M17" s="15"/>
      <c r="N17" s="15" t="s">
        <v>490</v>
      </c>
      <c r="O17" s="11" t="s">
        <v>498</v>
      </c>
    </row>
    <row r="18" spans="1:15" ht="16.2" customHeight="1" x14ac:dyDescent="0.3">
      <c r="A18" s="9">
        <f>[15]DBD!A22</f>
        <v>14</v>
      </c>
      <c r="B18" s="9" t="str">
        <f>[15]DBD!B22</f>
        <v>InsuPrem</v>
      </c>
      <c r="C18" s="9" t="str">
        <f>[15]DBD!C22</f>
        <v>保費</v>
      </c>
      <c r="D18" s="9" t="str">
        <f>[15]DBD!D22</f>
        <v>DECIMAL</v>
      </c>
      <c r="E18" s="9">
        <f>[15]DBD!E22</f>
        <v>14</v>
      </c>
      <c r="F18" s="9">
        <f>[15]DBD!F22</f>
        <v>0</v>
      </c>
      <c r="G18" s="9">
        <f>[15]DBD!G22</f>
        <v>0</v>
      </c>
      <c r="H18" s="15" t="s">
        <v>104</v>
      </c>
      <c r="I18" s="15" t="s">
        <v>129</v>
      </c>
      <c r="J18" s="15" t="s">
        <v>130</v>
      </c>
      <c r="K18" s="15" t="s">
        <v>16</v>
      </c>
      <c r="L18" s="15">
        <v>11</v>
      </c>
      <c r="M18" s="15"/>
      <c r="N18" s="15"/>
    </row>
    <row r="19" spans="1:15" ht="16.2" customHeight="1" x14ac:dyDescent="0.3">
      <c r="A19" s="9">
        <f>[15]DBD!A23</f>
        <v>15</v>
      </c>
      <c r="B19" s="9" t="str">
        <f>[15]DBD!B23</f>
        <v>CommRate</v>
      </c>
      <c r="C19" s="9" t="str">
        <f>[15]DBD!C23</f>
        <v>佣金率</v>
      </c>
      <c r="D19" s="9" t="str">
        <f>[15]DBD!D23</f>
        <v>DECIMAL</v>
      </c>
      <c r="E19" s="9">
        <f>[15]DBD!E23</f>
        <v>5</v>
      </c>
      <c r="F19" s="9">
        <f>[15]DBD!F23</f>
        <v>3</v>
      </c>
      <c r="G19" s="9">
        <f>[15]DBD!G23</f>
        <v>0</v>
      </c>
      <c r="H19" s="15" t="s">
        <v>104</v>
      </c>
      <c r="I19" s="15" t="s">
        <v>131</v>
      </c>
      <c r="J19" s="15" t="s">
        <v>132</v>
      </c>
      <c r="K19" s="15" t="s">
        <v>16</v>
      </c>
      <c r="L19" s="15">
        <v>5</v>
      </c>
      <c r="M19" s="15"/>
      <c r="N19" s="15"/>
    </row>
    <row r="20" spans="1:15" ht="16.2" customHeight="1" x14ac:dyDescent="0.3">
      <c r="A20" s="9">
        <f>[15]DBD!A24</f>
        <v>16</v>
      </c>
      <c r="B20" s="9" t="str">
        <f>[15]DBD!B24</f>
        <v>Commision</v>
      </c>
      <c r="C20" s="9" t="str">
        <f>[15]DBD!C24</f>
        <v>佣金</v>
      </c>
      <c r="D20" s="9" t="str">
        <f>[15]DBD!D24</f>
        <v>DECIMAL</v>
      </c>
      <c r="E20" s="9">
        <f>[15]DBD!E24</f>
        <v>14</v>
      </c>
      <c r="F20" s="9">
        <f>[15]DBD!F24</f>
        <v>0</v>
      </c>
      <c r="G20" s="9">
        <f>[15]DBD!G24</f>
        <v>0</v>
      </c>
      <c r="H20" s="15" t="s">
        <v>104</v>
      </c>
      <c r="I20" s="15" t="s">
        <v>133</v>
      </c>
      <c r="J20" s="15" t="s">
        <v>134</v>
      </c>
      <c r="K20" s="15" t="s">
        <v>16</v>
      </c>
      <c r="L20" s="15">
        <v>11</v>
      </c>
      <c r="M20" s="15"/>
      <c r="N20" s="15"/>
    </row>
    <row r="21" spans="1:15" ht="16.2" customHeight="1" x14ac:dyDescent="0.3">
      <c r="A21" s="9">
        <f>[15]DBD!A25</f>
        <v>17</v>
      </c>
      <c r="B21" s="9" t="str">
        <f>[15]DBD!B25</f>
        <v>TotInsuPrem</v>
      </c>
      <c r="C21" s="9" t="str">
        <f>[15]DBD!C25</f>
        <v>合計保費</v>
      </c>
      <c r="D21" s="9" t="str">
        <f>[15]DBD!D25</f>
        <v>DECIMAL</v>
      </c>
      <c r="E21" s="9">
        <f>[15]DBD!E25</f>
        <v>14</v>
      </c>
      <c r="F21" s="9">
        <f>[15]DBD!F25</f>
        <v>0</v>
      </c>
      <c r="G21" s="9">
        <f>[15]DBD!G25</f>
        <v>0</v>
      </c>
      <c r="H21" s="15" t="s">
        <v>104</v>
      </c>
      <c r="I21" s="15" t="s">
        <v>135</v>
      </c>
      <c r="J21" s="15" t="s">
        <v>136</v>
      </c>
      <c r="K21" s="15" t="s">
        <v>16</v>
      </c>
      <c r="L21" s="15">
        <v>11</v>
      </c>
      <c r="M21" s="15"/>
      <c r="N21" s="15"/>
    </row>
    <row r="22" spans="1:15" ht="16.2" customHeight="1" x14ac:dyDescent="0.3">
      <c r="A22" s="9">
        <f>[15]DBD!A26</f>
        <v>18</v>
      </c>
      <c r="B22" s="9" t="str">
        <f>[15]DBD!B26</f>
        <v>TotComm</v>
      </c>
      <c r="C22" s="9" t="str">
        <f>[15]DBD!C26</f>
        <v>合計佣金</v>
      </c>
      <c r="D22" s="9" t="str">
        <f>[15]DBD!D26</f>
        <v>DECIMAL</v>
      </c>
      <c r="E22" s="9">
        <f>[15]DBD!E26</f>
        <v>14</v>
      </c>
      <c r="F22" s="9">
        <f>[15]DBD!F26</f>
        <v>0</v>
      </c>
      <c r="G22" s="9">
        <f>[15]DBD!G26</f>
        <v>0</v>
      </c>
      <c r="H22" s="15" t="s">
        <v>104</v>
      </c>
      <c r="I22" s="15" t="s">
        <v>137</v>
      </c>
      <c r="J22" s="15" t="s">
        <v>138</v>
      </c>
      <c r="K22" s="15" t="s">
        <v>16</v>
      </c>
      <c r="L22" s="15">
        <v>11</v>
      </c>
      <c r="M22" s="15"/>
      <c r="N22" s="15"/>
    </row>
    <row r="23" spans="1:15" ht="16.2" customHeight="1" x14ac:dyDescent="0.3">
      <c r="A23" s="9">
        <f>[15]DBD!A27</f>
        <v>19</v>
      </c>
      <c r="B23" s="9" t="str">
        <f>[15]DBD!B27</f>
        <v>RecvSeq</v>
      </c>
      <c r="C23" s="9" t="str">
        <f>[15]DBD!C27</f>
        <v>收件號碼</v>
      </c>
      <c r="D23" s="9" t="str">
        <f>[15]DBD!D27</f>
        <v>VARCHAR2</v>
      </c>
      <c r="E23" s="9">
        <f>[15]DBD!E27</f>
        <v>14</v>
      </c>
      <c r="F23" s="9">
        <f>[15]DBD!F27</f>
        <v>0</v>
      </c>
      <c r="G23" s="9">
        <f>[15]DBD!G27</f>
        <v>0</v>
      </c>
      <c r="H23" s="15" t="s">
        <v>104</v>
      </c>
      <c r="I23" s="15" t="s">
        <v>139</v>
      </c>
      <c r="J23" s="15" t="s">
        <v>140</v>
      </c>
      <c r="K23" s="15" t="s">
        <v>7</v>
      </c>
      <c r="L23" s="15">
        <v>14</v>
      </c>
      <c r="M23" s="15"/>
      <c r="N23" s="15"/>
    </row>
    <row r="24" spans="1:15" ht="16.2" customHeight="1" x14ac:dyDescent="0.3">
      <c r="A24" s="9">
        <f>[15]DBD!A28</f>
        <v>20</v>
      </c>
      <c r="B24" s="9" t="str">
        <f>[15]DBD!B28</f>
        <v>ChargeDate</v>
      </c>
      <c r="C24" s="9" t="str">
        <f>[15]DBD!C28</f>
        <v>收費日期</v>
      </c>
      <c r="D24" s="9" t="str">
        <f>[15]DBD!D28</f>
        <v>DECIMALD</v>
      </c>
      <c r="E24" s="9">
        <f>[15]DBD!E28</f>
        <v>8</v>
      </c>
      <c r="F24" s="9">
        <f>[15]DBD!F28</f>
        <v>0</v>
      </c>
      <c r="G24" s="9">
        <f>[15]DBD!G28</f>
        <v>0</v>
      </c>
      <c r="H24" s="15" t="s">
        <v>104</v>
      </c>
      <c r="I24" s="15" t="s">
        <v>141</v>
      </c>
      <c r="J24" s="15" t="s">
        <v>142</v>
      </c>
      <c r="K24" s="15" t="s">
        <v>9</v>
      </c>
      <c r="L24" s="15">
        <v>8</v>
      </c>
      <c r="M24" s="15"/>
      <c r="N24" s="15"/>
    </row>
    <row r="25" spans="1:15" ht="16.2" customHeight="1" x14ac:dyDescent="0.3">
      <c r="A25" s="9">
        <f>[15]DBD!A29</f>
        <v>21</v>
      </c>
      <c r="B25" s="9" t="str">
        <f>[15]DBD!B29</f>
        <v>CommDate</v>
      </c>
      <c r="C25" s="9" t="str">
        <f>[15]DBD!C29</f>
        <v>佣金日期</v>
      </c>
      <c r="D25" s="9" t="str">
        <f>[15]DBD!D29</f>
        <v>DECIMALD</v>
      </c>
      <c r="E25" s="9">
        <f>[15]DBD!E29</f>
        <v>8</v>
      </c>
      <c r="F25" s="9">
        <f>[15]DBD!F29</f>
        <v>0</v>
      </c>
      <c r="G25" s="9">
        <f>[15]DBD!G29</f>
        <v>0</v>
      </c>
      <c r="H25" s="15" t="s">
        <v>104</v>
      </c>
      <c r="I25" s="15" t="s">
        <v>143</v>
      </c>
      <c r="J25" s="15" t="s">
        <v>144</v>
      </c>
      <c r="K25" s="15" t="s">
        <v>9</v>
      </c>
      <c r="L25" s="15">
        <v>8</v>
      </c>
      <c r="M25" s="15"/>
      <c r="N25" s="15"/>
    </row>
    <row r="26" spans="1:15" ht="16.2" customHeight="1" x14ac:dyDescent="0.3">
      <c r="A26" s="9">
        <f>[15]DBD!A30</f>
        <v>22</v>
      </c>
      <c r="B26" s="9" t="str">
        <f>[15]DBD!B30</f>
        <v>CustNo</v>
      </c>
      <c r="C26" s="9" t="str">
        <f>[15]DBD!C30</f>
        <v>戶號</v>
      </c>
      <c r="D26" s="9" t="str">
        <f>[15]DBD!D30</f>
        <v>DECIMAL</v>
      </c>
      <c r="E26" s="9">
        <f>[15]DBD!E30</f>
        <v>7</v>
      </c>
      <c r="F26" s="9">
        <f>[15]DBD!F30</f>
        <v>0</v>
      </c>
      <c r="G26" s="9">
        <f>[15]DBD!G30</f>
        <v>0</v>
      </c>
      <c r="H26" s="15" t="s">
        <v>104</v>
      </c>
      <c r="I26" s="15" t="s">
        <v>145</v>
      </c>
      <c r="J26" s="15" t="s">
        <v>146</v>
      </c>
      <c r="K26" s="15" t="s">
        <v>9</v>
      </c>
      <c r="L26" s="15">
        <v>7</v>
      </c>
      <c r="M26" s="15"/>
      <c r="N26" s="15"/>
    </row>
    <row r="27" spans="1:15" ht="16.2" customHeight="1" x14ac:dyDescent="0.3">
      <c r="A27" s="9">
        <f>[15]DBD!A31</f>
        <v>23</v>
      </c>
      <c r="B27" s="9" t="str">
        <f>[15]DBD!B31</f>
        <v>FacmNo</v>
      </c>
      <c r="C27" s="9" t="str">
        <f>[15]DBD!C31</f>
        <v>額度</v>
      </c>
      <c r="D27" s="9" t="str">
        <f>[15]DBD!D31</f>
        <v>DECIMAL</v>
      </c>
      <c r="E27" s="9">
        <f>[15]DBD!E31</f>
        <v>3</v>
      </c>
      <c r="F27" s="9">
        <f>[15]DBD!F31</f>
        <v>0</v>
      </c>
      <c r="G27" s="9">
        <f>[15]DBD!G31</f>
        <v>0</v>
      </c>
      <c r="H27" s="15" t="s">
        <v>104</v>
      </c>
      <c r="I27" s="15" t="s">
        <v>147</v>
      </c>
      <c r="J27" s="15" t="s">
        <v>148</v>
      </c>
      <c r="K27" s="15" t="s">
        <v>9</v>
      </c>
      <c r="L27" s="15">
        <v>3</v>
      </c>
      <c r="M27" s="15"/>
      <c r="N27" s="15"/>
    </row>
    <row r="28" spans="1:15" ht="16.2" customHeight="1" x14ac:dyDescent="0.3">
      <c r="A28" s="9">
        <f>[15]DBD!A32</f>
        <v>24</v>
      </c>
      <c r="B28" s="9" t="str">
        <f>[15]DBD!B32</f>
        <v>FireOfficer</v>
      </c>
      <c r="C28" s="9" t="str">
        <f>[15]DBD!C32</f>
        <v>火險服務</v>
      </c>
      <c r="D28" s="9" t="str">
        <f>[15]DBD!D32</f>
        <v>VARCHAR2</v>
      </c>
      <c r="E28" s="9">
        <f>[15]DBD!E32</f>
        <v>6</v>
      </c>
      <c r="F28" s="9">
        <f>[15]DBD!F32</f>
        <v>0</v>
      </c>
      <c r="G28" s="9">
        <f>[15]DBD!G32</f>
        <v>0</v>
      </c>
      <c r="H28" s="15" t="s">
        <v>104</v>
      </c>
      <c r="I28" s="15" t="s">
        <v>149</v>
      </c>
      <c r="J28" s="15" t="s">
        <v>150</v>
      </c>
      <c r="K28" s="15" t="s">
        <v>7</v>
      </c>
      <c r="L28" s="15">
        <v>6</v>
      </c>
      <c r="M28" s="15"/>
      <c r="N28" s="15"/>
    </row>
    <row r="29" spans="1:15" ht="16.2" customHeight="1" x14ac:dyDescent="0.3">
      <c r="A29" s="9">
        <f>[15]DBD!A33</f>
        <v>25</v>
      </c>
      <c r="B29" s="9" t="str">
        <f>[15]DBD!B33</f>
        <v>EmpId</v>
      </c>
      <c r="C29" s="9" t="str">
        <f>[15]DBD!C33</f>
        <v>統一編號</v>
      </c>
      <c r="D29" s="9" t="str">
        <f>[15]DBD!D33</f>
        <v>VARCHAR2</v>
      </c>
      <c r="E29" s="9">
        <f>[15]DBD!E33</f>
        <v>10</v>
      </c>
      <c r="F29" s="9">
        <f>[15]DBD!F33</f>
        <v>0</v>
      </c>
      <c r="G29" s="9">
        <f>[15]DBD!G33</f>
        <v>0</v>
      </c>
      <c r="H29" s="15" t="s">
        <v>104</v>
      </c>
      <c r="I29" s="15" t="s">
        <v>151</v>
      </c>
      <c r="J29" s="15" t="s">
        <v>152</v>
      </c>
      <c r="K29" s="15" t="s">
        <v>7</v>
      </c>
      <c r="L29" s="15">
        <v>10</v>
      </c>
      <c r="M29" s="15"/>
      <c r="N29" s="15"/>
    </row>
    <row r="30" spans="1:15" ht="16.2" customHeight="1" x14ac:dyDescent="0.3">
      <c r="A30" s="9">
        <f>[15]DBD!A34</f>
        <v>26</v>
      </c>
      <c r="B30" s="9" t="str">
        <f>[15]DBD!B34</f>
        <v>EmpName</v>
      </c>
      <c r="C30" s="9" t="str">
        <f>[15]DBD!C34</f>
        <v>員工姓名</v>
      </c>
      <c r="D30" s="9" t="str">
        <f>[15]DBD!D34</f>
        <v>NVARCHAR2</v>
      </c>
      <c r="E30" s="9">
        <f>[15]DBD!E34</f>
        <v>20</v>
      </c>
      <c r="F30" s="9">
        <f>[15]DBD!F34</f>
        <v>0</v>
      </c>
      <c r="G30" s="9">
        <f>[15]DBD!G34</f>
        <v>0</v>
      </c>
      <c r="H30" s="15" t="s">
        <v>104</v>
      </c>
      <c r="I30" s="15" t="s">
        <v>153</v>
      </c>
      <c r="J30" s="15" t="s">
        <v>154</v>
      </c>
      <c r="K30" s="15" t="s">
        <v>7</v>
      </c>
      <c r="L30" s="15">
        <v>12</v>
      </c>
      <c r="M30" s="15"/>
      <c r="N30" s="15"/>
    </row>
    <row r="31" spans="1:15" ht="16.2" customHeight="1" x14ac:dyDescent="0.3">
      <c r="A31" s="9">
        <f>[15]DBD!A35</f>
        <v>27</v>
      </c>
      <c r="B31" s="9" t="str">
        <f>[15]DBD!B35</f>
        <v>DueAmt</v>
      </c>
      <c r="C31" s="9" t="str">
        <f>[15]DBD!C35</f>
        <v>應領金額</v>
      </c>
      <c r="D31" s="9" t="str">
        <f>[15]DBD!D35</f>
        <v>DECIMAL</v>
      </c>
      <c r="E31" s="9">
        <f>[15]DBD!E35</f>
        <v>14</v>
      </c>
      <c r="F31" s="9">
        <f>[15]DBD!F35</f>
        <v>0</v>
      </c>
      <c r="G31" s="9">
        <f>[15]DBD!G35</f>
        <v>0</v>
      </c>
      <c r="H31" s="15" t="s">
        <v>104</v>
      </c>
      <c r="I31" s="15" t="s">
        <v>155</v>
      </c>
      <c r="J31" s="15" t="s">
        <v>156</v>
      </c>
      <c r="K31" s="15" t="s">
        <v>16</v>
      </c>
      <c r="L31" s="15">
        <v>11</v>
      </c>
      <c r="M31" s="15"/>
      <c r="N31" s="15"/>
    </row>
    <row r="32" spans="1:15" ht="16.2" customHeight="1" x14ac:dyDescent="0.3">
      <c r="A32" s="9">
        <f>[15]DBD!A36</f>
        <v>28</v>
      </c>
      <c r="B32" s="9" t="str">
        <f>[15]DBD!B36</f>
        <v>CreateDate</v>
      </c>
      <c r="C32" s="9" t="str">
        <f>[15]DBD!C36</f>
        <v>建檔日期時間</v>
      </c>
      <c r="D32" s="9" t="str">
        <f>[15]DBD!D36</f>
        <v>DATE</v>
      </c>
      <c r="E32" s="9">
        <f>[15]DBD!E36</f>
        <v>0</v>
      </c>
      <c r="F32" s="9">
        <f>[15]DBD!F36</f>
        <v>0</v>
      </c>
      <c r="G32" s="9">
        <f>[15]DBD!G36</f>
        <v>0</v>
      </c>
      <c r="H32" s="15"/>
      <c r="I32" s="15"/>
      <c r="J32" s="15"/>
      <c r="K32" s="15"/>
      <c r="L32" s="15"/>
      <c r="M32" s="15"/>
      <c r="N32" s="15"/>
    </row>
    <row r="33" spans="1:14" ht="16.2" customHeight="1" x14ac:dyDescent="0.3">
      <c r="A33" s="9">
        <f>[15]DBD!A37</f>
        <v>29</v>
      </c>
      <c r="B33" s="9" t="str">
        <f>[15]DBD!B37</f>
        <v>CreateEmpNo</v>
      </c>
      <c r="C33" s="9" t="str">
        <f>[15]DBD!C37</f>
        <v>建檔人員</v>
      </c>
      <c r="D33" s="9" t="str">
        <f>[15]DBD!D37</f>
        <v>VARCHAR2</v>
      </c>
      <c r="E33" s="9">
        <f>[15]DBD!E37</f>
        <v>6</v>
      </c>
      <c r="F33" s="9">
        <f>[15]DBD!F37</f>
        <v>0</v>
      </c>
      <c r="G33" s="9">
        <f>[15]DBD!G37</f>
        <v>0</v>
      </c>
      <c r="H33" s="15"/>
      <c r="I33" s="15"/>
      <c r="J33" s="15"/>
      <c r="K33" s="15"/>
      <c r="L33" s="15"/>
      <c r="M33" s="15"/>
      <c r="N33" s="15"/>
    </row>
    <row r="34" spans="1:14" ht="16.2" customHeight="1" x14ac:dyDescent="0.3">
      <c r="A34" s="9">
        <f>[15]DBD!A38</f>
        <v>30</v>
      </c>
      <c r="B34" s="9" t="str">
        <f>[15]DBD!B38</f>
        <v>LastUpdate</v>
      </c>
      <c r="C34" s="9" t="str">
        <f>[15]DBD!C38</f>
        <v>最後更新日期時間</v>
      </c>
      <c r="D34" s="9" t="str">
        <f>[15]DBD!D38</f>
        <v>DATE</v>
      </c>
      <c r="E34" s="9">
        <f>[15]DBD!E38</f>
        <v>0</v>
      </c>
      <c r="F34" s="9">
        <f>[15]DBD!F38</f>
        <v>0</v>
      </c>
      <c r="G34" s="9">
        <f>[15]DBD!G38</f>
        <v>0</v>
      </c>
      <c r="H34" s="15"/>
      <c r="I34" s="15"/>
      <c r="J34" s="15"/>
      <c r="K34" s="15"/>
      <c r="L34" s="15"/>
      <c r="M34" s="15"/>
      <c r="N34" s="15"/>
    </row>
    <row r="35" spans="1:14" ht="16.2" customHeight="1" x14ac:dyDescent="0.3">
      <c r="A35" s="9">
        <f>[15]DBD!A39</f>
        <v>31</v>
      </c>
      <c r="B35" s="9" t="str">
        <f>[15]DBD!B39</f>
        <v>LastUpdateEmpNo</v>
      </c>
      <c r="C35" s="9" t="str">
        <f>[15]DBD!C39</f>
        <v>最後更新人員</v>
      </c>
      <c r="D35" s="9" t="str">
        <f>[15]DBD!D39</f>
        <v>VARCHAR2</v>
      </c>
      <c r="E35" s="9">
        <f>[15]DBD!E39</f>
        <v>6</v>
      </c>
      <c r="F35" s="9">
        <f>[15]DBD!F39</f>
        <v>0</v>
      </c>
      <c r="G35" s="9">
        <f>[15]DBD!G39</f>
        <v>0</v>
      </c>
      <c r="H35" s="15"/>
      <c r="I35" s="15"/>
      <c r="J35" s="15"/>
      <c r="K35" s="15"/>
      <c r="L35" s="15"/>
      <c r="M35" s="15"/>
      <c r="N35" s="15"/>
    </row>
    <row r="36" spans="1:14" ht="16.2" customHeight="1" x14ac:dyDescent="0.3">
      <c r="A36" s="9"/>
      <c r="B36" s="9"/>
      <c r="C36" s="9"/>
      <c r="D36" s="9"/>
      <c r="E36" s="9"/>
      <c r="F36" s="9"/>
      <c r="G36" s="9"/>
      <c r="H36" s="15"/>
      <c r="I36" s="15"/>
      <c r="J36" s="15"/>
      <c r="K36" s="15"/>
      <c r="L36" s="15"/>
      <c r="M36" s="15"/>
      <c r="N36" s="15"/>
    </row>
    <row r="37" spans="1:14" ht="16.2" customHeight="1" x14ac:dyDescent="0.3">
      <c r="A37" s="9"/>
      <c r="B37" s="9"/>
      <c r="C37" s="9"/>
      <c r="D37" s="9"/>
      <c r="E37" s="9"/>
      <c r="F37" s="9"/>
      <c r="G37" s="9"/>
      <c r="H37" s="15"/>
      <c r="I37" s="15"/>
      <c r="J37" s="15"/>
      <c r="K37" s="15"/>
      <c r="L37" s="15"/>
      <c r="M37" s="15"/>
      <c r="N37" s="15"/>
    </row>
    <row r="38" spans="1:14" ht="16.2" customHeight="1" x14ac:dyDescent="0.3">
      <c r="A38" s="9"/>
      <c r="B38" s="9"/>
      <c r="C38" s="9"/>
      <c r="D38" s="9"/>
      <c r="E38" s="9"/>
      <c r="F38" s="9"/>
      <c r="G38" s="9"/>
      <c r="H38" s="15"/>
      <c r="I38" s="15"/>
      <c r="J38" s="15"/>
      <c r="K38" s="15"/>
      <c r="L38" s="15"/>
      <c r="M38" s="15"/>
      <c r="N38" s="15"/>
    </row>
    <row r="39" spans="1:14" ht="16.2" customHeight="1" x14ac:dyDescent="0.3">
      <c r="A39" s="9"/>
      <c r="B39" s="9"/>
      <c r="C39" s="9"/>
      <c r="D39" s="9"/>
      <c r="E39" s="9"/>
      <c r="F39" s="9"/>
      <c r="G39" s="9"/>
      <c r="H39" s="15"/>
      <c r="I39" s="15"/>
      <c r="J39" s="15"/>
      <c r="K39" s="15"/>
      <c r="L39" s="15"/>
      <c r="M39" s="15"/>
      <c r="N39" s="15"/>
    </row>
    <row r="40" spans="1:14" ht="16.2" customHeight="1" x14ac:dyDescent="0.3">
      <c r="A40" s="9"/>
      <c r="B40" s="9"/>
      <c r="C40" s="9"/>
      <c r="D40" s="9"/>
      <c r="E40" s="9"/>
      <c r="F40" s="9"/>
      <c r="G40" s="9"/>
      <c r="H40" s="15"/>
      <c r="I40" s="15"/>
      <c r="J40" s="15"/>
      <c r="K40" s="15"/>
      <c r="L40" s="15"/>
      <c r="M40" s="15"/>
      <c r="N40" s="15"/>
    </row>
    <row r="41" spans="1:14" ht="16.2" customHeight="1" x14ac:dyDescent="0.3">
      <c r="A41" s="9"/>
      <c r="B41" s="9"/>
      <c r="C41" s="9"/>
      <c r="D41" s="9"/>
      <c r="E41" s="9"/>
      <c r="F41" s="9"/>
      <c r="G41" s="9"/>
      <c r="H41" s="15"/>
      <c r="I41" s="15"/>
      <c r="J41" s="15"/>
      <c r="K41" s="15"/>
      <c r="L41" s="15"/>
      <c r="M41" s="15"/>
      <c r="N41" s="15"/>
    </row>
    <row r="42" spans="1:14" ht="16.2" customHeight="1" x14ac:dyDescent="0.3">
      <c r="A42" s="9"/>
      <c r="B42" s="9"/>
      <c r="C42" s="9"/>
      <c r="D42" s="9"/>
      <c r="E42" s="9"/>
      <c r="F42" s="9"/>
      <c r="G42" s="9"/>
      <c r="H42" s="15"/>
      <c r="I42" s="15"/>
      <c r="J42" s="15"/>
      <c r="K42" s="15"/>
      <c r="L42" s="15"/>
      <c r="M42" s="15"/>
      <c r="N42" s="15"/>
    </row>
    <row r="43" spans="1:14" ht="16.2" customHeight="1" x14ac:dyDescent="0.3">
      <c r="A43" s="9"/>
      <c r="B43" s="9"/>
      <c r="C43" s="9"/>
      <c r="D43" s="9"/>
      <c r="E43" s="9"/>
      <c r="F43" s="9"/>
      <c r="G43" s="9"/>
      <c r="H43" s="15"/>
      <c r="I43" s="15"/>
      <c r="J43" s="15"/>
      <c r="K43" s="15"/>
      <c r="L43" s="15"/>
      <c r="M43" s="15"/>
      <c r="N43" s="15"/>
    </row>
    <row r="44" spans="1:14" ht="16.2" customHeight="1" x14ac:dyDescent="0.3">
      <c r="A44" s="9"/>
      <c r="B44" s="9"/>
      <c r="C44" s="9"/>
      <c r="D44" s="9"/>
      <c r="E44" s="9"/>
      <c r="F44" s="9"/>
      <c r="G44" s="9"/>
      <c r="H44" s="15"/>
      <c r="I44" s="15"/>
      <c r="J44" s="15"/>
      <c r="K44" s="15"/>
      <c r="L44" s="15"/>
      <c r="M44" s="15"/>
      <c r="N44" s="15"/>
    </row>
    <row r="45" spans="1:14" ht="16.2" customHeight="1" x14ac:dyDescent="0.3">
      <c r="A45" s="9"/>
      <c r="B45" s="9"/>
      <c r="C45" s="9"/>
      <c r="D45" s="9"/>
      <c r="E45" s="9"/>
      <c r="F45" s="9"/>
      <c r="G45" s="9"/>
      <c r="H45" s="15"/>
      <c r="I45" s="15"/>
      <c r="J45" s="15"/>
      <c r="K45" s="15"/>
      <c r="L45" s="15"/>
      <c r="M45" s="15"/>
      <c r="N45" s="15"/>
    </row>
    <row r="46" spans="1:14" ht="16.2" customHeight="1" x14ac:dyDescent="0.3">
      <c r="A46" s="9"/>
      <c r="B46" s="9"/>
      <c r="C46" s="9"/>
      <c r="D46" s="9"/>
      <c r="E46" s="9"/>
      <c r="F46" s="9"/>
      <c r="G46" s="9"/>
      <c r="H46" s="15"/>
      <c r="I46" s="15"/>
      <c r="J46" s="15"/>
      <c r="K46" s="15"/>
      <c r="L46" s="15"/>
      <c r="M46" s="15"/>
      <c r="N46" s="15"/>
    </row>
    <row r="47" spans="1:14" ht="16.2" customHeight="1" x14ac:dyDescent="0.3">
      <c r="H47" s="15"/>
      <c r="I47" s="15"/>
      <c r="J47" s="15"/>
      <c r="K47" s="15"/>
      <c r="L47" s="15"/>
      <c r="M47" s="15"/>
      <c r="N47" s="15"/>
    </row>
  </sheetData>
  <mergeCells count="1">
    <mergeCell ref="A1:B1"/>
  </mergeCells>
  <phoneticPr fontId="1" type="noConversion"/>
  <hyperlinks>
    <hyperlink ref="E1" location="'L4'!A1" display="回首頁" xr:uid="{00000000-0004-0000-0E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topLeftCell="F4" workbookViewId="0">
      <selection activeCell="O13" sqref="O13"/>
    </sheetView>
  </sheetViews>
  <sheetFormatPr defaultColWidth="67.5546875" defaultRowHeight="16.2" customHeight="1" x14ac:dyDescent="0.3"/>
  <cols>
    <col min="1" max="1" width="5.21875" style="11" bestFit="1" customWidth="1"/>
    <col min="2" max="2" width="15.33203125" style="11" bestFit="1" customWidth="1"/>
    <col min="3" max="4" width="17.77734375" style="11" bestFit="1" customWidth="1"/>
    <col min="5" max="5" width="8.21875" style="11" bestFit="1" customWidth="1"/>
    <col min="6" max="6" width="6.21875" style="11" bestFit="1" customWidth="1"/>
    <col min="7" max="7" width="21.44140625" style="11" bestFit="1" customWidth="1"/>
    <col min="8" max="8" width="12.5546875" style="11" bestFit="1" customWidth="1"/>
    <col min="9" max="10" width="15.33203125" style="11" bestFit="1" customWidth="1"/>
    <col min="11" max="13" width="6.21875" style="11" bestFit="1" customWidth="1"/>
    <col min="14" max="14" width="11" style="11" bestFit="1" customWidth="1"/>
    <col min="15" max="16384" width="67.5546875" style="11"/>
  </cols>
  <sheetData>
    <row r="1" spans="1:15" ht="16.2" customHeight="1" x14ac:dyDescent="0.3">
      <c r="A1" s="39" t="s">
        <v>37</v>
      </c>
      <c r="B1" s="40"/>
      <c r="C1" s="9" t="str">
        <f>[16]DBD!C1</f>
        <v>InsuOrignal</v>
      </c>
      <c r="D1" s="9" t="str">
        <f>[16]DBD!D1</f>
        <v>火險初保檔</v>
      </c>
      <c r="E1" s="22" t="s">
        <v>38</v>
      </c>
      <c r="F1" s="10"/>
      <c r="G1" s="10"/>
    </row>
    <row r="2" spans="1:15" ht="16.2" customHeight="1" x14ac:dyDescent="0.3">
      <c r="A2" s="32"/>
      <c r="B2" s="33" t="s">
        <v>213</v>
      </c>
      <c r="C2" s="9" t="s">
        <v>439</v>
      </c>
      <c r="D2" s="9"/>
      <c r="E2" s="22"/>
      <c r="F2" s="10"/>
      <c r="G2" s="10"/>
    </row>
    <row r="3" spans="1:15" ht="16.2" customHeight="1" x14ac:dyDescent="0.3">
      <c r="A3" s="32"/>
      <c r="B3" s="33" t="s">
        <v>214</v>
      </c>
      <c r="C3" s="9" t="s">
        <v>440</v>
      </c>
      <c r="D3" s="9"/>
      <c r="E3" s="22"/>
      <c r="F3" s="10"/>
      <c r="G3" s="10"/>
    </row>
    <row r="4" spans="1:15" ht="16.2" customHeight="1" x14ac:dyDescent="0.3">
      <c r="A4" s="12" t="s">
        <v>39</v>
      </c>
      <c r="B4" s="12" t="s">
        <v>10</v>
      </c>
      <c r="C4" s="13" t="s">
        <v>11</v>
      </c>
      <c r="D4" s="12" t="s">
        <v>12</v>
      </c>
      <c r="E4" s="12" t="s">
        <v>13</v>
      </c>
      <c r="F4" s="12" t="s">
        <v>14</v>
      </c>
      <c r="G4" s="13" t="s">
        <v>15</v>
      </c>
      <c r="H4" s="14" t="s">
        <v>40</v>
      </c>
      <c r="I4" s="14" t="s">
        <v>41</v>
      </c>
      <c r="J4" s="14" t="s">
        <v>42</v>
      </c>
      <c r="K4" s="14" t="s">
        <v>43</v>
      </c>
      <c r="L4" s="14" t="s">
        <v>44</v>
      </c>
      <c r="M4" s="14" t="s">
        <v>45</v>
      </c>
      <c r="N4" s="14" t="s">
        <v>46</v>
      </c>
      <c r="O4" s="36" t="s">
        <v>424</v>
      </c>
    </row>
    <row r="5" spans="1:15" ht="16.2" customHeight="1" x14ac:dyDescent="0.3">
      <c r="A5" s="9">
        <f>[16]DBD!A9</f>
        <v>1</v>
      </c>
      <c r="B5" s="9" t="str">
        <f>[16]DBD!B9</f>
        <v>ClCode1</v>
      </c>
      <c r="C5" s="9" t="str">
        <f>[16]DBD!C9</f>
        <v>擔保品-代號1</v>
      </c>
      <c r="D5" s="9" t="str">
        <f>[16]DBD!D9</f>
        <v>DECIMAL</v>
      </c>
      <c r="E5" s="9">
        <f>[16]DBD!E9</f>
        <v>1</v>
      </c>
      <c r="F5" s="9">
        <f>[16]DBD!F9</f>
        <v>0</v>
      </c>
      <c r="G5" s="9">
        <f>[16]DBD!G9</f>
        <v>0</v>
      </c>
      <c r="H5" s="15" t="s">
        <v>336</v>
      </c>
      <c r="I5" s="20" t="s">
        <v>337</v>
      </c>
      <c r="J5" s="20" t="s">
        <v>340</v>
      </c>
      <c r="K5" s="20" t="s">
        <v>265</v>
      </c>
      <c r="L5" s="15">
        <v>1</v>
      </c>
      <c r="M5" s="15"/>
      <c r="N5" s="15"/>
    </row>
    <row r="6" spans="1:15" ht="16.2" customHeight="1" x14ac:dyDescent="0.3">
      <c r="A6" s="9">
        <f>[16]DBD!A10</f>
        <v>2</v>
      </c>
      <c r="B6" s="9" t="str">
        <f>[16]DBD!B10</f>
        <v>ClCode2</v>
      </c>
      <c r="C6" s="9" t="str">
        <f>[16]DBD!C10</f>
        <v>擔保品-代號2</v>
      </c>
      <c r="D6" s="9" t="str">
        <f>[16]DBD!D10</f>
        <v>DECIMAL</v>
      </c>
      <c r="E6" s="9">
        <f>[16]DBD!E10</f>
        <v>2</v>
      </c>
      <c r="F6" s="9">
        <f>[16]DBD!F10</f>
        <v>0</v>
      </c>
      <c r="G6" s="9">
        <f>[16]DBD!G10</f>
        <v>0</v>
      </c>
      <c r="H6" s="15" t="s">
        <v>336</v>
      </c>
      <c r="I6" s="19" t="s">
        <v>338</v>
      </c>
      <c r="J6" s="19" t="s">
        <v>341</v>
      </c>
      <c r="K6" s="19" t="s">
        <v>265</v>
      </c>
      <c r="L6" s="19">
        <v>2</v>
      </c>
      <c r="M6" s="15"/>
      <c r="N6" s="15"/>
    </row>
    <row r="7" spans="1:15" ht="16.2" customHeight="1" x14ac:dyDescent="0.3">
      <c r="A7" s="9">
        <f>[16]DBD!A11</f>
        <v>3</v>
      </c>
      <c r="B7" s="9" t="str">
        <f>[16]DBD!B11</f>
        <v>ClNo</v>
      </c>
      <c r="C7" s="9" t="str">
        <f>[16]DBD!C11</f>
        <v>擔保品編號</v>
      </c>
      <c r="D7" s="9" t="str">
        <f>[16]DBD!D11</f>
        <v>DECIMAL</v>
      </c>
      <c r="E7" s="9">
        <f>[16]DBD!E11</f>
        <v>7</v>
      </c>
      <c r="F7" s="9">
        <f>[16]DBD!F11</f>
        <v>0</v>
      </c>
      <c r="G7" s="9">
        <f>[16]DBD!G11</f>
        <v>0</v>
      </c>
      <c r="H7" s="15" t="s">
        <v>336</v>
      </c>
      <c r="I7" s="15" t="s">
        <v>339</v>
      </c>
      <c r="J7" s="15" t="s">
        <v>342</v>
      </c>
      <c r="K7" s="15" t="s">
        <v>265</v>
      </c>
      <c r="L7" s="15">
        <v>7</v>
      </c>
      <c r="M7" s="15"/>
      <c r="N7" s="15"/>
    </row>
    <row r="8" spans="1:15" ht="16.2" customHeight="1" x14ac:dyDescent="0.3">
      <c r="A8" s="9">
        <f>[16]DBD!A12</f>
        <v>4</v>
      </c>
      <c r="B8" s="9" t="str">
        <f>[16]DBD!B12</f>
        <v>OrigInsuNo</v>
      </c>
      <c r="C8" s="9" t="str">
        <f>[16]DBD!C12</f>
        <v>原始保險單號碼</v>
      </c>
      <c r="D8" s="9" t="str">
        <f>[16]DBD!D12</f>
        <v>VARCHAR2</v>
      </c>
      <c r="E8" s="9">
        <f>[16]DBD!E12</f>
        <v>17</v>
      </c>
      <c r="F8" s="9">
        <f>[16]DBD!F12</f>
        <v>0</v>
      </c>
      <c r="G8" s="9">
        <f>[16]DBD!G12</f>
        <v>0</v>
      </c>
      <c r="H8" s="15" t="s">
        <v>190</v>
      </c>
      <c r="I8" s="15" t="s">
        <v>199</v>
      </c>
      <c r="J8" s="15" t="s">
        <v>189</v>
      </c>
      <c r="K8" s="15" t="s">
        <v>7</v>
      </c>
      <c r="L8" s="15">
        <v>16</v>
      </c>
      <c r="M8" s="15"/>
      <c r="N8" s="15" t="s">
        <v>343</v>
      </c>
      <c r="O8" s="11" t="s">
        <v>441</v>
      </c>
    </row>
    <row r="9" spans="1:15" ht="16.2" customHeight="1" x14ac:dyDescent="0.3">
      <c r="A9" s="9">
        <f>[16]DBD!A13</f>
        <v>5</v>
      </c>
      <c r="B9" s="9" t="str">
        <f>[16]DBD!B13</f>
        <v>EndoInsuNo</v>
      </c>
      <c r="C9" s="9" t="str">
        <f>[16]DBD!C13</f>
        <v>批單號碼</v>
      </c>
      <c r="D9" s="9" t="str">
        <f>[16]DBD!D13</f>
        <v>VARCHAR2</v>
      </c>
      <c r="E9" s="9">
        <f>[16]DBD!E13</f>
        <v>17</v>
      </c>
      <c r="F9" s="9">
        <f>[16]DBD!F13</f>
        <v>0</v>
      </c>
      <c r="G9" s="9" t="str">
        <f>[16]DBD!G13</f>
        <v>修改時需填入</v>
      </c>
      <c r="H9" s="15"/>
      <c r="I9" s="15"/>
      <c r="J9" s="15"/>
      <c r="K9" s="15"/>
      <c r="L9" s="15"/>
      <c r="M9" s="15"/>
      <c r="N9" s="15" t="s">
        <v>481</v>
      </c>
    </row>
    <row r="10" spans="1:15" x14ac:dyDescent="0.3">
      <c r="A10" s="9">
        <f>[16]DBD!A14</f>
        <v>6</v>
      </c>
      <c r="B10" s="9" t="str">
        <f>[16]DBD!B14</f>
        <v>InsuCompany</v>
      </c>
      <c r="C10" s="9" t="str">
        <f>[16]DBD!C14</f>
        <v>保險公司</v>
      </c>
      <c r="D10" s="9" t="str">
        <f>[16]DBD!D14</f>
        <v>VARCHAR2</v>
      </c>
      <c r="E10" s="9">
        <f>[16]DBD!E14</f>
        <v>2</v>
      </c>
      <c r="F10" s="9">
        <f>[16]DBD!F14</f>
        <v>0</v>
      </c>
      <c r="G10" s="9">
        <f>[16]DBD!G14</f>
        <v>0</v>
      </c>
      <c r="H10" s="15" t="s">
        <v>190</v>
      </c>
      <c r="I10" s="15" t="s">
        <v>194</v>
      </c>
      <c r="J10" s="15" t="s">
        <v>195</v>
      </c>
      <c r="K10" s="15" t="s">
        <v>7</v>
      </c>
      <c r="L10" s="15">
        <v>2</v>
      </c>
      <c r="M10" s="15"/>
      <c r="N10" s="15"/>
    </row>
    <row r="11" spans="1:15" ht="16.2" customHeight="1" x14ac:dyDescent="0.3">
      <c r="A11" s="9">
        <f>[16]DBD!A15</f>
        <v>7</v>
      </c>
      <c r="B11" s="9" t="str">
        <f>[16]DBD!B15</f>
        <v>InsuTypeCode</v>
      </c>
      <c r="C11" s="9" t="str">
        <f>[16]DBD!C15</f>
        <v>保險類別</v>
      </c>
      <c r="D11" s="9" t="str">
        <f>[16]DBD!D15</f>
        <v>VARCHAR2</v>
      </c>
      <c r="E11" s="9">
        <f>[16]DBD!E15</f>
        <v>2</v>
      </c>
      <c r="F11" s="9">
        <f>[16]DBD!F15</f>
        <v>0</v>
      </c>
      <c r="G11" s="9" t="str">
        <f>[16]DBD!G15</f>
        <v>01:住宅火險地震險
02:火險
03:地震險
04:汽車全險
05:綜合營造險
06:動產火險
07:其他</v>
      </c>
      <c r="H11" s="15"/>
      <c r="I11" s="15"/>
      <c r="J11" s="15"/>
      <c r="K11" s="15"/>
      <c r="L11" s="15"/>
      <c r="M11" s="15"/>
      <c r="N11" s="15" t="s">
        <v>293</v>
      </c>
      <c r="O11" s="35"/>
    </row>
    <row r="12" spans="1:15" ht="16.2" customHeight="1" x14ac:dyDescent="0.3">
      <c r="A12" s="9">
        <f>[16]DBD!A16</f>
        <v>8</v>
      </c>
      <c r="B12" s="9" t="str">
        <f>[16]DBD!B16</f>
        <v>FireInsuCovrg</v>
      </c>
      <c r="C12" s="9" t="str">
        <f>[16]DBD!C16</f>
        <v>火災險保險金額</v>
      </c>
      <c r="D12" s="9" t="str">
        <f>[16]DBD!D16</f>
        <v>DECIMAL</v>
      </c>
      <c r="E12" s="9">
        <f>[16]DBD!E16</f>
        <v>16</v>
      </c>
      <c r="F12" s="9">
        <f>[16]DBD!F16</f>
        <v>2</v>
      </c>
      <c r="G12" s="9">
        <f>[16]DBD!G16</f>
        <v>0</v>
      </c>
      <c r="H12" s="15" t="s">
        <v>197</v>
      </c>
      <c r="I12" s="19" t="s">
        <v>181</v>
      </c>
      <c r="J12" s="19" t="s">
        <v>191</v>
      </c>
      <c r="K12" s="19" t="s">
        <v>16</v>
      </c>
      <c r="L12" s="19">
        <v>12</v>
      </c>
      <c r="M12" s="15"/>
      <c r="N12" s="15"/>
    </row>
    <row r="13" spans="1:15" ht="16.2" customHeight="1" x14ac:dyDescent="0.3">
      <c r="A13" s="9">
        <f>[16]DBD!A17</f>
        <v>9</v>
      </c>
      <c r="B13" s="9" t="str">
        <f>[16]DBD!B17</f>
        <v>EthqInsuCovrg</v>
      </c>
      <c r="C13" s="9" t="str">
        <f>[16]DBD!C17</f>
        <v>地震險保險金額</v>
      </c>
      <c r="D13" s="9" t="str">
        <f>[16]DBD!D17</f>
        <v>DECIMAL</v>
      </c>
      <c r="E13" s="9">
        <f>[16]DBD!E17</f>
        <v>16</v>
      </c>
      <c r="F13" s="9">
        <f>[16]DBD!F17</f>
        <v>2</v>
      </c>
      <c r="G13" s="9">
        <f>[16]DBD!G17</f>
        <v>0</v>
      </c>
      <c r="H13" s="15" t="s">
        <v>190</v>
      </c>
      <c r="I13" s="11" t="s">
        <v>183</v>
      </c>
      <c r="J13" s="11" t="s">
        <v>184</v>
      </c>
      <c r="K13" s="11" t="s">
        <v>16</v>
      </c>
      <c r="L13" s="11">
        <v>7</v>
      </c>
      <c r="M13" s="15"/>
      <c r="N13" s="15"/>
    </row>
    <row r="14" spans="1:15" ht="16.2" customHeight="1" x14ac:dyDescent="0.3">
      <c r="A14" s="9">
        <f>[16]DBD!A18</f>
        <v>10</v>
      </c>
      <c r="B14" s="9" t="str">
        <f>[16]DBD!B18</f>
        <v>FireInsuPrem</v>
      </c>
      <c r="C14" s="9" t="str">
        <f>[16]DBD!C18</f>
        <v>火災險保費</v>
      </c>
      <c r="D14" s="9" t="str">
        <f>[16]DBD!D18</f>
        <v>DECIMAL</v>
      </c>
      <c r="E14" s="9">
        <f>[16]DBD!E18</f>
        <v>16</v>
      </c>
      <c r="F14" s="9">
        <f>[16]DBD!F18</f>
        <v>2</v>
      </c>
      <c r="G14" s="9">
        <f>[16]DBD!G18</f>
        <v>0</v>
      </c>
      <c r="H14" s="15" t="s">
        <v>190</v>
      </c>
      <c r="I14" s="15" t="s">
        <v>182</v>
      </c>
      <c r="J14" s="15" t="s">
        <v>196</v>
      </c>
      <c r="K14" s="15" t="s">
        <v>9</v>
      </c>
      <c r="L14" s="15">
        <v>6</v>
      </c>
      <c r="M14" s="15"/>
      <c r="N14" s="15"/>
    </row>
    <row r="15" spans="1:15" ht="16.2" customHeight="1" x14ac:dyDescent="0.3">
      <c r="A15" s="9">
        <f>[16]DBD!A19</f>
        <v>11</v>
      </c>
      <c r="B15" s="9" t="str">
        <f>[16]DBD!B19</f>
        <v>EthqInsuPrem</v>
      </c>
      <c r="C15" s="9" t="str">
        <f>[16]DBD!C19</f>
        <v>地震險保費</v>
      </c>
      <c r="D15" s="9" t="str">
        <f>[16]DBD!D19</f>
        <v>DECIMAL</v>
      </c>
      <c r="E15" s="9">
        <f>[16]DBD!E19</f>
        <v>16</v>
      </c>
      <c r="F15" s="9">
        <f>[16]DBD!F19</f>
        <v>2</v>
      </c>
      <c r="G15" s="9">
        <f>[16]DBD!G19</f>
        <v>0</v>
      </c>
      <c r="H15" s="15" t="s">
        <v>190</v>
      </c>
      <c r="I15" s="15" t="s">
        <v>185</v>
      </c>
      <c r="J15" s="15" t="s">
        <v>186</v>
      </c>
      <c r="K15" s="15" t="s">
        <v>9</v>
      </c>
      <c r="L15" s="15">
        <v>6</v>
      </c>
      <c r="M15" s="15"/>
      <c r="N15" s="15"/>
    </row>
    <row r="16" spans="1:15" ht="16.2" customHeight="1" x14ac:dyDescent="0.3">
      <c r="A16" s="9">
        <f>[16]DBD!A20</f>
        <v>12</v>
      </c>
      <c r="B16" s="9" t="str">
        <f>[16]DBD!B20</f>
        <v>InsuStartDate</v>
      </c>
      <c r="C16" s="9" t="str">
        <f>[16]DBD!C20</f>
        <v>保險起日</v>
      </c>
      <c r="D16" s="9" t="str">
        <f>[16]DBD!D20</f>
        <v>DecimalD</v>
      </c>
      <c r="E16" s="9">
        <f>[16]DBD!E20</f>
        <v>8</v>
      </c>
      <c r="F16" s="9">
        <f>[16]DBD!F20</f>
        <v>0</v>
      </c>
      <c r="G16" s="9">
        <f>[16]DBD!G20</f>
        <v>0</v>
      </c>
      <c r="H16" s="15" t="s">
        <v>198</v>
      </c>
      <c r="I16" s="15" t="s">
        <v>187</v>
      </c>
      <c r="J16" s="15" t="s">
        <v>192</v>
      </c>
      <c r="K16" s="15" t="s">
        <v>9</v>
      </c>
      <c r="L16" s="15">
        <v>8</v>
      </c>
      <c r="M16" s="15">
        <v>0</v>
      </c>
      <c r="N16" s="15"/>
    </row>
    <row r="17" spans="1:14" ht="16.2" customHeight="1" x14ac:dyDescent="0.3">
      <c r="A17" s="9">
        <f>[16]DBD!A21</f>
        <v>13</v>
      </c>
      <c r="B17" s="9" t="str">
        <f>[16]DBD!B21</f>
        <v>InsuEndDate</v>
      </c>
      <c r="C17" s="9" t="str">
        <f>[16]DBD!C21</f>
        <v>保險迄日</v>
      </c>
      <c r="D17" s="9" t="str">
        <f>[16]DBD!D21</f>
        <v>DecimalD</v>
      </c>
      <c r="E17" s="9">
        <f>[16]DBD!E21</f>
        <v>8</v>
      </c>
      <c r="F17" s="9">
        <f>[16]DBD!F21</f>
        <v>0</v>
      </c>
      <c r="G17" s="9" t="str">
        <f>[16]DBD!G21</f>
        <v xml:space="preserve"> </v>
      </c>
      <c r="H17" s="15" t="s">
        <v>190</v>
      </c>
      <c r="I17" s="15" t="s">
        <v>188</v>
      </c>
      <c r="J17" s="15" t="s">
        <v>193</v>
      </c>
      <c r="K17" s="15" t="s">
        <v>9</v>
      </c>
      <c r="L17" s="15">
        <v>8</v>
      </c>
      <c r="M17" s="15"/>
      <c r="N17" s="15"/>
    </row>
    <row r="18" spans="1:14" ht="16.2" customHeight="1" x14ac:dyDescent="0.3">
      <c r="A18" s="9">
        <f>[16]DBD!A22</f>
        <v>14</v>
      </c>
      <c r="B18" s="9" t="str">
        <f>[16]DBD!B22</f>
        <v>CreateDate</v>
      </c>
      <c r="C18" s="9" t="str">
        <f>[16]DBD!C22</f>
        <v>建檔日期時間</v>
      </c>
      <c r="D18" s="9" t="str">
        <f>[16]DBD!D22</f>
        <v>DATE</v>
      </c>
      <c r="E18" s="9">
        <f>[16]DBD!E22</f>
        <v>0</v>
      </c>
      <c r="F18" s="9">
        <f>[16]DBD!F22</f>
        <v>0</v>
      </c>
      <c r="G18" s="9">
        <f>[16]DBD!G22</f>
        <v>0</v>
      </c>
      <c r="H18" s="15"/>
      <c r="I18" s="15"/>
      <c r="J18" s="15"/>
      <c r="K18" s="15"/>
      <c r="L18" s="15"/>
      <c r="M18" s="15"/>
      <c r="N18" s="15"/>
    </row>
    <row r="19" spans="1:14" ht="16.2" customHeight="1" x14ac:dyDescent="0.3">
      <c r="A19" s="9">
        <f>[16]DBD!A23</f>
        <v>15</v>
      </c>
      <c r="B19" s="9" t="str">
        <f>[16]DBD!B23</f>
        <v>CreateEmpNo</v>
      </c>
      <c r="C19" s="9" t="str">
        <f>[16]DBD!C23</f>
        <v>建檔人員</v>
      </c>
      <c r="D19" s="9" t="str">
        <f>[16]DBD!D23</f>
        <v>VARCHAR2</v>
      </c>
      <c r="E19" s="9">
        <f>[16]DBD!E23</f>
        <v>6</v>
      </c>
      <c r="F19" s="9">
        <f>[16]DBD!F23</f>
        <v>0</v>
      </c>
      <c r="G19" s="9">
        <f>[16]DBD!G23</f>
        <v>0</v>
      </c>
      <c r="H19" s="15"/>
      <c r="I19" s="15"/>
      <c r="J19" s="15"/>
      <c r="K19" s="15"/>
      <c r="L19" s="15"/>
      <c r="M19" s="15"/>
      <c r="N19" s="15"/>
    </row>
    <row r="20" spans="1:14" ht="16.2" customHeight="1" x14ac:dyDescent="0.3">
      <c r="A20" s="9">
        <f>[16]DBD!A24</f>
        <v>16</v>
      </c>
      <c r="B20" s="9" t="str">
        <f>[16]DBD!B24</f>
        <v>LastUpdate</v>
      </c>
      <c r="C20" s="9" t="str">
        <f>[16]DBD!C24</f>
        <v>最後更新日期時間</v>
      </c>
      <c r="D20" s="9" t="str">
        <f>[16]DBD!D24</f>
        <v>DATE</v>
      </c>
      <c r="E20" s="9">
        <f>[16]DBD!E24</f>
        <v>0</v>
      </c>
      <c r="F20" s="9">
        <f>[16]DBD!F24</f>
        <v>0</v>
      </c>
      <c r="G20" s="9">
        <f>[16]DBD!G24</f>
        <v>0</v>
      </c>
      <c r="H20" s="15"/>
      <c r="I20" s="15"/>
      <c r="J20" s="15"/>
      <c r="K20" s="15"/>
      <c r="L20" s="15"/>
      <c r="M20" s="15"/>
      <c r="N20" s="15"/>
    </row>
    <row r="21" spans="1:14" ht="16.2" customHeight="1" x14ac:dyDescent="0.3">
      <c r="A21" s="9">
        <f>[16]DBD!A25</f>
        <v>17</v>
      </c>
      <c r="B21" s="9" t="str">
        <f>[16]DBD!B25</f>
        <v>LastUpdateEmpNo</v>
      </c>
      <c r="C21" s="9" t="str">
        <f>[16]DBD!C25</f>
        <v>最後更新人員</v>
      </c>
      <c r="D21" s="9" t="str">
        <f>[16]DBD!D25</f>
        <v>VARCHAR2</v>
      </c>
      <c r="E21" s="9">
        <f>[16]DBD!E25</f>
        <v>6</v>
      </c>
      <c r="F21" s="9">
        <f>[16]DBD!F25</f>
        <v>0</v>
      </c>
      <c r="G21" s="9">
        <f>[16]DBD!G25</f>
        <v>0</v>
      </c>
      <c r="H21" s="15"/>
      <c r="I21" s="15"/>
      <c r="J21" s="15"/>
      <c r="K21" s="15"/>
      <c r="L21" s="15"/>
      <c r="M21" s="15"/>
      <c r="N21" s="15"/>
    </row>
    <row r="22" spans="1:14" ht="16.2" customHeight="1" x14ac:dyDescent="0.3">
      <c r="A22" s="9"/>
      <c r="B22" s="9"/>
      <c r="C22" s="9"/>
      <c r="D22" s="9"/>
      <c r="E22" s="9"/>
      <c r="F22" s="9"/>
      <c r="G22" s="9"/>
      <c r="H22" s="15"/>
      <c r="I22" s="15"/>
      <c r="J22" s="15"/>
      <c r="K22" s="15"/>
      <c r="L22" s="15"/>
      <c r="M22" s="15"/>
      <c r="N22" s="15"/>
    </row>
    <row r="23" spans="1:14" ht="16.2" customHeight="1" x14ac:dyDescent="0.3">
      <c r="A23" s="9"/>
      <c r="B23" s="9"/>
      <c r="C23" s="9"/>
      <c r="D23" s="9"/>
      <c r="E23" s="9"/>
      <c r="F23" s="9"/>
      <c r="G23" s="9"/>
      <c r="H23" s="15"/>
      <c r="I23" s="15"/>
      <c r="J23" s="15"/>
      <c r="K23" s="15"/>
      <c r="L23" s="15"/>
      <c r="M23" s="15"/>
      <c r="N23" s="15"/>
    </row>
    <row r="24" spans="1:14" ht="16.2" customHeight="1" x14ac:dyDescent="0.3">
      <c r="A24" s="9"/>
      <c r="B24" s="9"/>
      <c r="C24" s="9"/>
      <c r="D24" s="9"/>
      <c r="E24" s="9"/>
      <c r="F24" s="9"/>
      <c r="G24" s="9"/>
      <c r="H24" s="15"/>
      <c r="I24" s="15"/>
      <c r="J24" s="15"/>
      <c r="K24" s="15"/>
      <c r="L24" s="15"/>
      <c r="M24" s="15"/>
      <c r="N24" s="15"/>
    </row>
    <row r="25" spans="1:14" ht="16.2" customHeight="1" x14ac:dyDescent="0.3">
      <c r="H25" s="15"/>
      <c r="I25" s="15"/>
      <c r="J25" s="15"/>
      <c r="K25" s="15"/>
      <c r="L25" s="15"/>
      <c r="M25" s="15"/>
      <c r="N25" s="15"/>
    </row>
  </sheetData>
  <mergeCells count="1">
    <mergeCell ref="A1:B1"/>
  </mergeCells>
  <phoneticPr fontId="1" type="noConversion"/>
  <hyperlinks>
    <hyperlink ref="E1" location="'L4'!A1" display="回首頁" xr:uid="{00000000-0004-0000-0F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9"/>
  <sheetViews>
    <sheetView workbookViewId="0">
      <selection activeCell="E1" sqref="E1"/>
    </sheetView>
  </sheetViews>
  <sheetFormatPr defaultColWidth="67.5546875" defaultRowHeight="16.2" x14ac:dyDescent="0.3"/>
  <cols>
    <col min="1" max="1" width="5.21875" style="11" bestFit="1" customWidth="1"/>
    <col min="2" max="2" width="16.5546875" style="11" bestFit="1" customWidth="1"/>
    <col min="3" max="3" width="17.77734375" style="11" bestFit="1" customWidth="1"/>
    <col min="4" max="4" width="15.33203125" style="11" bestFit="1" customWidth="1"/>
    <col min="5" max="5" width="8.21875" style="11" bestFit="1" customWidth="1"/>
    <col min="6" max="6" width="6.21875" style="11" bestFit="1" customWidth="1"/>
    <col min="7" max="7" width="22.6640625" style="11" bestFit="1" customWidth="1"/>
    <col min="8" max="8" width="12.5546875" style="11" bestFit="1" customWidth="1"/>
    <col min="9" max="10" width="15.33203125" style="11" bestFit="1" customWidth="1"/>
    <col min="11" max="13" width="6.21875" style="11" bestFit="1" customWidth="1"/>
    <col min="14" max="14" width="52.33203125" style="11" customWidth="1"/>
    <col min="15" max="16384" width="67.5546875" style="11"/>
  </cols>
  <sheetData>
    <row r="1" spans="1:15" x14ac:dyDescent="0.3">
      <c r="A1" s="39" t="s">
        <v>37</v>
      </c>
      <c r="B1" s="40"/>
      <c r="C1" s="9" t="str">
        <f>[17]DBD!C1</f>
        <v>InsuRenew</v>
      </c>
      <c r="D1" s="9" t="str">
        <f>[17]DBD!D1</f>
        <v>火險單續保檔</v>
      </c>
      <c r="E1" s="22" t="s">
        <v>38</v>
      </c>
      <c r="F1" s="10"/>
      <c r="G1" s="10"/>
    </row>
    <row r="2" spans="1:15" ht="409.6" x14ac:dyDescent="0.3">
      <c r="A2" s="32"/>
      <c r="B2" s="33" t="s">
        <v>213</v>
      </c>
      <c r="C2" s="9" t="s">
        <v>453</v>
      </c>
      <c r="D2" s="9"/>
      <c r="E2" s="22"/>
      <c r="F2" s="10"/>
      <c r="G2" s="10"/>
    </row>
    <row r="3" spans="1:15" ht="226.8" x14ac:dyDescent="0.3">
      <c r="A3" s="32"/>
      <c r="B3" s="33" t="s">
        <v>214</v>
      </c>
      <c r="C3" s="9" t="s">
        <v>454</v>
      </c>
      <c r="D3" s="9"/>
      <c r="E3" s="22"/>
      <c r="F3" s="10"/>
      <c r="G3" s="10"/>
    </row>
    <row r="4" spans="1:15" x14ac:dyDescent="0.3">
      <c r="A4" s="12" t="s">
        <v>39</v>
      </c>
      <c r="B4" s="12" t="s">
        <v>10</v>
      </c>
      <c r="C4" s="13" t="s">
        <v>11</v>
      </c>
      <c r="D4" s="12" t="s">
        <v>12</v>
      </c>
      <c r="E4" s="12" t="s">
        <v>13</v>
      </c>
      <c r="F4" s="12" t="s">
        <v>14</v>
      </c>
      <c r="G4" s="13" t="s">
        <v>15</v>
      </c>
      <c r="H4" s="14" t="s">
        <v>40</v>
      </c>
      <c r="I4" s="14" t="s">
        <v>41</v>
      </c>
      <c r="J4" s="14" t="s">
        <v>42</v>
      </c>
      <c r="K4" s="14" t="s">
        <v>43</v>
      </c>
      <c r="L4" s="14" t="s">
        <v>44</v>
      </c>
      <c r="M4" s="14" t="s">
        <v>45</v>
      </c>
      <c r="N4" s="14" t="s">
        <v>46</v>
      </c>
      <c r="O4" s="36" t="s">
        <v>424</v>
      </c>
    </row>
    <row r="5" spans="1:15" x14ac:dyDescent="0.3">
      <c r="A5" s="9">
        <f>[17]DBD!A11</f>
        <v>1</v>
      </c>
      <c r="B5" s="9" t="str">
        <f>[17]DBD!B11</f>
        <v>ClCode1</v>
      </c>
      <c r="C5" s="9" t="str">
        <f>[17]DBD!C11</f>
        <v>擔保品-代號1</v>
      </c>
      <c r="D5" s="9" t="str">
        <f>[17]DBD!D11</f>
        <v>DECIMAL</v>
      </c>
      <c r="E5" s="9">
        <f>[17]DBD!E11</f>
        <v>1</v>
      </c>
      <c r="F5" s="9">
        <f>[17]DBD!F11</f>
        <v>0</v>
      </c>
      <c r="G5" s="9">
        <f>[17]DBD!G11</f>
        <v>0</v>
      </c>
      <c r="H5" s="15" t="s">
        <v>336</v>
      </c>
      <c r="I5" s="20" t="s">
        <v>337</v>
      </c>
      <c r="J5" s="20" t="s">
        <v>340</v>
      </c>
      <c r="K5" s="20" t="s">
        <v>265</v>
      </c>
      <c r="L5" s="15">
        <v>1</v>
      </c>
      <c r="M5" s="15"/>
      <c r="N5" s="15"/>
    </row>
    <row r="6" spans="1:15" ht="32.4" x14ac:dyDescent="0.3">
      <c r="A6" s="9">
        <f>[17]DBD!A12</f>
        <v>2</v>
      </c>
      <c r="B6" s="9" t="str">
        <f>[17]DBD!B12</f>
        <v>ClCode2</v>
      </c>
      <c r="C6" s="9" t="str">
        <f>[17]DBD!C12</f>
        <v>擔保品-代號2</v>
      </c>
      <c r="D6" s="9" t="str">
        <f>[17]DBD!D12</f>
        <v>DECIMAL</v>
      </c>
      <c r="E6" s="9">
        <f>[17]DBD!E12</f>
        <v>2</v>
      </c>
      <c r="F6" s="9">
        <f>[17]DBD!F12</f>
        <v>0</v>
      </c>
      <c r="G6" s="9">
        <f>[17]DBD!G12</f>
        <v>0</v>
      </c>
      <c r="H6" s="15" t="s">
        <v>336</v>
      </c>
      <c r="I6" s="19" t="s">
        <v>338</v>
      </c>
      <c r="J6" s="19" t="s">
        <v>341</v>
      </c>
      <c r="K6" s="19" t="s">
        <v>265</v>
      </c>
      <c r="L6" s="19">
        <v>2</v>
      </c>
      <c r="M6" s="15"/>
      <c r="N6" s="15"/>
    </row>
    <row r="7" spans="1:15" x14ac:dyDescent="0.3">
      <c r="A7" s="9">
        <f>[17]DBD!A13</f>
        <v>3</v>
      </c>
      <c r="B7" s="9" t="str">
        <f>[17]DBD!B13</f>
        <v>ClNo</v>
      </c>
      <c r="C7" s="9" t="str">
        <f>[17]DBD!C13</f>
        <v>擔保品編號</v>
      </c>
      <c r="D7" s="9" t="str">
        <f>[17]DBD!D13</f>
        <v>DECIMAL</v>
      </c>
      <c r="E7" s="9">
        <f>[17]DBD!E13</f>
        <v>7</v>
      </c>
      <c r="F7" s="9">
        <f>[17]DBD!F13</f>
        <v>0</v>
      </c>
      <c r="G7" s="9">
        <f>[17]DBD!G13</f>
        <v>0</v>
      </c>
      <c r="H7" s="15" t="s">
        <v>336</v>
      </c>
      <c r="I7" s="15" t="s">
        <v>339</v>
      </c>
      <c r="J7" s="15" t="s">
        <v>342</v>
      </c>
      <c r="K7" s="15" t="s">
        <v>265</v>
      </c>
      <c r="L7" s="15">
        <v>7</v>
      </c>
      <c r="M7" s="15"/>
      <c r="N7" s="15"/>
    </row>
    <row r="8" spans="1:15" x14ac:dyDescent="0.3">
      <c r="A8" s="9">
        <f>[17]DBD!A14</f>
        <v>4</v>
      </c>
      <c r="B8" s="9" t="str">
        <f>[17]DBD!B14</f>
        <v>PrevInsuNo</v>
      </c>
      <c r="C8" s="9" t="str">
        <f>[17]DBD!C14</f>
        <v>原保單號碼</v>
      </c>
      <c r="D8" s="9" t="str">
        <f>[17]DBD!D14</f>
        <v>VARCHAR2</v>
      </c>
      <c r="E8" s="9">
        <f>[17]DBD!E14</f>
        <v>17</v>
      </c>
      <c r="F8" s="9">
        <f>[17]DBD!F14</f>
        <v>0</v>
      </c>
      <c r="G8" s="9">
        <f>[17]DBD!G14</f>
        <v>0</v>
      </c>
      <c r="H8" s="15" t="s">
        <v>344</v>
      </c>
      <c r="I8" s="20" t="s">
        <v>345</v>
      </c>
      <c r="J8" s="20" t="s">
        <v>364</v>
      </c>
      <c r="K8" s="20" t="s">
        <v>279</v>
      </c>
      <c r="L8" s="15">
        <v>16</v>
      </c>
      <c r="M8" s="15"/>
      <c r="N8" s="15"/>
    </row>
    <row r="9" spans="1:15" x14ac:dyDescent="0.3">
      <c r="A9" s="9">
        <f>[17]DBD!A15</f>
        <v>5</v>
      </c>
      <c r="B9" s="9" t="str">
        <f>[17]DBD!B15</f>
        <v>EndoInsuNo</v>
      </c>
      <c r="C9" s="9" t="str">
        <f>[17]DBD!C15</f>
        <v>批單號碼</v>
      </c>
      <c r="D9" s="9" t="str">
        <f>[17]DBD!D15</f>
        <v>VARCHAR2</v>
      </c>
      <c r="E9" s="9">
        <f>[17]DBD!E15</f>
        <v>17</v>
      </c>
      <c r="F9" s="9">
        <f>[17]DBD!F15</f>
        <v>0</v>
      </c>
      <c r="G9" s="9" t="str">
        <f>[17]DBD!G15</f>
        <v>修改時需填入</v>
      </c>
      <c r="H9" s="15"/>
      <c r="I9" s="19"/>
      <c r="J9" s="19"/>
      <c r="K9" s="19"/>
      <c r="L9" s="19"/>
      <c r="M9" s="15"/>
      <c r="N9" s="15" t="s">
        <v>515</v>
      </c>
    </row>
    <row r="10" spans="1:15" ht="32.4" x14ac:dyDescent="0.3">
      <c r="A10" s="9">
        <f>[17]DBD!A16</f>
        <v>6</v>
      </c>
      <c r="B10" s="9" t="str">
        <f>[17]DBD!B16</f>
        <v>InsuYearMonth</v>
      </c>
      <c r="C10" s="9" t="str">
        <f>[17]DBD!C16</f>
        <v>原火險到期年月</v>
      </c>
      <c r="D10" s="9" t="str">
        <f>[17]DBD!D16</f>
        <v>DECIMAL</v>
      </c>
      <c r="E10" s="9">
        <f>[17]DBD!E16</f>
        <v>6</v>
      </c>
      <c r="F10" s="9">
        <f>[17]DBD!F16</f>
        <v>0</v>
      </c>
      <c r="G10" s="9" t="str">
        <f>[17]DBD!G16</f>
        <v>到期迄日的前一個月產出當月份的資料</v>
      </c>
      <c r="H10" s="15" t="s">
        <v>344</v>
      </c>
      <c r="I10" s="15" t="s">
        <v>346</v>
      </c>
      <c r="J10" s="15" t="s">
        <v>365</v>
      </c>
      <c r="K10" s="15" t="s">
        <v>297</v>
      </c>
      <c r="L10" s="15">
        <v>6</v>
      </c>
      <c r="M10" s="15"/>
      <c r="N10" s="15"/>
    </row>
    <row r="11" spans="1:15" x14ac:dyDescent="0.3">
      <c r="A11" s="9">
        <f>[17]DBD!A17</f>
        <v>7</v>
      </c>
      <c r="B11" s="9" t="str">
        <f>[17]DBD!B17</f>
        <v>CustNo</v>
      </c>
      <c r="C11" s="9" t="str">
        <f>[17]DBD!C17</f>
        <v>借款人戶號</v>
      </c>
      <c r="D11" s="9" t="str">
        <f>[17]DBD!D17</f>
        <v>DECIMAL</v>
      </c>
      <c r="E11" s="9">
        <f>[17]DBD!E17</f>
        <v>7</v>
      </c>
      <c r="F11" s="9">
        <f>[17]DBD!F17</f>
        <v>0</v>
      </c>
      <c r="G11" s="9">
        <f>[17]DBD!G17</f>
        <v>0</v>
      </c>
      <c r="H11" s="15" t="s">
        <v>344</v>
      </c>
      <c r="I11" s="19" t="s">
        <v>300</v>
      </c>
      <c r="J11" s="19" t="s">
        <v>301</v>
      </c>
      <c r="K11" s="19" t="s">
        <v>297</v>
      </c>
      <c r="L11" s="19">
        <v>7</v>
      </c>
      <c r="M11" s="15"/>
      <c r="N11" s="15"/>
    </row>
    <row r="12" spans="1:15" x14ac:dyDescent="0.3">
      <c r="A12" s="9">
        <f>[17]DBD!A18</f>
        <v>8</v>
      </c>
      <c r="B12" s="9" t="str">
        <f>[17]DBD!B18</f>
        <v>FacmNo</v>
      </c>
      <c r="C12" s="9" t="str">
        <f>[17]DBD!C18</f>
        <v>額度</v>
      </c>
      <c r="D12" s="9" t="str">
        <f>[17]DBD!D18</f>
        <v>DECIMAL</v>
      </c>
      <c r="E12" s="9">
        <f>[17]DBD!E18</f>
        <v>3</v>
      </c>
      <c r="F12" s="9">
        <f>[17]DBD!F18</f>
        <v>0</v>
      </c>
      <c r="G12" s="9">
        <f>[17]DBD!G18</f>
        <v>0</v>
      </c>
      <c r="H12" s="15" t="s">
        <v>344</v>
      </c>
      <c r="I12" s="15" t="s">
        <v>347</v>
      </c>
      <c r="J12" s="15" t="s">
        <v>366</v>
      </c>
      <c r="K12" s="15" t="s">
        <v>324</v>
      </c>
      <c r="L12" s="15">
        <v>3</v>
      </c>
      <c r="M12" s="15"/>
      <c r="N12" s="15"/>
    </row>
    <row r="13" spans="1:15" x14ac:dyDescent="0.3">
      <c r="A13" s="9">
        <f>[17]DBD!A19</f>
        <v>9</v>
      </c>
      <c r="B13" s="9" t="str">
        <f>[17]DBD!B19</f>
        <v>NowInsuNo</v>
      </c>
      <c r="C13" s="9" t="str">
        <f>[17]DBD!C19</f>
        <v>保險單號碼</v>
      </c>
      <c r="D13" s="9" t="str">
        <f>[17]DBD!D19</f>
        <v>VARCHAR2</v>
      </c>
      <c r="E13" s="9">
        <f>[17]DBD!E19</f>
        <v>17</v>
      </c>
      <c r="F13" s="9">
        <f>[17]DBD!F19</f>
        <v>0</v>
      </c>
      <c r="G13" s="9">
        <f>[17]DBD!G19</f>
        <v>0</v>
      </c>
      <c r="H13" s="15" t="s">
        <v>344</v>
      </c>
      <c r="I13" s="15" t="s">
        <v>348</v>
      </c>
      <c r="J13" s="15" t="s">
        <v>367</v>
      </c>
      <c r="K13" s="15" t="s">
        <v>279</v>
      </c>
      <c r="L13" s="15">
        <v>16</v>
      </c>
      <c r="M13" s="15"/>
      <c r="N13" s="15"/>
    </row>
    <row r="14" spans="1:15" x14ac:dyDescent="0.3">
      <c r="A14" s="9">
        <f>[17]DBD!A20</f>
        <v>10</v>
      </c>
      <c r="B14" s="9" t="str">
        <f>[17]DBD!B20</f>
        <v>OrigInsuNo</v>
      </c>
      <c r="C14" s="9" t="str">
        <f>[17]DBD!C20</f>
        <v>原始保險單號碼</v>
      </c>
      <c r="D14" s="9" t="str">
        <f>[17]DBD!D20</f>
        <v>VARCHAR2</v>
      </c>
      <c r="E14" s="9">
        <f>[17]DBD!E20</f>
        <v>17</v>
      </c>
      <c r="F14" s="9">
        <f>[17]DBD!F20</f>
        <v>0</v>
      </c>
      <c r="G14" s="9">
        <f>[17]DBD!G20</f>
        <v>0</v>
      </c>
      <c r="H14" s="15" t="s">
        <v>344</v>
      </c>
      <c r="I14" s="15" t="s">
        <v>345</v>
      </c>
      <c r="J14" s="15" t="s">
        <v>367</v>
      </c>
      <c r="K14" s="15" t="s">
        <v>287</v>
      </c>
      <c r="L14" s="15">
        <v>16</v>
      </c>
      <c r="M14" s="15"/>
      <c r="N14" s="15"/>
    </row>
    <row r="15" spans="1:15" ht="32.4" x14ac:dyDescent="0.3">
      <c r="A15" s="9">
        <f>[17]DBD!A21</f>
        <v>11</v>
      </c>
      <c r="B15" s="9" t="str">
        <f>[17]DBD!B21</f>
        <v>RenewCode</v>
      </c>
      <c r="C15" s="9" t="str">
        <f>[17]DBD!C21</f>
        <v>是否續保</v>
      </c>
      <c r="D15" s="9" t="str">
        <f>[17]DBD!D21</f>
        <v>DECIMAL</v>
      </c>
      <c r="E15" s="9">
        <f>[17]DBD!E21</f>
        <v>1</v>
      </c>
      <c r="F15" s="9">
        <f>[17]DBD!F21</f>
        <v>0</v>
      </c>
      <c r="G15" s="9" t="str">
        <f>[17]DBD!G21</f>
        <v>1.自保
2.續保</v>
      </c>
      <c r="H15" s="15"/>
      <c r="I15" s="15"/>
      <c r="J15" s="15"/>
      <c r="K15" s="15"/>
      <c r="L15" s="15"/>
      <c r="M15" s="15"/>
      <c r="N15" s="15" t="s">
        <v>281</v>
      </c>
    </row>
    <row r="16" spans="1:15" x14ac:dyDescent="0.3">
      <c r="A16" s="9">
        <f>[17]DBD!A22</f>
        <v>12</v>
      </c>
      <c r="B16" s="9" t="str">
        <f>[17]DBD!B22</f>
        <v>InsuCompany</v>
      </c>
      <c r="C16" s="9" t="str">
        <f>[17]DBD!C22</f>
        <v>保險公司</v>
      </c>
      <c r="D16" s="9" t="str">
        <f>[17]DBD!D22</f>
        <v>VARCHAR2</v>
      </c>
      <c r="E16" s="9">
        <f>[17]DBD!E22</f>
        <v>2</v>
      </c>
      <c r="F16" s="9">
        <f>[17]DBD!F22</f>
        <v>0</v>
      </c>
      <c r="G16" s="9">
        <f>[17]DBD!G22</f>
        <v>0</v>
      </c>
      <c r="H16" s="15" t="s">
        <v>349</v>
      </c>
      <c r="I16" s="15" t="s">
        <v>350</v>
      </c>
      <c r="J16" s="15" t="s">
        <v>368</v>
      </c>
      <c r="K16" s="15" t="s">
        <v>369</v>
      </c>
      <c r="L16" s="15">
        <v>2</v>
      </c>
      <c r="M16" s="15"/>
      <c r="N16" s="15"/>
    </row>
    <row r="17" spans="1:15" ht="113.4" x14ac:dyDescent="0.3">
      <c r="A17" s="9">
        <f>[17]DBD!A23</f>
        <v>13</v>
      </c>
      <c r="B17" s="9" t="str">
        <f>[17]DBD!B23</f>
        <v>InsuTypeCode</v>
      </c>
      <c r="C17" s="9" t="str">
        <f>[17]DBD!C23</f>
        <v>保險類別</v>
      </c>
      <c r="D17" s="9" t="str">
        <f>[17]DBD!D23</f>
        <v>VARCHAR2</v>
      </c>
      <c r="E17" s="9">
        <f>[17]DBD!E23</f>
        <v>2</v>
      </c>
      <c r="F17" s="9">
        <f>[17]DBD!F23</f>
        <v>0</v>
      </c>
      <c r="G17" s="9" t="str">
        <f>[17]DBD!G23</f>
        <v>01:住宅火險地震險
02:火險
03:地震險
04:汽車全險
05:綜合營造險
06:動產火險
07:其他</v>
      </c>
      <c r="H17" s="15"/>
      <c r="I17" s="15"/>
      <c r="J17" s="15"/>
      <c r="K17" s="15"/>
      <c r="L17" s="15"/>
      <c r="M17" s="15"/>
      <c r="N17" s="15" t="s">
        <v>293</v>
      </c>
      <c r="O17" s="35"/>
    </row>
    <row r="18" spans="1:15" ht="145.19999999999999" customHeight="1" x14ac:dyDescent="0.3">
      <c r="A18" s="9">
        <f>[17]DBD!A24</f>
        <v>14</v>
      </c>
      <c r="B18" s="9" t="str">
        <f>[17]DBD!B24</f>
        <v>RepayCode</v>
      </c>
      <c r="C18" s="9" t="str">
        <f>[17]DBD!C24</f>
        <v>繳款方式</v>
      </c>
      <c r="D18" s="9" t="str">
        <f>[17]DBD!D24</f>
        <v>DECIMAL</v>
      </c>
      <c r="E18" s="9">
        <f>[17]DBD!E24</f>
        <v>1</v>
      </c>
      <c r="F18" s="9">
        <f>[17]DBD!F24</f>
        <v>0</v>
      </c>
      <c r="G18" s="9" t="str">
        <f>[17]DBD!G24</f>
        <v>1:匯款轉帳
2:銀行扣款
3:員工扣薪
4:支票
5:特約金
6:人事特約金
7:定存特約
8:劃撥存款</v>
      </c>
      <c r="H18" s="15" t="s">
        <v>349</v>
      </c>
      <c r="I18" s="15" t="s">
        <v>351</v>
      </c>
      <c r="J18" s="15" t="s">
        <v>370</v>
      </c>
      <c r="K18" s="15" t="s">
        <v>371</v>
      </c>
      <c r="L18" s="15">
        <v>1</v>
      </c>
      <c r="M18" s="15"/>
      <c r="N18" s="15" t="s">
        <v>384</v>
      </c>
      <c r="O18" s="11" t="s">
        <v>442</v>
      </c>
    </row>
    <row r="19" spans="1:15" x14ac:dyDescent="0.3">
      <c r="A19" s="9">
        <f>[17]DBD!A25</f>
        <v>15</v>
      </c>
      <c r="B19" s="9" t="str">
        <f>[17]DBD!B25</f>
        <v>FireInsuCovrg</v>
      </c>
      <c r="C19" s="9" t="str">
        <f>[17]DBD!C25</f>
        <v>火災險保險金額</v>
      </c>
      <c r="D19" s="9" t="str">
        <f>[17]DBD!D25</f>
        <v>DECIMAL</v>
      </c>
      <c r="E19" s="9">
        <f>[17]DBD!E25</f>
        <v>14</v>
      </c>
      <c r="F19" s="9">
        <f>[17]DBD!F25</f>
        <v>0</v>
      </c>
      <c r="G19" s="9">
        <f>[17]DBD!G25</f>
        <v>0</v>
      </c>
      <c r="H19" s="15" t="s">
        <v>349</v>
      </c>
      <c r="I19" s="15" t="s">
        <v>352</v>
      </c>
      <c r="J19" s="15" t="s">
        <v>372</v>
      </c>
      <c r="K19" s="15" t="s">
        <v>292</v>
      </c>
      <c r="L19" s="15">
        <v>11</v>
      </c>
      <c r="M19" s="15">
        <v>0</v>
      </c>
      <c r="N19" s="15" t="s">
        <v>384</v>
      </c>
      <c r="O19" s="11" t="s">
        <v>445</v>
      </c>
    </row>
    <row r="20" spans="1:15" x14ac:dyDescent="0.3">
      <c r="A20" s="9">
        <f>[17]DBD!A26</f>
        <v>16</v>
      </c>
      <c r="B20" s="9" t="str">
        <f>[17]DBD!B26</f>
        <v>EthqInsuCovrg</v>
      </c>
      <c r="C20" s="9" t="str">
        <f>[17]DBD!C26</f>
        <v>地震險保險金額</v>
      </c>
      <c r="D20" s="9" t="str">
        <f>[17]DBD!D26</f>
        <v>DECIMAL</v>
      </c>
      <c r="E20" s="9">
        <f>[17]DBD!E26</f>
        <v>14</v>
      </c>
      <c r="F20" s="9">
        <f>[17]DBD!F26</f>
        <v>0</v>
      </c>
      <c r="G20" s="9">
        <f>[17]DBD!G26</f>
        <v>0</v>
      </c>
      <c r="H20" s="15" t="s">
        <v>349</v>
      </c>
      <c r="I20" s="15" t="s">
        <v>353</v>
      </c>
      <c r="J20" s="15" t="s">
        <v>373</v>
      </c>
      <c r="K20" s="15" t="s">
        <v>322</v>
      </c>
      <c r="L20" s="15">
        <v>7</v>
      </c>
      <c r="M20" s="15">
        <v>0</v>
      </c>
      <c r="N20" s="15" t="s">
        <v>384</v>
      </c>
      <c r="O20" s="11" t="s">
        <v>449</v>
      </c>
    </row>
    <row r="21" spans="1:15" x14ac:dyDescent="0.3">
      <c r="A21" s="9">
        <f>[17]DBD!A27</f>
        <v>17</v>
      </c>
      <c r="B21" s="9" t="str">
        <f>[17]DBD!B27</f>
        <v>FireInsuPrem</v>
      </c>
      <c r="C21" s="9" t="str">
        <f>[17]DBD!C27</f>
        <v>火災險保費</v>
      </c>
      <c r="D21" s="9" t="str">
        <f>[17]DBD!D27</f>
        <v>DECIMAL</v>
      </c>
      <c r="E21" s="9">
        <f>[17]DBD!E27</f>
        <v>14</v>
      </c>
      <c r="F21" s="9">
        <f>[17]DBD!F27</f>
        <v>0</v>
      </c>
      <c r="G21" s="9">
        <f>[17]DBD!G27</f>
        <v>0</v>
      </c>
      <c r="H21" s="15" t="s">
        <v>344</v>
      </c>
      <c r="I21" s="15" t="s">
        <v>354</v>
      </c>
      <c r="J21" s="15" t="s">
        <v>374</v>
      </c>
      <c r="K21" s="15" t="s">
        <v>322</v>
      </c>
      <c r="L21" s="15">
        <v>6</v>
      </c>
      <c r="M21" s="15">
        <v>0</v>
      </c>
      <c r="N21" s="15" t="s">
        <v>384</v>
      </c>
      <c r="O21" s="11" t="s">
        <v>444</v>
      </c>
    </row>
    <row r="22" spans="1:15" x14ac:dyDescent="0.3">
      <c r="A22" s="9">
        <f>[17]DBD!A28</f>
        <v>18</v>
      </c>
      <c r="B22" s="9" t="str">
        <f>[17]DBD!B28</f>
        <v>EthqInsuPrem</v>
      </c>
      <c r="C22" s="9" t="str">
        <f>[17]DBD!C28</f>
        <v>地震險保費</v>
      </c>
      <c r="D22" s="9" t="str">
        <f>[17]DBD!D28</f>
        <v>DECIMAL</v>
      </c>
      <c r="E22" s="9">
        <f>[17]DBD!E28</f>
        <v>14</v>
      </c>
      <c r="F22" s="9">
        <f>[17]DBD!F28</f>
        <v>0</v>
      </c>
      <c r="G22" s="9">
        <f>[17]DBD!G28</f>
        <v>0</v>
      </c>
      <c r="H22" s="15" t="s">
        <v>349</v>
      </c>
      <c r="I22" s="15" t="s">
        <v>355</v>
      </c>
      <c r="J22" s="15" t="s">
        <v>375</v>
      </c>
      <c r="K22" s="15" t="s">
        <v>292</v>
      </c>
      <c r="L22" s="15">
        <v>6</v>
      </c>
      <c r="M22" s="15">
        <v>0</v>
      </c>
      <c r="N22" s="15" t="s">
        <v>384</v>
      </c>
      <c r="O22" s="11" t="s">
        <v>450</v>
      </c>
    </row>
    <row r="23" spans="1:15" x14ac:dyDescent="0.3">
      <c r="A23" s="9">
        <f>[17]DBD!A29</f>
        <v>19</v>
      </c>
      <c r="B23" s="9" t="str">
        <f>[17]DBD!B29</f>
        <v>InsuStartDate</v>
      </c>
      <c r="C23" s="9" t="str">
        <f>[17]DBD!C29</f>
        <v>保險起日</v>
      </c>
      <c r="D23" s="9" t="str">
        <f>[17]DBD!D29</f>
        <v>Decimald</v>
      </c>
      <c r="E23" s="9">
        <f>[17]DBD!E29</f>
        <v>8</v>
      </c>
      <c r="F23" s="9">
        <f>[17]DBD!F29</f>
        <v>0</v>
      </c>
      <c r="G23" s="9">
        <f>[17]DBD!G29</f>
        <v>0</v>
      </c>
      <c r="H23" s="15" t="s">
        <v>344</v>
      </c>
      <c r="I23" s="15" t="s">
        <v>356</v>
      </c>
      <c r="J23" s="15" t="s">
        <v>376</v>
      </c>
      <c r="K23" s="15" t="s">
        <v>297</v>
      </c>
      <c r="L23" s="15">
        <v>8</v>
      </c>
      <c r="M23" s="15"/>
      <c r="N23" s="15" t="s">
        <v>384</v>
      </c>
      <c r="O23" s="11" t="s">
        <v>443</v>
      </c>
    </row>
    <row r="24" spans="1:15" x14ac:dyDescent="0.3">
      <c r="A24" s="9">
        <f>[17]DBD!A30</f>
        <v>20</v>
      </c>
      <c r="B24" s="9" t="str">
        <f>[17]DBD!B30</f>
        <v>InsuEndDate</v>
      </c>
      <c r="C24" s="9" t="str">
        <f>[17]DBD!C30</f>
        <v>保險迄日</v>
      </c>
      <c r="D24" s="9" t="str">
        <f>[17]DBD!D30</f>
        <v>Decimald</v>
      </c>
      <c r="E24" s="9">
        <f>[17]DBD!E30</f>
        <v>8</v>
      </c>
      <c r="F24" s="9">
        <f>[17]DBD!F30</f>
        <v>0</v>
      </c>
      <c r="G24" s="9">
        <f>[17]DBD!G30</f>
        <v>0</v>
      </c>
      <c r="H24" s="15" t="s">
        <v>349</v>
      </c>
      <c r="I24" s="15" t="s">
        <v>357</v>
      </c>
      <c r="J24" s="15" t="s">
        <v>377</v>
      </c>
      <c r="K24" s="15" t="s">
        <v>297</v>
      </c>
      <c r="L24" s="15">
        <v>8</v>
      </c>
      <c r="M24" s="15"/>
      <c r="N24" s="15" t="s">
        <v>384</v>
      </c>
      <c r="O24" s="11" t="s">
        <v>446</v>
      </c>
    </row>
    <row r="25" spans="1:15" x14ac:dyDescent="0.3">
      <c r="A25" s="9">
        <f>[17]DBD!A31</f>
        <v>21</v>
      </c>
      <c r="B25" s="9" t="str">
        <f>[17]DBD!B31</f>
        <v>TotInsuPrem</v>
      </c>
      <c r="C25" s="9" t="str">
        <f>[17]DBD!C31</f>
        <v>總保費</v>
      </c>
      <c r="D25" s="9" t="str">
        <f>[17]DBD!D31</f>
        <v>DECIMAL</v>
      </c>
      <c r="E25" s="9">
        <f>[17]DBD!E31</f>
        <v>14</v>
      </c>
      <c r="F25" s="9">
        <f>[17]DBD!F31</f>
        <v>0</v>
      </c>
      <c r="G25" s="9">
        <f>[17]DBD!G31</f>
        <v>0</v>
      </c>
      <c r="H25" s="15" t="s">
        <v>344</v>
      </c>
      <c r="I25" s="15" t="s">
        <v>358</v>
      </c>
      <c r="J25" s="15" t="s">
        <v>378</v>
      </c>
      <c r="K25" s="15" t="s">
        <v>322</v>
      </c>
      <c r="L25" s="15">
        <v>6</v>
      </c>
      <c r="M25" s="15">
        <v>0</v>
      </c>
      <c r="N25" s="15" t="s">
        <v>384</v>
      </c>
      <c r="O25" s="11" t="s">
        <v>447</v>
      </c>
    </row>
    <row r="26" spans="1:15" x14ac:dyDescent="0.3">
      <c r="A26" s="9">
        <f>[17]DBD!A32</f>
        <v>22</v>
      </c>
      <c r="B26" s="9" t="str">
        <f>[17]DBD!B32</f>
        <v>AcDate</v>
      </c>
      <c r="C26" s="9" t="str">
        <f>[17]DBD!C32</f>
        <v>會計日期</v>
      </c>
      <c r="D26" s="9" t="str">
        <f>[17]DBD!D32</f>
        <v>Decimald</v>
      </c>
      <c r="E26" s="9">
        <f>[17]DBD!E32</f>
        <v>8</v>
      </c>
      <c r="F26" s="9">
        <f>[17]DBD!F32</f>
        <v>0</v>
      </c>
      <c r="G26" s="9" t="str">
        <f>[17]DBD!G32</f>
        <v>繳款會計日</v>
      </c>
      <c r="H26" s="15" t="s">
        <v>344</v>
      </c>
      <c r="I26" s="15" t="s">
        <v>359</v>
      </c>
      <c r="J26" s="15" t="s">
        <v>379</v>
      </c>
      <c r="K26" s="15" t="s">
        <v>297</v>
      </c>
      <c r="L26" s="15">
        <v>8</v>
      </c>
      <c r="M26" s="15"/>
      <c r="N26" s="15" t="s">
        <v>384</v>
      </c>
      <c r="O26" s="11" t="s">
        <v>448</v>
      </c>
    </row>
    <row r="27" spans="1:15" x14ac:dyDescent="0.3">
      <c r="A27" s="9">
        <f>[17]DBD!A33</f>
        <v>23</v>
      </c>
      <c r="B27" s="9" t="str">
        <f>[17]DBD!B33</f>
        <v>TitaTlrNo</v>
      </c>
      <c r="C27" s="9" t="str">
        <f>[17]DBD!C33</f>
        <v>經辦</v>
      </c>
      <c r="D27" s="9" t="str">
        <f>[17]DBD!D33</f>
        <v>VARCHAR2</v>
      </c>
      <c r="E27" s="9">
        <f>[17]DBD!E33</f>
        <v>6</v>
      </c>
      <c r="F27" s="9">
        <f>[17]DBD!F33</f>
        <v>0</v>
      </c>
      <c r="G27" s="9">
        <f>[17]DBD!G33</f>
        <v>0</v>
      </c>
      <c r="H27" s="15" t="s">
        <v>344</v>
      </c>
      <c r="I27" s="15" t="s">
        <v>360</v>
      </c>
      <c r="J27" s="15"/>
      <c r="K27" s="15" t="s">
        <v>292</v>
      </c>
      <c r="L27" s="15">
        <v>7</v>
      </c>
      <c r="M27" s="15">
        <v>0</v>
      </c>
      <c r="N27" s="15"/>
    </row>
    <row r="28" spans="1:15" x14ac:dyDescent="0.3">
      <c r="A28" s="9">
        <f>[17]DBD!A34</f>
        <v>24</v>
      </c>
      <c r="B28" s="9" t="str">
        <f>[17]DBD!B34</f>
        <v>TitaTxtNo</v>
      </c>
      <c r="C28" s="9" t="str">
        <f>[17]DBD!C34</f>
        <v>交易序號</v>
      </c>
      <c r="D28" s="9" t="str">
        <f>[17]DBD!D34</f>
        <v>VARCHAR2</v>
      </c>
      <c r="E28" s="9">
        <f>[17]DBD!E34</f>
        <v>8</v>
      </c>
      <c r="F28" s="9">
        <f>[17]DBD!F34</f>
        <v>0</v>
      </c>
      <c r="G28" s="9">
        <f>[17]DBD!G34</f>
        <v>0</v>
      </c>
      <c r="H28" s="15" t="s">
        <v>344</v>
      </c>
      <c r="I28" s="15" t="s">
        <v>274</v>
      </c>
      <c r="J28" s="15" t="s">
        <v>380</v>
      </c>
      <c r="K28" s="15" t="s">
        <v>297</v>
      </c>
      <c r="L28" s="15">
        <v>7</v>
      </c>
      <c r="M28" s="15"/>
      <c r="N28" s="15"/>
    </row>
    <row r="29" spans="1:15" ht="32.4" x14ac:dyDescent="0.3">
      <c r="A29" s="9">
        <f>[17]DBD!A35</f>
        <v>25</v>
      </c>
      <c r="B29" s="9" t="str">
        <f>[17]DBD!B35</f>
        <v>NotiTempFg</v>
      </c>
      <c r="C29" s="9" t="str">
        <f>[17]DBD!C35</f>
        <v>入通知檔</v>
      </c>
      <c r="D29" s="9" t="str">
        <f>[17]DBD!D35</f>
        <v>VARCHAR2</v>
      </c>
      <c r="E29" s="9">
        <f>[17]DBD!E35</f>
        <v>1</v>
      </c>
      <c r="F29" s="9">
        <f>[17]DBD!F35</f>
        <v>0</v>
      </c>
      <c r="G29" s="9" t="str">
        <f>[17]DBD!G35</f>
        <v>Y:已入
N:未入</v>
      </c>
      <c r="H29" s="15" t="s">
        <v>344</v>
      </c>
      <c r="I29" s="15" t="s">
        <v>361</v>
      </c>
      <c r="J29" s="15" t="s">
        <v>381</v>
      </c>
      <c r="K29" s="15" t="s">
        <v>279</v>
      </c>
      <c r="L29" s="15">
        <v>1</v>
      </c>
      <c r="M29" s="15"/>
      <c r="N29" s="25"/>
    </row>
    <row r="30" spans="1:15" ht="81" x14ac:dyDescent="0.3">
      <c r="A30" s="9">
        <f>[17]DBD!A36</f>
        <v>26</v>
      </c>
      <c r="B30" s="9" t="str">
        <f>[17]DBD!B36</f>
        <v>StatusCode</v>
      </c>
      <c r="C30" s="9" t="str">
        <f>[17]DBD!C36</f>
        <v>處理代碼</v>
      </c>
      <c r="D30" s="9" t="str">
        <f>[17]DBD!D36</f>
        <v>DECIMAL</v>
      </c>
      <c r="E30" s="9">
        <f>[17]DBD!E36</f>
        <v>1</v>
      </c>
      <c r="F30" s="9">
        <f>[17]DBD!F36</f>
        <v>0</v>
      </c>
      <c r="G30" s="9" t="str">
        <f>[17]DBD!G36</f>
        <v>0:正常
1:借支
2:催收
4:結案</v>
      </c>
      <c r="H30" s="15"/>
      <c r="I30" s="15"/>
      <c r="J30" s="15"/>
      <c r="K30" s="15"/>
      <c r="L30" s="15"/>
      <c r="M30" s="15"/>
      <c r="N30" s="25" t="s">
        <v>482</v>
      </c>
      <c r="O30" s="26" t="s">
        <v>483</v>
      </c>
    </row>
    <row r="31" spans="1:15" x14ac:dyDescent="0.3">
      <c r="A31" s="9">
        <f>[17]DBD!A37</f>
        <v>27</v>
      </c>
      <c r="B31" s="9" t="str">
        <f>[17]DBD!B37</f>
        <v>OvduDate</v>
      </c>
      <c r="C31" s="9" t="str">
        <f>[17]DBD!C37</f>
        <v>轉催收日</v>
      </c>
      <c r="D31" s="9" t="str">
        <f>[17]DBD!D37</f>
        <v>DECIMAL</v>
      </c>
      <c r="E31" s="9">
        <f>[17]DBD!E37</f>
        <v>8</v>
      </c>
      <c r="F31" s="9">
        <f>[17]DBD!F37</f>
        <v>0</v>
      </c>
      <c r="G31" s="9">
        <f>[17]DBD!G37</f>
        <v>0</v>
      </c>
      <c r="H31" s="15" t="s">
        <v>344</v>
      </c>
      <c r="I31" s="15" t="s">
        <v>362</v>
      </c>
      <c r="J31" s="15" t="s">
        <v>382</v>
      </c>
      <c r="K31" s="15" t="s">
        <v>297</v>
      </c>
      <c r="L31" s="15">
        <v>8</v>
      </c>
      <c r="M31" s="15"/>
      <c r="N31" s="15" t="s">
        <v>384</v>
      </c>
      <c r="O31" s="11" t="s">
        <v>451</v>
      </c>
    </row>
    <row r="32" spans="1:15" x14ac:dyDescent="0.3">
      <c r="A32" s="9">
        <f>[17]DBD!A38</f>
        <v>28</v>
      </c>
      <c r="B32" s="9" t="str">
        <f>[17]DBD!B38</f>
        <v>OvduNo</v>
      </c>
      <c r="C32" s="9" t="str">
        <f>[17]DBD!C38</f>
        <v>轉催編號</v>
      </c>
      <c r="D32" s="9" t="str">
        <f>[17]DBD!D38</f>
        <v>DECIMAL</v>
      </c>
      <c r="E32" s="9">
        <f>[17]DBD!E38</f>
        <v>10</v>
      </c>
      <c r="F32" s="9">
        <f>[17]DBD!F38</f>
        <v>0</v>
      </c>
      <c r="G32" s="9">
        <f>[17]DBD!G38</f>
        <v>0</v>
      </c>
      <c r="H32" s="15" t="s">
        <v>344</v>
      </c>
      <c r="I32" s="15" t="s">
        <v>363</v>
      </c>
      <c r="J32" s="15" t="s">
        <v>383</v>
      </c>
      <c r="K32" s="15" t="s">
        <v>324</v>
      </c>
      <c r="L32" s="15">
        <v>10</v>
      </c>
      <c r="M32" s="15"/>
      <c r="N32" s="15" t="s">
        <v>384</v>
      </c>
      <c r="O32" s="11" t="s">
        <v>452</v>
      </c>
    </row>
    <row r="33" spans="1:14" x14ac:dyDescent="0.3">
      <c r="A33" s="9">
        <f>[17]DBD!A39</f>
        <v>29</v>
      </c>
      <c r="B33" s="9" t="str">
        <f>[17]DBD!B39</f>
        <v>CreateDate</v>
      </c>
      <c r="C33" s="9" t="str">
        <f>[17]DBD!C39</f>
        <v>建檔日期時間</v>
      </c>
      <c r="D33" s="9" t="str">
        <f>[17]DBD!D39</f>
        <v>DATE</v>
      </c>
      <c r="E33" s="9">
        <f>[17]DBD!E39</f>
        <v>0</v>
      </c>
      <c r="F33" s="9">
        <f>[17]DBD!F39</f>
        <v>0</v>
      </c>
      <c r="G33" s="9">
        <f>[17]DBD!G39</f>
        <v>0</v>
      </c>
      <c r="H33" s="15"/>
      <c r="I33" s="15"/>
      <c r="J33" s="15"/>
      <c r="K33" s="15"/>
      <c r="L33" s="15"/>
      <c r="M33" s="15"/>
      <c r="N33" s="15"/>
    </row>
    <row r="34" spans="1:14" x14ac:dyDescent="0.3">
      <c r="A34" s="9">
        <f>[17]DBD!A40</f>
        <v>30</v>
      </c>
      <c r="B34" s="9" t="str">
        <f>[17]DBD!B40</f>
        <v>CreateEmpNo</v>
      </c>
      <c r="C34" s="9" t="str">
        <f>[17]DBD!C40</f>
        <v>建檔人員</v>
      </c>
      <c r="D34" s="9" t="str">
        <f>[17]DBD!D40</f>
        <v>VARCHAR2</v>
      </c>
      <c r="E34" s="9">
        <f>[17]DBD!E40</f>
        <v>6</v>
      </c>
      <c r="F34" s="9">
        <f>[17]DBD!F40</f>
        <v>0</v>
      </c>
      <c r="G34" s="9">
        <f>[17]DBD!G40</f>
        <v>0</v>
      </c>
      <c r="H34" s="15"/>
      <c r="I34" s="15"/>
      <c r="J34" s="15"/>
      <c r="K34" s="15"/>
      <c r="L34" s="15"/>
      <c r="M34" s="15"/>
      <c r="N34" s="15"/>
    </row>
    <row r="35" spans="1:14" ht="32.4" x14ac:dyDescent="0.3">
      <c r="A35" s="9">
        <f>[17]DBD!A41</f>
        <v>31</v>
      </c>
      <c r="B35" s="9" t="str">
        <f>[17]DBD!B41</f>
        <v>LastUpdate</v>
      </c>
      <c r="C35" s="9" t="str">
        <f>[17]DBD!C41</f>
        <v>最後更新日期時間</v>
      </c>
      <c r="D35" s="9" t="str">
        <f>[17]DBD!D41</f>
        <v>DATE</v>
      </c>
      <c r="E35" s="9">
        <f>[17]DBD!E41</f>
        <v>0</v>
      </c>
      <c r="F35" s="9">
        <f>[17]DBD!F41</f>
        <v>0</v>
      </c>
      <c r="G35" s="9">
        <f>[17]DBD!G41</f>
        <v>0</v>
      </c>
      <c r="H35" s="15"/>
      <c r="I35" s="15"/>
      <c r="J35" s="15"/>
      <c r="K35" s="15"/>
      <c r="L35" s="15"/>
      <c r="M35" s="15"/>
      <c r="N35" s="15"/>
    </row>
    <row r="36" spans="1:14" ht="32.4" x14ac:dyDescent="0.3">
      <c r="A36" s="9">
        <f>[17]DBD!A42</f>
        <v>32</v>
      </c>
      <c r="B36" s="9" t="str">
        <f>[17]DBD!B42</f>
        <v>LastUpdateEmpNo</v>
      </c>
      <c r="C36" s="9" t="str">
        <f>[17]DBD!C42</f>
        <v>最後更新人員</v>
      </c>
      <c r="D36" s="9" t="str">
        <f>[17]DBD!D42</f>
        <v>VARCHAR2</v>
      </c>
      <c r="E36" s="9">
        <f>[17]DBD!E42</f>
        <v>6</v>
      </c>
      <c r="F36" s="9">
        <f>[17]DBD!F42</f>
        <v>0</v>
      </c>
      <c r="G36" s="9">
        <f>[17]DBD!G42</f>
        <v>0</v>
      </c>
      <c r="H36" s="15"/>
      <c r="I36" s="15"/>
      <c r="J36" s="15"/>
      <c r="K36" s="15"/>
      <c r="L36" s="15"/>
      <c r="M36" s="15"/>
      <c r="N36" s="15"/>
    </row>
    <row r="37" spans="1:14" x14ac:dyDescent="0.3">
      <c r="A37" s="9"/>
      <c r="B37" s="9"/>
      <c r="C37" s="9"/>
      <c r="D37" s="9"/>
      <c r="E37" s="9"/>
      <c r="F37" s="9"/>
      <c r="G37" s="9"/>
      <c r="H37" s="15"/>
      <c r="I37" s="15"/>
      <c r="J37" s="15"/>
      <c r="K37" s="15"/>
      <c r="L37" s="15"/>
      <c r="M37" s="15"/>
      <c r="N37" s="15"/>
    </row>
    <row r="38" spans="1:14" x14ac:dyDescent="0.3">
      <c r="A38" s="9"/>
      <c r="B38" s="9"/>
      <c r="C38" s="9"/>
      <c r="D38" s="9"/>
      <c r="E38" s="9"/>
      <c r="F38" s="9"/>
      <c r="G38" s="9"/>
      <c r="H38" s="15"/>
      <c r="I38" s="15"/>
      <c r="J38" s="15"/>
      <c r="K38" s="15"/>
      <c r="L38" s="15"/>
      <c r="M38" s="15"/>
      <c r="N38" s="15"/>
    </row>
    <row r="39" spans="1:14" x14ac:dyDescent="0.3">
      <c r="A39" s="9"/>
      <c r="B39" s="9"/>
      <c r="C39" s="9"/>
      <c r="D39" s="9"/>
      <c r="E39" s="9"/>
      <c r="F39" s="9"/>
      <c r="G39" s="9"/>
      <c r="H39" s="15"/>
      <c r="I39" s="15"/>
      <c r="J39" s="15"/>
      <c r="K39" s="15"/>
      <c r="L39" s="15"/>
      <c r="M39" s="15"/>
      <c r="N39" s="15"/>
    </row>
  </sheetData>
  <mergeCells count="1">
    <mergeCell ref="A1:B1"/>
  </mergeCells>
  <phoneticPr fontId="1" type="noConversion"/>
  <hyperlinks>
    <hyperlink ref="E1" location="'L4'!A1" display="回首頁" xr:uid="{00000000-0004-0000-10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34"/>
  <sheetViews>
    <sheetView topLeftCell="D22" workbookViewId="0">
      <selection activeCell="O26" sqref="O26"/>
    </sheetView>
  </sheetViews>
  <sheetFormatPr defaultColWidth="67.5546875" defaultRowHeight="16.2" x14ac:dyDescent="0.3"/>
  <cols>
    <col min="1" max="1" width="5.21875" style="11" bestFit="1" customWidth="1"/>
    <col min="2" max="2" width="19" style="11" bestFit="1" customWidth="1"/>
    <col min="3" max="4" width="17.77734375" style="11" bestFit="1" customWidth="1"/>
    <col min="5" max="5" width="8.21875" style="11" bestFit="1" customWidth="1"/>
    <col min="6" max="6" width="6.21875" style="11" bestFit="1" customWidth="1"/>
    <col min="7" max="7" width="22.6640625" style="11" bestFit="1" customWidth="1"/>
    <col min="8" max="8" width="12.5546875" style="11" bestFit="1" customWidth="1"/>
    <col min="9" max="10" width="15.33203125" style="11" bestFit="1" customWidth="1"/>
    <col min="11" max="13" width="6.21875" style="11" bestFit="1" customWidth="1"/>
    <col min="14" max="14" width="11" style="11" bestFit="1" customWidth="1"/>
    <col min="15" max="16384" width="67.5546875" style="11"/>
  </cols>
  <sheetData>
    <row r="1" spans="1:15" x14ac:dyDescent="0.3">
      <c r="A1" s="39" t="s">
        <v>37</v>
      </c>
      <c r="B1" s="40"/>
      <c r="C1" s="9" t="str">
        <f>[18]DBD!C1</f>
        <v>PostAuthLog</v>
      </c>
      <c r="D1" s="9" t="str">
        <f>[18]DBD!D1</f>
        <v>郵局授權記錄檔</v>
      </c>
      <c r="E1" s="22" t="s">
        <v>38</v>
      </c>
      <c r="F1" s="10"/>
      <c r="G1" s="10"/>
    </row>
    <row r="2" spans="1:15" ht="388.8" x14ac:dyDescent="0.3">
      <c r="A2" s="32"/>
      <c r="B2" s="33" t="s">
        <v>213</v>
      </c>
      <c r="C2" s="9" t="s">
        <v>455</v>
      </c>
      <c r="D2" s="9"/>
      <c r="E2" s="22"/>
      <c r="F2" s="10"/>
      <c r="G2" s="10"/>
    </row>
    <row r="3" spans="1:15" x14ac:dyDescent="0.3">
      <c r="A3" s="32"/>
      <c r="B3" s="33" t="s">
        <v>214</v>
      </c>
      <c r="C3" s="9"/>
      <c r="D3" s="9"/>
      <c r="E3" s="22"/>
      <c r="F3" s="10"/>
      <c r="G3" s="10"/>
    </row>
    <row r="4" spans="1:15" x14ac:dyDescent="0.3">
      <c r="A4" s="12" t="s">
        <v>39</v>
      </c>
      <c r="B4" s="12" t="s">
        <v>10</v>
      </c>
      <c r="C4" s="13" t="s">
        <v>11</v>
      </c>
      <c r="D4" s="12" t="s">
        <v>12</v>
      </c>
      <c r="E4" s="12" t="s">
        <v>13</v>
      </c>
      <c r="F4" s="12" t="s">
        <v>14</v>
      </c>
      <c r="G4" s="13" t="s">
        <v>15</v>
      </c>
      <c r="H4" s="14" t="s">
        <v>40</v>
      </c>
      <c r="I4" s="14" t="s">
        <v>41</v>
      </c>
      <c r="J4" s="14" t="s">
        <v>42</v>
      </c>
      <c r="K4" s="14" t="s">
        <v>43</v>
      </c>
      <c r="L4" s="14" t="s">
        <v>44</v>
      </c>
      <c r="M4" s="14" t="s">
        <v>45</v>
      </c>
      <c r="N4" s="14" t="s">
        <v>46</v>
      </c>
      <c r="O4" s="36" t="s">
        <v>424</v>
      </c>
    </row>
    <row r="5" spans="1:15" x14ac:dyDescent="0.3">
      <c r="A5" s="9">
        <f>[18]DBD!A10</f>
        <v>1</v>
      </c>
      <c r="B5" s="9" t="str">
        <f>[18]DBD!B10</f>
        <v>AuthCreateDate</v>
      </c>
      <c r="C5" s="9" t="str">
        <f>[18]DBD!C10</f>
        <v>建檔日期</v>
      </c>
      <c r="D5" s="9" t="str">
        <f>[18]DBD!D10</f>
        <v>Decimald</v>
      </c>
      <c r="E5" s="9">
        <f>[18]DBD!E10</f>
        <v>8</v>
      </c>
      <c r="F5" s="9">
        <f>[18]DBD!F10</f>
        <v>0</v>
      </c>
      <c r="G5" s="9">
        <f>[18]DBD!G10</f>
        <v>0</v>
      </c>
      <c r="H5" s="15" t="s">
        <v>158</v>
      </c>
      <c r="I5" s="20" t="s">
        <v>159</v>
      </c>
      <c r="J5" s="20" t="s">
        <v>160</v>
      </c>
      <c r="K5" s="20" t="s">
        <v>9</v>
      </c>
      <c r="L5" s="15">
        <v>8</v>
      </c>
      <c r="M5" s="15"/>
      <c r="N5" s="15"/>
    </row>
    <row r="6" spans="1:15" ht="81" x14ac:dyDescent="0.3">
      <c r="A6" s="9">
        <f>[18]DBD!A11</f>
        <v>2</v>
      </c>
      <c r="B6" s="9" t="str">
        <f>[18]DBD!B11</f>
        <v>AuthApplCode</v>
      </c>
      <c r="C6" s="9" t="str">
        <f>[18]DBD!C11</f>
        <v>申請代號，狀態碼</v>
      </c>
      <c r="D6" s="9" t="str">
        <f>[18]DBD!D11</f>
        <v>VARCHAR2</v>
      </c>
      <c r="E6" s="9">
        <f>[18]DBD!E11</f>
        <v>1</v>
      </c>
      <c r="F6" s="9">
        <f>[18]DBD!F11</f>
        <v>0</v>
      </c>
      <c r="G6" s="9" t="str">
        <f>[18]DBD!G11</f>
        <v>1.申請(恢復授權)
2.終止
3.郵局終止
4.誤終止
9.暫停授權</v>
      </c>
      <c r="H6" s="15"/>
      <c r="I6" s="19"/>
      <c r="J6" s="19"/>
      <c r="K6" s="19"/>
      <c r="L6" s="19"/>
      <c r="M6" s="15"/>
      <c r="N6" s="15" t="s">
        <v>208</v>
      </c>
      <c r="O6" s="35" t="s">
        <v>456</v>
      </c>
    </row>
    <row r="7" spans="1:15" x14ac:dyDescent="0.3">
      <c r="A7" s="9">
        <f>[18]DBD!A12</f>
        <v>3</v>
      </c>
      <c r="B7" s="9" t="str">
        <f>[18]DBD!B12</f>
        <v>CustNo</v>
      </c>
      <c r="C7" s="9" t="str">
        <f>[18]DBD!C12</f>
        <v>戶號</v>
      </c>
      <c r="D7" s="9" t="str">
        <f>[18]DBD!D12</f>
        <v>DECIMAL</v>
      </c>
      <c r="E7" s="9">
        <f>[18]DBD!E12</f>
        <v>7</v>
      </c>
      <c r="F7" s="9">
        <f>[18]DBD!F12</f>
        <v>0</v>
      </c>
      <c r="G7" s="9">
        <f>[18]DBD!G12</f>
        <v>0</v>
      </c>
      <c r="H7" s="15" t="s">
        <v>158</v>
      </c>
      <c r="I7" s="15" t="s">
        <v>8</v>
      </c>
      <c r="J7" s="15" t="s">
        <v>162</v>
      </c>
      <c r="K7" s="15" t="s">
        <v>9</v>
      </c>
      <c r="L7" s="15">
        <v>7</v>
      </c>
      <c r="M7" s="15"/>
      <c r="N7" s="15"/>
    </row>
    <row r="8" spans="1:15" x14ac:dyDescent="0.3">
      <c r="A8" s="9">
        <f>[18]DBD!A13</f>
        <v>4</v>
      </c>
      <c r="B8" s="9" t="str">
        <f>[18]DBD!B13</f>
        <v>PostDepCode</v>
      </c>
      <c r="C8" s="9" t="str">
        <f>[18]DBD!C13</f>
        <v>帳戶別</v>
      </c>
      <c r="D8" s="9" t="str">
        <f>[18]DBD!D13</f>
        <v>VARCHAR2</v>
      </c>
      <c r="E8" s="9">
        <f>[18]DBD!E13</f>
        <v>1</v>
      </c>
      <c r="F8" s="9">
        <f>[18]DBD!F13</f>
        <v>0</v>
      </c>
      <c r="G8" s="9" t="str">
        <f>[18]DBD!G13</f>
        <v>P：存簿G：劃撥</v>
      </c>
      <c r="H8" s="15" t="s">
        <v>158</v>
      </c>
      <c r="I8" s="19" t="s">
        <v>163</v>
      </c>
      <c r="J8" s="19" t="s">
        <v>164</v>
      </c>
      <c r="K8" s="19" t="s">
        <v>7</v>
      </c>
      <c r="L8" s="19">
        <v>1</v>
      </c>
      <c r="M8" s="15"/>
      <c r="N8" s="15"/>
    </row>
    <row r="9" spans="1:15" x14ac:dyDescent="0.3">
      <c r="A9" s="9">
        <f>[18]DBD!A14</f>
        <v>5</v>
      </c>
      <c r="B9" s="9" t="str">
        <f>[18]DBD!B14</f>
        <v>RepayAcct</v>
      </c>
      <c r="C9" s="9" t="str">
        <f>[18]DBD!C14</f>
        <v>儲金帳號</v>
      </c>
      <c r="D9" s="9" t="str">
        <f>[18]DBD!D14</f>
        <v>VARCHAR2</v>
      </c>
      <c r="E9" s="9">
        <f>[18]DBD!E14</f>
        <v>14</v>
      </c>
      <c r="F9" s="9">
        <f>[18]DBD!F14</f>
        <v>0</v>
      </c>
      <c r="G9" s="9">
        <f>[18]DBD!G14</f>
        <v>0</v>
      </c>
      <c r="H9" s="15" t="s">
        <v>158</v>
      </c>
      <c r="I9" s="15" t="s">
        <v>25</v>
      </c>
      <c r="J9" s="15" t="s">
        <v>165</v>
      </c>
      <c r="K9" s="15" t="s">
        <v>9</v>
      </c>
      <c r="L9" s="15">
        <v>14</v>
      </c>
      <c r="M9" s="15"/>
      <c r="N9" s="15"/>
    </row>
    <row r="10" spans="1:15" x14ac:dyDescent="0.3">
      <c r="A10" s="9">
        <f>[18]DBD!A15</f>
        <v>6</v>
      </c>
      <c r="B10" s="9" t="str">
        <f>[18]DBD!B15</f>
        <v>AuthCode</v>
      </c>
      <c r="C10" s="9" t="str">
        <f>[18]DBD!C15</f>
        <v>授權方式</v>
      </c>
      <c r="D10" s="9" t="str">
        <f>[18]DBD!D15</f>
        <v>VARCHAR2</v>
      </c>
      <c r="E10" s="9">
        <f>[18]DBD!E15</f>
        <v>1</v>
      </c>
      <c r="F10" s="9">
        <f>[18]DBD!F15</f>
        <v>0</v>
      </c>
      <c r="G10" s="9" t="str">
        <f>[18]DBD!G15</f>
        <v>1期款2火險</v>
      </c>
      <c r="H10" s="15" t="s">
        <v>158</v>
      </c>
      <c r="I10" s="19" t="s">
        <v>207</v>
      </c>
      <c r="J10" s="19" t="s">
        <v>161</v>
      </c>
      <c r="K10" s="19" t="s">
        <v>7</v>
      </c>
      <c r="L10" s="19">
        <v>1</v>
      </c>
      <c r="M10" s="15"/>
      <c r="N10" s="15" t="s">
        <v>385</v>
      </c>
      <c r="O10" s="11" t="s">
        <v>457</v>
      </c>
    </row>
    <row r="11" spans="1:15" x14ac:dyDescent="0.3">
      <c r="A11" s="9">
        <f>[18]DBD!A16</f>
        <v>7</v>
      </c>
      <c r="B11" s="9" t="str">
        <f>[18]DBD!B16</f>
        <v>FacmNo</v>
      </c>
      <c r="C11" s="9" t="str">
        <f>[18]DBD!C16</f>
        <v>額度</v>
      </c>
      <c r="D11" s="9" t="str">
        <f>[18]DBD!D16</f>
        <v>DECIMAL</v>
      </c>
      <c r="E11" s="9">
        <f>[18]DBD!E16</f>
        <v>3</v>
      </c>
      <c r="F11" s="9">
        <f>[18]DBD!F16</f>
        <v>0</v>
      </c>
      <c r="G11" s="9">
        <f>[18]DBD!G16</f>
        <v>0</v>
      </c>
      <c r="H11" s="15"/>
      <c r="I11" s="19"/>
      <c r="J11" s="19"/>
      <c r="K11" s="19"/>
      <c r="L11" s="19"/>
      <c r="M11" s="15"/>
      <c r="N11" s="15" t="s">
        <v>386</v>
      </c>
      <c r="O11" s="11">
        <v>0</v>
      </c>
    </row>
    <row r="12" spans="1:15" x14ac:dyDescent="0.3">
      <c r="A12" s="9">
        <f>[18]DBD!A17</f>
        <v>8</v>
      </c>
      <c r="B12" s="9" t="str">
        <f>[18]DBD!B17</f>
        <v>CustId</v>
      </c>
      <c r="C12" s="9" t="str">
        <f>[18]DBD!C17</f>
        <v>統一編號</v>
      </c>
      <c r="D12" s="9" t="str">
        <f>[18]DBD!D17</f>
        <v>VARCHAR2</v>
      </c>
      <c r="E12" s="9">
        <f>[18]DBD!E17</f>
        <v>10</v>
      </c>
      <c r="F12" s="9">
        <f>[18]DBD!F17</f>
        <v>0</v>
      </c>
      <c r="G12" s="9">
        <f>[18]DBD!G17</f>
        <v>0</v>
      </c>
      <c r="H12" s="15" t="s">
        <v>158</v>
      </c>
      <c r="I12" s="15" t="s">
        <v>166</v>
      </c>
      <c r="J12" s="15" t="s">
        <v>167</v>
      </c>
      <c r="K12" s="15" t="s">
        <v>7</v>
      </c>
      <c r="L12" s="15">
        <v>10</v>
      </c>
      <c r="M12" s="15"/>
      <c r="N12" s="15"/>
    </row>
    <row r="13" spans="1:15" x14ac:dyDescent="0.3">
      <c r="A13" s="9">
        <f>[18]DBD!A18</f>
        <v>9</v>
      </c>
      <c r="B13" s="9" t="str">
        <f>[18]DBD!B18</f>
        <v>RepayAcctSeq</v>
      </c>
      <c r="C13" s="9" t="str">
        <f>[18]DBD!C18</f>
        <v>帳號碼</v>
      </c>
      <c r="D13" s="9" t="str">
        <f>[18]DBD!D18</f>
        <v>VARCHAR2</v>
      </c>
      <c r="E13" s="9">
        <f>[18]DBD!E18</f>
        <v>2</v>
      </c>
      <c r="F13" s="9">
        <f>[18]DBD!F18</f>
        <v>0</v>
      </c>
      <c r="G13" s="9">
        <f>[18]DBD!G18</f>
        <v>0</v>
      </c>
      <c r="H13" s="15"/>
      <c r="I13" s="15"/>
      <c r="J13" s="15"/>
      <c r="K13" s="15"/>
      <c r="L13" s="15"/>
      <c r="M13" s="15"/>
      <c r="N13" s="15" t="s">
        <v>179</v>
      </c>
      <c r="O13" s="35" t="s">
        <v>428</v>
      </c>
    </row>
    <row r="14" spans="1:15" ht="129.6" x14ac:dyDescent="0.3">
      <c r="A14" s="9">
        <f>[18]DBD!A19</f>
        <v>10</v>
      </c>
      <c r="B14" s="9" t="str">
        <f>[18]DBD!B19</f>
        <v>ProcessDate</v>
      </c>
      <c r="C14" s="9" t="str">
        <f>[18]DBD!C19</f>
        <v>處理日期</v>
      </c>
      <c r="D14" s="9" t="str">
        <f>[18]DBD!D19</f>
        <v>Decimald</v>
      </c>
      <c r="E14" s="9">
        <f>[18]DBD!E19</f>
        <v>8</v>
      </c>
      <c r="F14" s="9">
        <f>[18]DBD!F19</f>
        <v>0</v>
      </c>
      <c r="G14" s="9">
        <f>[18]DBD!G19</f>
        <v>0</v>
      </c>
      <c r="H14" s="15" t="s">
        <v>158</v>
      </c>
      <c r="I14" s="15" t="s">
        <v>168</v>
      </c>
      <c r="J14" s="15" t="s">
        <v>28</v>
      </c>
      <c r="K14" s="15" t="s">
        <v>9</v>
      </c>
      <c r="L14" s="15">
        <v>14</v>
      </c>
      <c r="M14" s="15"/>
      <c r="N14" s="25" t="s">
        <v>387</v>
      </c>
      <c r="O14" s="11" t="s">
        <v>458</v>
      </c>
    </row>
    <row r="15" spans="1:15" x14ac:dyDescent="0.3">
      <c r="A15" s="9">
        <f>[18]DBD!A20</f>
        <v>11</v>
      </c>
      <c r="B15" s="9" t="str">
        <f>[18]DBD!B20</f>
        <v>StampFinishDate</v>
      </c>
      <c r="C15" s="9" t="str">
        <f>[18]DBD!C20</f>
        <v>核印完成日期</v>
      </c>
      <c r="D15" s="9" t="str">
        <f>[18]DBD!D20</f>
        <v>Decimald</v>
      </c>
      <c r="E15" s="9">
        <f>[18]DBD!E20</f>
        <v>8</v>
      </c>
      <c r="F15" s="9">
        <f>[18]DBD!F20</f>
        <v>0</v>
      </c>
      <c r="G15" s="9">
        <f>[18]DBD!G20</f>
        <v>0</v>
      </c>
      <c r="H15" s="15" t="s">
        <v>158</v>
      </c>
      <c r="I15" s="15" t="s">
        <v>169</v>
      </c>
      <c r="J15" s="15" t="s">
        <v>30</v>
      </c>
      <c r="K15" s="15" t="s">
        <v>9</v>
      </c>
      <c r="L15" s="15">
        <v>8</v>
      </c>
      <c r="M15" s="15"/>
      <c r="N15" s="15"/>
    </row>
    <row r="16" spans="1:15" x14ac:dyDescent="0.3">
      <c r="A16" s="9">
        <f>[18]DBD!A21</f>
        <v>12</v>
      </c>
      <c r="B16" s="9" t="str">
        <f>[18]DBD!B21</f>
        <v>StampCancelDate</v>
      </c>
      <c r="C16" s="9" t="str">
        <f>[18]DBD!C21</f>
        <v>核印取消日期</v>
      </c>
      <c r="D16" s="9" t="str">
        <f>[18]DBD!D21</f>
        <v>Decimald</v>
      </c>
      <c r="E16" s="9">
        <f>[18]DBD!E21</f>
        <v>8</v>
      </c>
      <c r="F16" s="9">
        <f>[18]DBD!F21</f>
        <v>0</v>
      </c>
      <c r="G16" s="9">
        <f>[18]DBD!G21</f>
        <v>0</v>
      </c>
      <c r="H16" s="15" t="s">
        <v>158</v>
      </c>
      <c r="I16" s="15" t="s">
        <v>170</v>
      </c>
      <c r="J16" s="15" t="s">
        <v>171</v>
      </c>
      <c r="K16" s="15" t="s">
        <v>9</v>
      </c>
      <c r="L16" s="15">
        <v>8</v>
      </c>
      <c r="M16" s="15"/>
      <c r="N16" s="15"/>
    </row>
    <row r="17" spans="1:15" ht="81" x14ac:dyDescent="0.3">
      <c r="A17" s="9">
        <f>[18]DBD!A22</f>
        <v>13</v>
      </c>
      <c r="B17" s="9" t="str">
        <f>[18]DBD!B22</f>
        <v>StampCode</v>
      </c>
      <c r="C17" s="9" t="str">
        <f>[18]DBD!C22</f>
        <v>核印註記</v>
      </c>
      <c r="D17" s="9" t="str">
        <f>[18]DBD!D22</f>
        <v>VARCHAR2</v>
      </c>
      <c r="E17" s="9">
        <f>[18]DBD!E22</f>
        <v>1</v>
      </c>
      <c r="F17" s="9">
        <f>[18]DBD!F22</f>
        <v>0</v>
      </c>
      <c r="G17" s="9" t="str">
        <f>[18]DBD!G22</f>
        <v>1局帳號不符
2戶名不符
3身分證號不符
4印鑑不符
9其他</v>
      </c>
      <c r="H17" s="15" t="s">
        <v>158</v>
      </c>
      <c r="I17" s="15" t="s">
        <v>172</v>
      </c>
      <c r="J17" s="15" t="s">
        <v>173</v>
      </c>
      <c r="K17" s="15" t="s">
        <v>7</v>
      </c>
      <c r="L17" s="15">
        <v>1</v>
      </c>
      <c r="M17" s="15"/>
      <c r="N17" s="15"/>
    </row>
    <row r="18" spans="1:15" ht="32.4" x14ac:dyDescent="0.3">
      <c r="A18" s="9">
        <f>[18]DBD!A23</f>
        <v>14</v>
      </c>
      <c r="B18" s="9" t="str">
        <f>[18]DBD!B23</f>
        <v>PostMediaCode</v>
      </c>
      <c r="C18" s="9" t="str">
        <f>[18]DBD!C23</f>
        <v>媒體碼</v>
      </c>
      <c r="D18" s="9" t="str">
        <f>[18]DBD!D23</f>
        <v>VARCHAR2</v>
      </c>
      <c r="E18" s="9">
        <f>[18]DBD!E23</f>
        <v>1</v>
      </c>
      <c r="F18" s="9">
        <f>[18]DBD!F23</f>
        <v>0</v>
      </c>
      <c r="G18" s="9" t="str">
        <f>[18]DBD!G23</f>
        <v>未產出前:空白
產出後:"Y"</v>
      </c>
      <c r="H18" s="15" t="s">
        <v>177</v>
      </c>
      <c r="I18" s="15" t="s">
        <v>174</v>
      </c>
      <c r="J18" s="15" t="s">
        <v>175</v>
      </c>
      <c r="K18" s="15" t="s">
        <v>7</v>
      </c>
      <c r="L18" s="15">
        <v>1</v>
      </c>
      <c r="M18" s="15"/>
      <c r="N18" s="15"/>
    </row>
    <row r="19" spans="1:15" ht="291.60000000000002" x14ac:dyDescent="0.3">
      <c r="A19" s="9">
        <f>[18]DBD!A24</f>
        <v>15</v>
      </c>
      <c r="B19" s="9" t="str">
        <f>[18]DBD!B24</f>
        <v>AuthErrorCode</v>
      </c>
      <c r="C19" s="9" t="str">
        <f>[18]DBD!C24</f>
        <v>狀況代號，授權狀態</v>
      </c>
      <c r="D19" s="9" t="str">
        <f>[18]DBD!D24</f>
        <v>VARCHAR2</v>
      </c>
      <c r="E19" s="9">
        <f>[18]DBD!E24</f>
        <v>2</v>
      </c>
      <c r="F19" s="9">
        <f>[18]DBD!F24</f>
        <v>0</v>
      </c>
      <c r="G19" s="9" t="str">
        <f>[18]DBD!G24</f>
        <v>空白:未授權
00:成功
03:已終止代繳
06:凍結警示戶
07:支票專戶
08:帳號錯誤
09:終止戶
10:身分證不符
11:轉出戶
12:拒絕往來戶
13:無此編號
14:編號已存在
16:管制帳戶
17:掛失戶
18:異常帳戶
19:編號非英數
91:期限未扣款
98:其他</v>
      </c>
      <c r="H19" s="15" t="s">
        <v>158</v>
      </c>
      <c r="I19" s="15" t="s">
        <v>388</v>
      </c>
      <c r="J19" s="15" t="s">
        <v>389</v>
      </c>
      <c r="K19" s="15" t="s">
        <v>7</v>
      </c>
      <c r="L19" s="15">
        <v>2</v>
      </c>
      <c r="M19" s="15"/>
      <c r="N19" s="15"/>
    </row>
    <row r="20" spans="1:15" x14ac:dyDescent="0.3">
      <c r="A20" s="9">
        <f>[18]DBD!A25</f>
        <v>16</v>
      </c>
      <c r="B20" s="9" t="str">
        <f>[18]DBD!B25</f>
        <v>FileSeq</v>
      </c>
      <c r="C20" s="9" t="str">
        <f>[18]DBD!C25</f>
        <v>媒體檔流水編號</v>
      </c>
      <c r="D20" s="9" t="str">
        <f>[18]DBD!D25</f>
        <v>DECIMAL</v>
      </c>
      <c r="E20" s="9">
        <f>[18]DBD!E25</f>
        <v>6</v>
      </c>
      <c r="F20" s="9">
        <f>[18]DBD!F25</f>
        <v>0</v>
      </c>
      <c r="G20" s="9" t="str">
        <f>[18]DBD!G25</f>
        <v>媒體產出前為0</v>
      </c>
      <c r="H20" s="15" t="s">
        <v>158</v>
      </c>
      <c r="I20" s="15" t="s">
        <v>390</v>
      </c>
      <c r="J20" s="15" t="s">
        <v>399</v>
      </c>
      <c r="K20" s="15" t="s">
        <v>297</v>
      </c>
      <c r="L20" s="15">
        <v>6</v>
      </c>
      <c r="M20" s="15"/>
      <c r="N20" s="15"/>
    </row>
    <row r="21" spans="1:15" x14ac:dyDescent="0.3">
      <c r="A21" s="9">
        <f>[18]DBD!A26</f>
        <v>17</v>
      </c>
      <c r="B21" s="9" t="str">
        <f>[18]DBD!B26</f>
        <v>PropDate</v>
      </c>
      <c r="C21" s="9" t="str">
        <f>[18]DBD!C26</f>
        <v>提出日期</v>
      </c>
      <c r="D21" s="9" t="str">
        <f>[18]DBD!D26</f>
        <v>Decimald</v>
      </c>
      <c r="E21" s="9">
        <f>[18]DBD!E26</f>
        <v>8</v>
      </c>
      <c r="F21" s="9">
        <f>[18]DBD!F26</f>
        <v>0</v>
      </c>
      <c r="G21" s="9" t="str">
        <f>[18]DBD!G26</f>
        <v>媒體產出日</v>
      </c>
      <c r="H21" s="15" t="s">
        <v>158</v>
      </c>
      <c r="I21" s="15" t="s">
        <v>391</v>
      </c>
      <c r="J21" s="15" t="s">
        <v>400</v>
      </c>
      <c r="K21" s="15" t="s">
        <v>324</v>
      </c>
      <c r="L21" s="15">
        <v>8</v>
      </c>
      <c r="M21" s="15"/>
      <c r="N21" s="15"/>
    </row>
    <row r="22" spans="1:15" x14ac:dyDescent="0.3">
      <c r="A22" s="9">
        <f>[18]DBD!A27</f>
        <v>18</v>
      </c>
      <c r="B22" s="9" t="str">
        <f>[18]DBD!B27</f>
        <v>RetrDate</v>
      </c>
      <c r="C22" s="9" t="str">
        <f>[18]DBD!C27</f>
        <v>提回日期</v>
      </c>
      <c r="D22" s="9" t="str">
        <f>[18]DBD!D27</f>
        <v>Decimald</v>
      </c>
      <c r="E22" s="9">
        <f>[18]DBD!E27</f>
        <v>8</v>
      </c>
      <c r="F22" s="9">
        <f>[18]DBD!F27</f>
        <v>0</v>
      </c>
      <c r="G22" s="9">
        <f>[18]DBD!G27</f>
        <v>0</v>
      </c>
      <c r="H22" s="15" t="s">
        <v>392</v>
      </c>
      <c r="I22" s="15" t="s">
        <v>393</v>
      </c>
      <c r="J22" s="15" t="s">
        <v>401</v>
      </c>
      <c r="K22" s="15" t="s">
        <v>324</v>
      </c>
      <c r="L22" s="15">
        <v>8</v>
      </c>
      <c r="M22" s="15"/>
      <c r="N22" s="15" t="s">
        <v>460</v>
      </c>
      <c r="O22" s="11" t="s">
        <v>459</v>
      </c>
    </row>
    <row r="23" spans="1:15" x14ac:dyDescent="0.3">
      <c r="A23" s="9">
        <f>[18]DBD!A28</f>
        <v>19</v>
      </c>
      <c r="B23" s="9" t="str">
        <f>[18]DBD!B28</f>
        <v>DeleteDate</v>
      </c>
      <c r="C23" s="9" t="str">
        <f>[18]DBD!C28</f>
        <v>刪除日期</v>
      </c>
      <c r="D23" s="9" t="str">
        <f>[18]DBD!D28</f>
        <v>Decimald</v>
      </c>
      <c r="E23" s="9">
        <f>[18]DBD!E28</f>
        <v>8</v>
      </c>
      <c r="F23" s="9">
        <f>[18]DBD!F28</f>
        <v>0</v>
      </c>
      <c r="G23" s="9">
        <f>[18]DBD!G28</f>
        <v>0</v>
      </c>
      <c r="H23" s="15"/>
      <c r="I23" s="15"/>
      <c r="J23" s="15"/>
      <c r="K23" s="15"/>
      <c r="L23" s="15"/>
      <c r="M23" s="15"/>
      <c r="N23" s="15" t="s">
        <v>202</v>
      </c>
      <c r="O23" s="11">
        <v>0</v>
      </c>
    </row>
    <row r="24" spans="1:15" x14ac:dyDescent="0.3">
      <c r="A24" s="9">
        <f>[18]DBD!A29</f>
        <v>20</v>
      </c>
      <c r="B24" s="9" t="str">
        <f>[18]DBD!B29</f>
        <v>RelationCode</v>
      </c>
      <c r="C24" s="9" t="str">
        <f>[18]DBD!C29</f>
        <v>與借款人關係</v>
      </c>
      <c r="D24" s="9" t="str">
        <f>[18]DBD!D29</f>
        <v>VARCHAR2</v>
      </c>
      <c r="E24" s="9">
        <f>[18]DBD!E29</f>
        <v>2</v>
      </c>
      <c r="F24" s="9">
        <f>[18]DBD!F29</f>
        <v>0</v>
      </c>
      <c r="G24" s="9">
        <f>[18]DBD!G29</f>
        <v>0</v>
      </c>
      <c r="H24" s="15" t="s">
        <v>394</v>
      </c>
      <c r="I24" s="15" t="s">
        <v>395</v>
      </c>
      <c r="J24" s="15" t="s">
        <v>402</v>
      </c>
      <c r="K24" s="15" t="s">
        <v>279</v>
      </c>
      <c r="L24" s="15">
        <v>2</v>
      </c>
      <c r="M24" s="15"/>
      <c r="N24" s="15" t="s">
        <v>405</v>
      </c>
      <c r="O24" s="11" t="s">
        <v>461</v>
      </c>
    </row>
    <row r="25" spans="1:15" x14ac:dyDescent="0.3">
      <c r="A25" s="9">
        <f>[18]DBD!A30</f>
        <v>21</v>
      </c>
      <c r="B25" s="9" t="str">
        <f>[18]DBD!B30</f>
        <v>RelAcctName</v>
      </c>
      <c r="C25" s="9" t="str">
        <f>[18]DBD!C30</f>
        <v>第三人帳戶戶名</v>
      </c>
      <c r="D25" s="9" t="str">
        <f>[18]DBD!D30</f>
        <v>NVARCHAR2</v>
      </c>
      <c r="E25" s="9">
        <f>[18]DBD!E30</f>
        <v>100</v>
      </c>
      <c r="F25" s="9">
        <f>[18]DBD!F30</f>
        <v>0</v>
      </c>
      <c r="G25" s="9">
        <f>[18]DBD!G30</f>
        <v>0</v>
      </c>
      <c r="H25" s="15" t="s">
        <v>394</v>
      </c>
      <c r="I25" s="15" t="s">
        <v>396</v>
      </c>
      <c r="J25" s="15" t="s">
        <v>403</v>
      </c>
      <c r="K25" s="15" t="s">
        <v>279</v>
      </c>
      <c r="L25" s="15">
        <v>62</v>
      </c>
      <c r="M25" s="15"/>
      <c r="N25" s="15" t="s">
        <v>406</v>
      </c>
      <c r="O25" s="11" t="s">
        <v>462</v>
      </c>
    </row>
    <row r="26" spans="1:15" ht="32.4" x14ac:dyDescent="0.3">
      <c r="A26" s="9">
        <f>[18]DBD!A31</f>
        <v>22</v>
      </c>
      <c r="B26" s="9" t="str">
        <f>[18]DBD!B31</f>
        <v>RelationId</v>
      </c>
      <c r="C26" s="9" t="str">
        <f>[18]DBD!C31</f>
        <v>第三人身分證字號</v>
      </c>
      <c r="D26" s="9" t="str">
        <f>[18]DBD!D31</f>
        <v>VARCHAR2</v>
      </c>
      <c r="E26" s="9">
        <f>[18]DBD!E31</f>
        <v>10</v>
      </c>
      <c r="F26" s="9">
        <f>[18]DBD!F31</f>
        <v>0</v>
      </c>
      <c r="G26" s="9">
        <f>[18]DBD!G31</f>
        <v>0</v>
      </c>
      <c r="H26" s="15" t="s">
        <v>397</v>
      </c>
      <c r="I26" s="15" t="s">
        <v>398</v>
      </c>
      <c r="J26" s="15" t="s">
        <v>404</v>
      </c>
      <c r="K26" s="15" t="s">
        <v>285</v>
      </c>
      <c r="L26" s="15">
        <v>10</v>
      </c>
      <c r="M26" s="15"/>
      <c r="N26" s="15" t="s">
        <v>406</v>
      </c>
      <c r="O26" s="11" t="s">
        <v>463</v>
      </c>
    </row>
    <row r="27" spans="1:15" x14ac:dyDescent="0.3">
      <c r="A27" s="9">
        <f>[18]DBD!A32</f>
        <v>23</v>
      </c>
      <c r="B27" s="9" t="str">
        <f>[18]DBD!B32</f>
        <v>RelAcctBirthday</v>
      </c>
      <c r="C27" s="9" t="str">
        <f>[18]DBD!C32</f>
        <v>第三人出生日期</v>
      </c>
      <c r="D27" s="9" t="str">
        <f>[18]DBD!D32</f>
        <v>Decimald</v>
      </c>
      <c r="E27" s="9">
        <f>[18]DBD!E32</f>
        <v>8</v>
      </c>
      <c r="F27" s="9">
        <f>[18]DBD!F32</f>
        <v>0</v>
      </c>
      <c r="G27" s="9">
        <f>[18]DBD!G32</f>
        <v>0</v>
      </c>
      <c r="H27" s="15"/>
      <c r="I27" s="15"/>
      <c r="J27" s="15"/>
      <c r="K27" s="15"/>
      <c r="L27" s="15"/>
      <c r="M27" s="15"/>
      <c r="N27" s="15" t="s">
        <v>202</v>
      </c>
      <c r="O27" s="11">
        <v>0</v>
      </c>
    </row>
    <row r="28" spans="1:15" x14ac:dyDescent="0.3">
      <c r="A28" s="9">
        <f>[18]DBD!A33</f>
        <v>24</v>
      </c>
      <c r="B28" s="9" t="str">
        <f>[18]DBD!B33</f>
        <v>RelAcctGender</v>
      </c>
      <c r="C28" s="9" t="str">
        <f>[18]DBD!C33</f>
        <v>第三人性別</v>
      </c>
      <c r="D28" s="9" t="str">
        <f>[18]DBD!D33</f>
        <v>VARCHAR2</v>
      </c>
      <c r="E28" s="9">
        <f>[18]DBD!E33</f>
        <v>1</v>
      </c>
      <c r="F28" s="9">
        <f>[18]DBD!F33</f>
        <v>0</v>
      </c>
      <c r="G28" s="9">
        <f>[18]DBD!G33</f>
        <v>0</v>
      </c>
      <c r="H28" s="15"/>
      <c r="I28" s="15"/>
      <c r="J28" s="15"/>
      <c r="K28" s="15"/>
      <c r="L28" s="15"/>
      <c r="M28" s="15"/>
      <c r="N28" s="15" t="s">
        <v>201</v>
      </c>
      <c r="O28" s="35" t="s">
        <v>428</v>
      </c>
    </row>
    <row r="29" spans="1:15" ht="81" x14ac:dyDescent="0.3">
      <c r="A29" s="9">
        <f>[18]DBD!A34</f>
        <v>25</v>
      </c>
      <c r="B29" s="9" t="str">
        <f>[18]DBD!B34</f>
        <v>AmlRsp</v>
      </c>
      <c r="C29" s="9" t="str">
        <f>[18]DBD!C34</f>
        <v>AML回應碼</v>
      </c>
      <c r="D29" s="9" t="str">
        <f>[18]DBD!D34</f>
        <v>varchar2</v>
      </c>
      <c r="E29" s="9">
        <f>[18]DBD!E34</f>
        <v>1</v>
      </c>
      <c r="F29" s="9">
        <f>[18]DBD!F34</f>
        <v>0</v>
      </c>
      <c r="G29" s="9" t="str">
        <f>[18]DBD!G34</f>
        <v>0.非可疑名單/已完成名單確認
1.需審查/確認
2.為凍結名單/未確定名單</v>
      </c>
      <c r="H29" s="15"/>
      <c r="I29" s="15"/>
      <c r="J29" s="15"/>
      <c r="K29" s="15"/>
      <c r="L29" s="15"/>
      <c r="M29" s="15"/>
      <c r="N29" s="15" t="s">
        <v>179</v>
      </c>
      <c r="O29" s="35" t="s">
        <v>428</v>
      </c>
    </row>
    <row r="30" spans="1:15" x14ac:dyDescent="0.3">
      <c r="A30" s="9">
        <f>[18]DBD!A35</f>
        <v>26</v>
      </c>
      <c r="B30" s="9" t="str">
        <f>[18]DBD!B35</f>
        <v>CreateEmpNo</v>
      </c>
      <c r="C30" s="9" t="str">
        <f>[18]DBD!C35</f>
        <v>建立者櫃員編號</v>
      </c>
      <c r="D30" s="9" t="str">
        <f>[18]DBD!D35</f>
        <v>VARCHAR2</v>
      </c>
      <c r="E30" s="9">
        <f>[18]DBD!E35</f>
        <v>6</v>
      </c>
      <c r="F30" s="9">
        <f>[18]DBD!F35</f>
        <v>0</v>
      </c>
      <c r="G30" s="9">
        <f>[18]DBD!G35</f>
        <v>0</v>
      </c>
      <c r="H30" s="15"/>
      <c r="I30" s="15"/>
      <c r="J30" s="15"/>
      <c r="K30" s="15"/>
      <c r="L30" s="15"/>
      <c r="M30" s="15"/>
      <c r="N30" s="15"/>
    </row>
    <row r="31" spans="1:15" x14ac:dyDescent="0.3">
      <c r="A31" s="9">
        <f>[18]DBD!A36</f>
        <v>27</v>
      </c>
      <c r="B31" s="9" t="str">
        <f>[18]DBD!B36</f>
        <v>CreateDate</v>
      </c>
      <c r="C31" s="9" t="str">
        <f>[18]DBD!C36</f>
        <v>建檔日期</v>
      </c>
      <c r="D31" s="9" t="str">
        <f>[18]DBD!D36</f>
        <v>DATE</v>
      </c>
      <c r="E31" s="9">
        <f>[18]DBD!E36</f>
        <v>0</v>
      </c>
      <c r="F31" s="9">
        <f>[18]DBD!F36</f>
        <v>0</v>
      </c>
      <c r="G31" s="9">
        <f>[18]DBD!G36</f>
        <v>0</v>
      </c>
      <c r="H31" s="15"/>
      <c r="I31" s="15"/>
      <c r="J31" s="15"/>
      <c r="K31" s="15"/>
      <c r="L31" s="15"/>
      <c r="M31" s="15"/>
      <c r="N31" s="15"/>
    </row>
    <row r="32" spans="1:15" x14ac:dyDescent="0.3">
      <c r="A32" s="9">
        <f>[18]DBD!A37</f>
        <v>28</v>
      </c>
      <c r="B32" s="9" t="str">
        <f>[18]DBD!B37</f>
        <v>LastUpdateEmpNo</v>
      </c>
      <c r="C32" s="9" t="str">
        <f>[18]DBD!C37</f>
        <v>修改者櫃員編號</v>
      </c>
      <c r="D32" s="9" t="str">
        <f>[18]DBD!D37</f>
        <v>VARCHAR2</v>
      </c>
      <c r="E32" s="9">
        <f>[18]DBD!E37</f>
        <v>6</v>
      </c>
      <c r="F32" s="9">
        <f>[18]DBD!F37</f>
        <v>0</v>
      </c>
      <c r="G32" s="9">
        <f>[18]DBD!G37</f>
        <v>0</v>
      </c>
      <c r="H32" s="15"/>
      <c r="I32" s="15"/>
      <c r="J32" s="15"/>
      <c r="K32" s="15"/>
      <c r="L32" s="15"/>
      <c r="M32" s="15"/>
      <c r="N32" s="15"/>
    </row>
    <row r="33" spans="1:14" x14ac:dyDescent="0.3">
      <c r="A33" s="9">
        <f>[18]DBD!A38</f>
        <v>29</v>
      </c>
      <c r="B33" s="9" t="str">
        <f>[18]DBD!B38</f>
        <v>LastUpdate</v>
      </c>
      <c r="C33" s="9" t="str">
        <f>[18]DBD!C38</f>
        <v>異動日期</v>
      </c>
      <c r="D33" s="9" t="str">
        <f>[18]DBD!D38</f>
        <v>DATE</v>
      </c>
      <c r="E33" s="9">
        <f>[18]DBD!E38</f>
        <v>0</v>
      </c>
      <c r="F33" s="9">
        <f>[18]DBD!F38</f>
        <v>0</v>
      </c>
      <c r="G33" s="9">
        <f>[18]DBD!G38</f>
        <v>0</v>
      </c>
      <c r="H33" s="15"/>
      <c r="I33" s="15"/>
      <c r="J33" s="15"/>
      <c r="K33" s="15"/>
      <c r="L33" s="15"/>
      <c r="M33" s="15"/>
      <c r="N33" s="15"/>
    </row>
    <row r="34" spans="1:14" x14ac:dyDescent="0.3">
      <c r="H34" s="15"/>
      <c r="I34" s="15"/>
      <c r="J34" s="15"/>
      <c r="K34" s="15"/>
      <c r="L34" s="15"/>
    </row>
  </sheetData>
  <mergeCells count="1">
    <mergeCell ref="A1:B1"/>
  </mergeCells>
  <phoneticPr fontId="1" type="noConversion"/>
  <hyperlinks>
    <hyperlink ref="E1" location="'L4'!A1" display="回首頁" xr:uid="{00000000-0004-0000-11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"/>
  <sheetViews>
    <sheetView topLeftCell="E21" workbookViewId="0">
      <selection activeCell="O23" sqref="O23"/>
    </sheetView>
  </sheetViews>
  <sheetFormatPr defaultColWidth="67.5546875" defaultRowHeight="16.2" x14ac:dyDescent="0.3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6.5546875" style="11" bestFit="1" customWidth="1"/>
    <col min="5" max="5" width="8.21875" style="11" bestFit="1" customWidth="1"/>
    <col min="6" max="6" width="6.21875" style="11" bestFit="1" customWidth="1"/>
    <col min="7" max="7" width="25.109375" style="11" bestFit="1" customWidth="1"/>
    <col min="8" max="8" width="12.5546875" style="11" bestFit="1" customWidth="1"/>
    <col min="9" max="9" width="15.33203125" style="11" bestFit="1" customWidth="1"/>
    <col min="10" max="10" width="17.77734375" style="11" bestFit="1" customWidth="1"/>
    <col min="11" max="13" width="6.21875" style="11" bestFit="1" customWidth="1"/>
    <col min="14" max="14" width="23.77734375" style="11" customWidth="1"/>
    <col min="15" max="16384" width="67.5546875" style="11"/>
  </cols>
  <sheetData>
    <row r="1" spans="1:15" x14ac:dyDescent="0.3">
      <c r="A1" s="39" t="s">
        <v>37</v>
      </c>
      <c r="B1" s="40"/>
      <c r="C1" s="9" t="str">
        <f>[1]DBD!C1</f>
        <v>AchAuthLog</v>
      </c>
      <c r="D1" s="9" t="str">
        <f>[1]DBD!D1</f>
        <v>ACH授權記錄檔</v>
      </c>
      <c r="E1" s="22" t="s">
        <v>38</v>
      </c>
      <c r="F1" s="10"/>
      <c r="G1" s="10"/>
    </row>
    <row r="2" spans="1:15" ht="409.6" x14ac:dyDescent="0.3">
      <c r="A2" s="28"/>
      <c r="B2" s="29" t="s">
        <v>213</v>
      </c>
      <c r="C2" s="9" t="s">
        <v>414</v>
      </c>
      <c r="D2" s="9"/>
      <c r="E2" s="22"/>
      <c r="F2" s="10"/>
      <c r="G2" s="10"/>
    </row>
    <row r="3" spans="1:15" x14ac:dyDescent="0.3">
      <c r="A3" s="28"/>
      <c r="B3" s="29" t="s">
        <v>214</v>
      </c>
      <c r="C3" s="9"/>
      <c r="D3" s="9"/>
      <c r="E3" s="22"/>
      <c r="F3" s="10"/>
      <c r="G3" s="10"/>
    </row>
    <row r="4" spans="1:15" x14ac:dyDescent="0.3">
      <c r="A4" s="12" t="s">
        <v>39</v>
      </c>
      <c r="B4" s="12" t="s">
        <v>10</v>
      </c>
      <c r="C4" s="13" t="s">
        <v>11</v>
      </c>
      <c r="D4" s="12" t="s">
        <v>12</v>
      </c>
      <c r="E4" s="12" t="s">
        <v>13</v>
      </c>
      <c r="F4" s="12" t="s">
        <v>14</v>
      </c>
      <c r="G4" s="13" t="s">
        <v>15</v>
      </c>
      <c r="H4" s="14" t="s">
        <v>40</v>
      </c>
      <c r="I4" s="14" t="s">
        <v>41</v>
      </c>
      <c r="J4" s="14" t="s">
        <v>42</v>
      </c>
      <c r="K4" s="14" t="s">
        <v>43</v>
      </c>
      <c r="L4" s="14" t="s">
        <v>44</v>
      </c>
      <c r="M4" s="14" t="s">
        <v>45</v>
      </c>
      <c r="N4" s="14" t="s">
        <v>46</v>
      </c>
    </row>
    <row r="5" spans="1:15" x14ac:dyDescent="0.3">
      <c r="A5" s="9">
        <f>[1]DBD!A10</f>
        <v>1</v>
      </c>
      <c r="B5" s="9" t="str">
        <f>[1]DBD!B10</f>
        <v>AuthCreateDate</v>
      </c>
      <c r="C5" s="9" t="str">
        <f>[1]DBD!C10</f>
        <v>建檔日期</v>
      </c>
      <c r="D5" s="9" t="str">
        <f>[1]DBD!D10</f>
        <v>Decimald</v>
      </c>
      <c r="E5" s="9">
        <f>[1]DBD!E10</f>
        <v>8</v>
      </c>
      <c r="F5" s="9">
        <f>[1]DBD!F10</f>
        <v>0</v>
      </c>
      <c r="G5" s="9">
        <f>[1]DBD!G10</f>
        <v>0</v>
      </c>
      <c r="H5" s="23" t="s">
        <v>36</v>
      </c>
      <c r="I5" s="23" t="s">
        <v>200</v>
      </c>
      <c r="J5" s="23" t="s">
        <v>176</v>
      </c>
      <c r="K5" s="23" t="s">
        <v>9</v>
      </c>
      <c r="L5" s="23">
        <v>8</v>
      </c>
      <c r="M5" s="15"/>
      <c r="N5" s="15"/>
      <c r="O5" s="11" t="s">
        <v>499</v>
      </c>
    </row>
    <row r="6" spans="1:15" x14ac:dyDescent="0.3">
      <c r="A6" s="9">
        <f>[1]DBD!A11</f>
        <v>2</v>
      </c>
      <c r="B6" s="9" t="str">
        <f>[1]DBD!B11</f>
        <v>CustNo</v>
      </c>
      <c r="C6" s="9" t="str">
        <f>[1]DBD!C11</f>
        <v>戶號</v>
      </c>
      <c r="D6" s="9" t="str">
        <f>[1]DBD!D11</f>
        <v>DECIMAL</v>
      </c>
      <c r="E6" s="9">
        <f>[1]DBD!E11</f>
        <v>7</v>
      </c>
      <c r="F6" s="9">
        <f>[1]DBD!F11</f>
        <v>0</v>
      </c>
      <c r="G6" s="9">
        <f>[1]DBD!G11</f>
        <v>0</v>
      </c>
      <c r="H6" s="15" t="s">
        <v>47</v>
      </c>
      <c r="I6" s="19" t="s">
        <v>8</v>
      </c>
      <c r="J6" s="19" t="s">
        <v>21</v>
      </c>
      <c r="K6" s="19" t="s">
        <v>9</v>
      </c>
      <c r="L6" s="19">
        <v>7</v>
      </c>
      <c r="M6" s="15"/>
      <c r="N6" s="25"/>
      <c r="O6" s="11" t="s">
        <v>500</v>
      </c>
    </row>
    <row r="7" spans="1:15" ht="97.2" x14ac:dyDescent="0.3">
      <c r="A7" s="9">
        <f>[1]DBD!A12</f>
        <v>3</v>
      </c>
      <c r="B7" s="9" t="str">
        <f>[1]DBD!B12</f>
        <v>RepayBank</v>
      </c>
      <c r="C7" s="9" t="str">
        <f>[1]DBD!C12</f>
        <v>扣款銀行</v>
      </c>
      <c r="D7" s="9" t="str">
        <f>[1]DBD!D12</f>
        <v>VARCHAR2</v>
      </c>
      <c r="E7" s="9">
        <f>[1]DBD!E12</f>
        <v>3</v>
      </c>
      <c r="F7" s="9">
        <f>[1]DBD!F12</f>
        <v>0</v>
      </c>
      <c r="G7" s="9">
        <f>[1]DBD!G12</f>
        <v>0</v>
      </c>
      <c r="H7" s="15" t="s">
        <v>47</v>
      </c>
      <c r="I7" s="15" t="s">
        <v>23</v>
      </c>
      <c r="J7" s="15" t="s">
        <v>24</v>
      </c>
      <c r="K7" s="15" t="s">
        <v>9</v>
      </c>
      <c r="L7" s="15">
        <v>4</v>
      </c>
      <c r="M7" s="15"/>
      <c r="N7" s="25" t="s">
        <v>215</v>
      </c>
      <c r="O7" s="11" t="s">
        <v>501</v>
      </c>
    </row>
    <row r="8" spans="1:15" x14ac:dyDescent="0.3">
      <c r="A8" s="9">
        <f>[1]DBD!A13</f>
        <v>4</v>
      </c>
      <c r="B8" s="9" t="str">
        <f>[1]DBD!B13</f>
        <v>RepayAcct</v>
      </c>
      <c r="C8" s="9" t="str">
        <f>[1]DBD!C13</f>
        <v>扣款帳號</v>
      </c>
      <c r="D8" s="9" t="str">
        <f>[1]DBD!D13</f>
        <v>VARCHAR2</v>
      </c>
      <c r="E8" s="9">
        <f>[1]DBD!E13</f>
        <v>14</v>
      </c>
      <c r="F8" s="9">
        <f>[1]DBD!F13</f>
        <v>0</v>
      </c>
      <c r="G8" s="9">
        <f>[1]DBD!G13</f>
        <v>0</v>
      </c>
      <c r="H8" s="15" t="s">
        <v>47</v>
      </c>
      <c r="I8" s="15" t="s">
        <v>25</v>
      </c>
      <c r="J8" s="15" t="s">
        <v>26</v>
      </c>
      <c r="K8" s="15" t="s">
        <v>9</v>
      </c>
      <c r="L8" s="15">
        <v>14</v>
      </c>
      <c r="M8" s="15"/>
      <c r="N8" s="15"/>
      <c r="O8" s="11" t="s">
        <v>502</v>
      </c>
    </row>
    <row r="9" spans="1:15" ht="32.4" x14ac:dyDescent="0.3">
      <c r="A9" s="9">
        <f>[1]DBD!A14</f>
        <v>5</v>
      </c>
      <c r="B9" s="9" t="str">
        <f>[1]DBD!B14</f>
        <v>CreateFlag</v>
      </c>
      <c r="C9" s="9" t="str">
        <f>[1]DBD!C14</f>
        <v>新增或取消</v>
      </c>
      <c r="D9" s="9" t="str">
        <f>[1]DBD!D14</f>
        <v>VARCHAR2</v>
      </c>
      <c r="E9" s="9">
        <f>[1]DBD!E14</f>
        <v>1</v>
      </c>
      <c r="F9" s="9">
        <f>[1]DBD!F14</f>
        <v>0</v>
      </c>
      <c r="G9" s="9" t="str">
        <f>[1]DBD!G14</f>
        <v>A:新增
D:取消</v>
      </c>
      <c r="H9" s="15"/>
      <c r="I9" s="15"/>
      <c r="J9" s="15"/>
      <c r="K9" s="15"/>
      <c r="L9" s="15"/>
      <c r="M9" s="15"/>
      <c r="N9" s="15" t="s">
        <v>209</v>
      </c>
    </row>
    <row r="10" spans="1:15" ht="32.4" x14ac:dyDescent="0.3">
      <c r="A10" s="9">
        <f>[1]DBD!A15</f>
        <v>6</v>
      </c>
      <c r="B10" s="9" t="str">
        <f>[1]DBD!B15</f>
        <v>FacmNo</v>
      </c>
      <c r="C10" s="9" t="str">
        <f>[1]DBD!C15</f>
        <v>額度號碼</v>
      </c>
      <c r="D10" s="9" t="str">
        <f>[1]DBD!D15</f>
        <v>DECIMAL</v>
      </c>
      <c r="E10" s="9">
        <f>[1]DBD!E15</f>
        <v>3</v>
      </c>
      <c r="F10" s="9">
        <f>[1]DBD!F15</f>
        <v>0</v>
      </c>
      <c r="G10" s="9" t="str">
        <f>[1]DBD!G15</f>
        <v>使用該扣款帳號之第一個額度</v>
      </c>
      <c r="H10" s="15" t="s">
        <v>47</v>
      </c>
      <c r="I10" s="19" t="s">
        <v>18</v>
      </c>
      <c r="J10" s="19" t="s">
        <v>22</v>
      </c>
      <c r="K10" s="19" t="s">
        <v>9</v>
      </c>
      <c r="L10" s="19">
        <v>3</v>
      </c>
      <c r="M10" s="15"/>
      <c r="N10" s="15"/>
      <c r="O10" s="11" t="s">
        <v>503</v>
      </c>
    </row>
    <row r="11" spans="1:15" ht="64.8" x14ac:dyDescent="0.3">
      <c r="A11" s="9">
        <f>[1]DBD!A16</f>
        <v>7</v>
      </c>
      <c r="B11" s="9" t="str">
        <f>[1]DBD!B16</f>
        <v>ProcessDate</v>
      </c>
      <c r="C11" s="9" t="str">
        <f>[1]DBD!C16</f>
        <v>處理日期</v>
      </c>
      <c r="D11" s="9" t="str">
        <f>[1]DBD!D16</f>
        <v>Decimald</v>
      </c>
      <c r="E11" s="9">
        <f>[1]DBD!E16</f>
        <v>8</v>
      </c>
      <c r="F11" s="9">
        <f>[1]DBD!F16</f>
        <v>0</v>
      </c>
      <c r="G11" s="9" t="str">
        <f>[1]DBD!G16</f>
        <v>最新動作之日期時間(Ex.建檔提出產媒體)</v>
      </c>
      <c r="H11" s="15" t="s">
        <v>47</v>
      </c>
      <c r="I11" s="19" t="s">
        <v>27</v>
      </c>
      <c r="J11" s="19" t="s">
        <v>28</v>
      </c>
      <c r="K11" s="19" t="s">
        <v>9</v>
      </c>
      <c r="L11" s="19">
        <v>14</v>
      </c>
      <c r="M11" s="15"/>
      <c r="N11" s="25" t="s">
        <v>217</v>
      </c>
      <c r="O11" s="11" t="s">
        <v>504</v>
      </c>
    </row>
    <row r="12" spans="1:15" ht="32.4" x14ac:dyDescent="0.3">
      <c r="A12" s="9">
        <f>[1]DBD!A17</f>
        <v>8</v>
      </c>
      <c r="B12" s="9" t="str">
        <f>[1]DBD!B17</f>
        <v>StampFinishDate</v>
      </c>
      <c r="C12" s="9" t="str">
        <f>[1]DBD!C17</f>
        <v>核印完成日期時間</v>
      </c>
      <c r="D12" s="9" t="str">
        <f>[1]DBD!D17</f>
        <v>Decimald</v>
      </c>
      <c r="E12" s="9">
        <f>[1]DBD!E17</f>
        <v>8</v>
      </c>
      <c r="F12" s="9">
        <f>[1]DBD!F17</f>
        <v>0</v>
      </c>
      <c r="G12" s="9" t="str">
        <f>[1]DBD!G17</f>
        <v>提回並且成功之日期時間</v>
      </c>
      <c r="H12" s="15" t="s">
        <v>47</v>
      </c>
      <c r="I12" s="20" t="s">
        <v>29</v>
      </c>
      <c r="J12" s="20" t="s">
        <v>30</v>
      </c>
      <c r="K12" s="20" t="s">
        <v>9</v>
      </c>
      <c r="L12" s="15">
        <v>8</v>
      </c>
      <c r="M12" s="15"/>
      <c r="N12" s="25" t="s">
        <v>216</v>
      </c>
      <c r="O12" s="11" t="s">
        <v>505</v>
      </c>
    </row>
    <row r="13" spans="1:15" ht="405" x14ac:dyDescent="0.3">
      <c r="A13" s="9">
        <f>[1]DBD!A18</f>
        <v>9</v>
      </c>
      <c r="B13" s="9" t="str">
        <f>[1]DBD!B18</f>
        <v>AuthStatus</v>
      </c>
      <c r="C13" s="9" t="str">
        <f>[1]DBD!C18</f>
        <v>授權狀態</v>
      </c>
      <c r="D13" s="9" t="str">
        <f>[1]DBD!D18</f>
        <v>VARCHAR2</v>
      </c>
      <c r="E13" s="9">
        <f>[1]DBD!E18</f>
        <v>1</v>
      </c>
      <c r="F13" s="9">
        <f>[1]DBD!F18</f>
        <v>0</v>
      </c>
      <c r="G13" s="9" t="str">
        <f>[1]DBD!G18</f>
        <v>空白-未授權
0-成功新增或取消授權扣款
1-印鑑不符
2-無此帳號
3-委繳戶統一編號不符
4-已核印成功在案
5-原交易不存在
6-電子資料與授權書內容不符
7-帳戶已結清
8-印鑑不清
9-其他
A-未收到授權書
B-用戶號碼錯誤
C-靜止戶
D-未收到聲明書
E-授權書資料不全
F-警示戶
G-本帳戶不適用授權扣繳
H-已於他行授權扣款
I-該用戶已死亡
Z-未交易或匯入失敗資料</v>
      </c>
      <c r="H13" s="15" t="s">
        <v>47</v>
      </c>
      <c r="I13" s="20" t="s">
        <v>218</v>
      </c>
      <c r="J13" s="20" t="s">
        <v>219</v>
      </c>
      <c r="K13" s="20" t="s">
        <v>220</v>
      </c>
      <c r="L13" s="15">
        <v>1</v>
      </c>
      <c r="M13" s="15"/>
      <c r="N13" s="15" t="s">
        <v>178</v>
      </c>
      <c r="O13" s="11" t="s">
        <v>506</v>
      </c>
    </row>
    <row r="14" spans="1:15" ht="32.4" x14ac:dyDescent="0.3">
      <c r="A14" s="9">
        <f>[1]DBD!A19</f>
        <v>10</v>
      </c>
      <c r="B14" s="9" t="str">
        <f>[1]DBD!B19</f>
        <v>AuthMeth</v>
      </c>
      <c r="C14" s="9" t="str">
        <f>[1]DBD!C19</f>
        <v>授權方式</v>
      </c>
      <c r="D14" s="9" t="str">
        <f>[1]DBD!D19</f>
        <v>VARCHAR2</v>
      </c>
      <c r="E14" s="9">
        <f>[1]DBD!E19</f>
        <v>1</v>
      </c>
      <c r="F14" s="9">
        <f>[1]DBD!F19</f>
        <v>0</v>
      </c>
      <c r="G14" s="9" t="str">
        <f>[1]DBD!G19</f>
        <v>A:紙本新增
O:舊檔轉換</v>
      </c>
      <c r="H14" s="15" t="s">
        <v>47</v>
      </c>
      <c r="I14" s="15" t="s">
        <v>31</v>
      </c>
      <c r="J14" s="15" t="s">
        <v>32</v>
      </c>
      <c r="K14" s="15" t="s">
        <v>7</v>
      </c>
      <c r="L14" s="15">
        <v>1</v>
      </c>
      <c r="M14" s="15"/>
      <c r="N14" s="15"/>
      <c r="O14" s="11" t="s">
        <v>507</v>
      </c>
    </row>
    <row r="15" spans="1:15" x14ac:dyDescent="0.3">
      <c r="A15" s="9">
        <f>[1]DBD!A20</f>
        <v>11</v>
      </c>
      <c r="B15" s="9" t="str">
        <f>[1]DBD!B20</f>
        <v>LimitAmt</v>
      </c>
      <c r="C15" s="9" t="str">
        <f>[1]DBD!C20</f>
        <v>每筆扣款限額</v>
      </c>
      <c r="D15" s="9" t="str">
        <f>[1]DBD!D20</f>
        <v>DECIMAL</v>
      </c>
      <c r="E15" s="9">
        <f>[1]DBD!E20</f>
        <v>8</v>
      </c>
      <c r="F15" s="9">
        <f>[1]DBD!F20</f>
        <v>2</v>
      </c>
      <c r="G15" s="9" t="str">
        <f>[1]DBD!G20</f>
        <v>媒體檔規格為X(8)</v>
      </c>
      <c r="H15" s="15" t="s">
        <v>47</v>
      </c>
      <c r="I15" s="20" t="s">
        <v>33</v>
      </c>
      <c r="J15" s="20" t="s">
        <v>34</v>
      </c>
      <c r="K15" s="20" t="s">
        <v>9</v>
      </c>
      <c r="L15" s="15">
        <v>8</v>
      </c>
      <c r="M15" s="15"/>
      <c r="N15" s="15"/>
      <c r="O15" s="11" t="s">
        <v>508</v>
      </c>
    </row>
    <row r="16" spans="1:15" ht="32.4" x14ac:dyDescent="0.3">
      <c r="A16" s="9">
        <f>[1]DBD!A21</f>
        <v>12</v>
      </c>
      <c r="B16" s="9" t="str">
        <f>[1]DBD!B21</f>
        <v>MediaCode</v>
      </c>
      <c r="C16" s="9" t="str">
        <f>[1]DBD!C21</f>
        <v>媒體碼</v>
      </c>
      <c r="D16" s="9" t="str">
        <f>[1]DBD!D21</f>
        <v>VARCHAR2</v>
      </c>
      <c r="E16" s="9">
        <f>[1]DBD!E21</f>
        <v>1</v>
      </c>
      <c r="F16" s="9">
        <f>[1]DBD!F21</f>
        <v>0</v>
      </c>
      <c r="G16" s="9" t="str">
        <f>[1]DBD!G21</f>
        <v>空白:未產生媒體
Y:已產生媒體</v>
      </c>
      <c r="H16" s="15" t="s">
        <v>47</v>
      </c>
      <c r="I16" s="20" t="s">
        <v>221</v>
      </c>
      <c r="J16" s="20" t="s">
        <v>35</v>
      </c>
      <c r="K16" s="20" t="s">
        <v>7</v>
      </c>
      <c r="L16" s="15">
        <v>1</v>
      </c>
      <c r="M16" s="15"/>
      <c r="N16" s="15"/>
      <c r="O16" s="11" t="s">
        <v>509</v>
      </c>
    </row>
    <row r="17" spans="1:15" x14ac:dyDescent="0.3">
      <c r="A17" s="9">
        <f>[1]DBD!A22</f>
        <v>13</v>
      </c>
      <c r="B17" s="9" t="str">
        <f>[1]DBD!B22</f>
        <v>BatchNo</v>
      </c>
      <c r="C17" s="9" t="str">
        <f>[1]DBD!C22</f>
        <v>批號</v>
      </c>
      <c r="D17" s="9" t="str">
        <f>[1]DBD!D22</f>
        <v>VARCHAR2</v>
      </c>
      <c r="E17" s="9">
        <f>[1]DBD!E22</f>
        <v>6</v>
      </c>
      <c r="F17" s="9">
        <f>[1]DBD!F22</f>
        <v>0</v>
      </c>
      <c r="G17" s="9">
        <f>[1]DBD!G22</f>
        <v>0</v>
      </c>
      <c r="H17" s="15"/>
      <c r="I17" s="15"/>
      <c r="J17" s="15"/>
      <c r="K17" s="15"/>
      <c r="L17" s="15"/>
      <c r="M17" s="15"/>
      <c r="N17" s="15" t="s">
        <v>179</v>
      </c>
    </row>
    <row r="18" spans="1:15" ht="76.8" customHeight="1" x14ac:dyDescent="0.3">
      <c r="A18" s="9">
        <f>[1]DBD!A23</f>
        <v>14</v>
      </c>
      <c r="B18" s="9" t="str">
        <f>[1]DBD!B23</f>
        <v>PropDate</v>
      </c>
      <c r="C18" s="9" t="str">
        <f>[1]DBD!C23</f>
        <v>提出日期</v>
      </c>
      <c r="D18" s="9" t="str">
        <f>[1]DBD!D23</f>
        <v>Decimald</v>
      </c>
      <c r="E18" s="9">
        <f>[1]DBD!E23</f>
        <v>8</v>
      </c>
      <c r="F18" s="9">
        <f>[1]DBD!F23</f>
        <v>0</v>
      </c>
      <c r="G18" s="9">
        <f>[1]DBD!G23</f>
        <v>0</v>
      </c>
      <c r="H18" s="15" t="s">
        <v>47</v>
      </c>
      <c r="I18" s="19" t="s">
        <v>27</v>
      </c>
      <c r="J18" s="19" t="s">
        <v>28</v>
      </c>
      <c r="K18" s="19" t="s">
        <v>9</v>
      </c>
      <c r="L18" s="19">
        <v>14</v>
      </c>
      <c r="M18" s="15"/>
      <c r="N18" s="25" t="s">
        <v>222</v>
      </c>
      <c r="O18" s="11" t="s">
        <v>504</v>
      </c>
    </row>
    <row r="19" spans="1:15" ht="32.4" x14ac:dyDescent="0.3">
      <c r="A19" s="9">
        <f>[1]DBD!A24</f>
        <v>15</v>
      </c>
      <c r="B19" s="9" t="str">
        <f>[1]DBD!B24</f>
        <v>RetrDate</v>
      </c>
      <c r="C19" s="9" t="str">
        <f>[1]DBD!C24</f>
        <v>提回日期</v>
      </c>
      <c r="D19" s="9" t="str">
        <f>[1]DBD!D24</f>
        <v>Decimald</v>
      </c>
      <c r="E19" s="9">
        <f>[1]DBD!E24</f>
        <v>8</v>
      </c>
      <c r="F19" s="9">
        <f>[1]DBD!F24</f>
        <v>0</v>
      </c>
      <c r="G19" s="9">
        <f>[1]DBD!G24</f>
        <v>0</v>
      </c>
      <c r="H19" s="15" t="s">
        <v>47</v>
      </c>
      <c r="I19" s="20" t="s">
        <v>29</v>
      </c>
      <c r="J19" s="20" t="s">
        <v>30</v>
      </c>
      <c r="K19" s="20" t="s">
        <v>9</v>
      </c>
      <c r="L19" s="15">
        <v>8</v>
      </c>
      <c r="M19" s="21"/>
      <c r="N19" s="25" t="s">
        <v>216</v>
      </c>
      <c r="O19" s="11" t="s">
        <v>505</v>
      </c>
    </row>
    <row r="20" spans="1:15" x14ac:dyDescent="0.3">
      <c r="A20" s="9">
        <f>[1]DBD!A25</f>
        <v>16</v>
      </c>
      <c r="B20" s="9" t="str">
        <f>[1]DBD!B25</f>
        <v>DeleteDate</v>
      </c>
      <c r="C20" s="9" t="str">
        <f>[1]DBD!C25</f>
        <v>刪除日期</v>
      </c>
      <c r="D20" s="9" t="str">
        <f>[1]DBD!D25</f>
        <v>Decimald</v>
      </c>
      <c r="E20" s="9">
        <f>[1]DBD!E25</f>
        <v>8</v>
      </c>
      <c r="F20" s="9">
        <f>[1]DBD!F25</f>
        <v>0</v>
      </c>
      <c r="G20" s="9">
        <f>[1]DBD!G25</f>
        <v>0</v>
      </c>
      <c r="H20" s="19"/>
      <c r="I20" s="15"/>
      <c r="J20" s="15"/>
      <c r="K20" s="15"/>
      <c r="L20" s="15"/>
      <c r="M20" s="21"/>
      <c r="N20" s="15" t="s">
        <v>180</v>
      </c>
    </row>
    <row r="21" spans="1:15" ht="226.8" x14ac:dyDescent="0.3">
      <c r="A21" s="9">
        <f>[1]DBD!A26</f>
        <v>17</v>
      </c>
      <c r="B21" s="9" t="str">
        <f>[1]DBD!B26</f>
        <v>RelationCode</v>
      </c>
      <c r="C21" s="9" t="str">
        <f>[1]DBD!C26</f>
        <v>與借款人關係</v>
      </c>
      <c r="D21" s="9" t="str">
        <f>[1]DBD!D26</f>
        <v>VARCHAR2</v>
      </c>
      <c r="E21" s="9">
        <f>[1]DBD!E26</f>
        <v>2</v>
      </c>
      <c r="F21" s="9">
        <f>[1]DBD!F26</f>
        <v>0</v>
      </c>
      <c r="G21" s="9" t="str">
        <f>[1]DBD!G26</f>
        <v>共用代碼檔
00本人
01夫
02妻
03父
04母
05子
06女
07兄
08弟
09姊
10妹
11姪子
99其他</v>
      </c>
      <c r="H21" s="19" t="s">
        <v>223</v>
      </c>
      <c r="I21" s="19" t="s">
        <v>224</v>
      </c>
      <c r="J21" s="19" t="s">
        <v>225</v>
      </c>
      <c r="K21" s="19" t="s">
        <v>226</v>
      </c>
      <c r="L21" s="19">
        <v>2</v>
      </c>
      <c r="M21" s="15"/>
      <c r="N21" s="15" t="s">
        <v>232</v>
      </c>
      <c r="O21" s="11" t="s">
        <v>510</v>
      </c>
    </row>
    <row r="22" spans="1:15" x14ac:dyDescent="0.3">
      <c r="A22" s="9">
        <f>[1]DBD!A27</f>
        <v>18</v>
      </c>
      <c r="B22" s="9" t="str">
        <f>[1]DBD!B27</f>
        <v>RelAcctName</v>
      </c>
      <c r="C22" s="9" t="str">
        <f>[1]DBD!C27</f>
        <v>第三人帳戶戶名</v>
      </c>
      <c r="D22" s="9" t="str">
        <f>[1]DBD!D27</f>
        <v>NVARCHAR2</v>
      </c>
      <c r="E22" s="9">
        <f>[1]DBD!E27</f>
        <v>100</v>
      </c>
      <c r="F22" s="9">
        <f>[1]DBD!F27</f>
        <v>0</v>
      </c>
      <c r="G22" s="9">
        <f>[1]DBD!G27</f>
        <v>0</v>
      </c>
      <c r="H22" s="19" t="s">
        <v>223</v>
      </c>
      <c r="I22" s="19" t="s">
        <v>227</v>
      </c>
      <c r="J22" s="20" t="s">
        <v>231</v>
      </c>
      <c r="K22" s="20" t="s">
        <v>230</v>
      </c>
      <c r="L22" s="15">
        <v>62</v>
      </c>
      <c r="M22" s="15"/>
      <c r="N22" s="15" t="s">
        <v>233</v>
      </c>
      <c r="O22" s="11" t="s">
        <v>512</v>
      </c>
    </row>
    <row r="23" spans="1:15" x14ac:dyDescent="0.3">
      <c r="A23" s="9">
        <f>[1]DBD!A28</f>
        <v>19</v>
      </c>
      <c r="B23" s="9" t="str">
        <f>[1]DBD!B28</f>
        <v>RelationId</v>
      </c>
      <c r="C23" s="9" t="str">
        <f>[1]DBD!C28</f>
        <v>第三人身分證字號</v>
      </c>
      <c r="D23" s="9" t="str">
        <f>[1]DBD!D28</f>
        <v>VARCHAR2</v>
      </c>
      <c r="E23" s="9">
        <f>[1]DBD!E28</f>
        <v>10</v>
      </c>
      <c r="F23" s="9">
        <f>[1]DBD!F28</f>
        <v>0</v>
      </c>
      <c r="G23" s="9">
        <f>[1]DBD!G28</f>
        <v>0</v>
      </c>
      <c r="H23" s="19" t="s">
        <v>223</v>
      </c>
      <c r="I23" s="15" t="s">
        <v>228</v>
      </c>
      <c r="J23" s="15" t="s">
        <v>229</v>
      </c>
      <c r="K23" s="15" t="s">
        <v>230</v>
      </c>
      <c r="L23" s="15">
        <v>10</v>
      </c>
      <c r="M23" s="15"/>
      <c r="N23" s="15" t="s">
        <v>234</v>
      </c>
      <c r="O23" s="11" t="s">
        <v>511</v>
      </c>
    </row>
    <row r="24" spans="1:15" x14ac:dyDescent="0.3">
      <c r="A24" s="9">
        <f>[1]DBD!A29</f>
        <v>20</v>
      </c>
      <c r="B24" s="9" t="str">
        <f>[1]DBD!B29</f>
        <v>RelAcctBirthday</v>
      </c>
      <c r="C24" s="9" t="str">
        <f>[1]DBD!C29</f>
        <v>第三人出生日期</v>
      </c>
      <c r="D24" s="9" t="str">
        <f>[1]DBD!D29</f>
        <v>Decimald</v>
      </c>
      <c r="E24" s="9">
        <f>[1]DBD!E29</f>
        <v>8</v>
      </c>
      <c r="F24" s="9">
        <f>[1]DBD!F29</f>
        <v>0</v>
      </c>
      <c r="G24" s="9">
        <f>[1]DBD!G29</f>
        <v>0</v>
      </c>
      <c r="H24" s="15"/>
      <c r="I24" s="15"/>
      <c r="J24" s="15"/>
      <c r="K24" s="15"/>
      <c r="L24" s="15"/>
      <c r="M24" s="15"/>
      <c r="N24" s="15" t="s">
        <v>236</v>
      </c>
    </row>
    <row r="25" spans="1:15" x14ac:dyDescent="0.3">
      <c r="A25" s="9">
        <f>[1]DBD!A30</f>
        <v>21</v>
      </c>
      <c r="B25" s="9" t="str">
        <f>[1]DBD!B30</f>
        <v>RelAcctGender</v>
      </c>
      <c r="C25" s="9" t="str">
        <f>[1]DBD!C30</f>
        <v>第三人性別</v>
      </c>
      <c r="D25" s="9" t="str">
        <f>[1]DBD!D30</f>
        <v>VARCHAR2</v>
      </c>
      <c r="E25" s="9">
        <f>[1]DBD!E30</f>
        <v>1</v>
      </c>
      <c r="F25" s="9">
        <f>[1]DBD!F30</f>
        <v>0</v>
      </c>
      <c r="G25" s="9">
        <f>[1]DBD!G30</f>
        <v>0</v>
      </c>
      <c r="H25" s="15"/>
      <c r="I25" s="15"/>
      <c r="J25" s="15"/>
      <c r="K25" s="15"/>
      <c r="L25" s="15"/>
      <c r="M25" s="15"/>
      <c r="N25" s="15" t="s">
        <v>235</v>
      </c>
    </row>
    <row r="26" spans="1:15" ht="81" x14ac:dyDescent="0.3">
      <c r="A26" s="9">
        <f>[1]DBD!A31</f>
        <v>22</v>
      </c>
      <c r="B26" s="9" t="str">
        <f>[1]DBD!B31</f>
        <v>AmlRsp</v>
      </c>
      <c r="C26" s="9" t="str">
        <f>[1]DBD!C31</f>
        <v>AML回應碼</v>
      </c>
      <c r="D26" s="9" t="str">
        <f>[1]DBD!D31</f>
        <v>varchar2</v>
      </c>
      <c r="E26" s="9">
        <f>[1]DBD!E31</f>
        <v>1</v>
      </c>
      <c r="F26" s="9">
        <f>[1]DBD!F31</f>
        <v>0</v>
      </c>
      <c r="G26" s="9" t="str">
        <f>[1]DBD!G31</f>
        <v>0.非可疑名單/已完成名單確認
1.需審查/確認
2.為凍結名單/未確定名單</v>
      </c>
      <c r="H26" s="23"/>
      <c r="I26" s="23"/>
      <c r="J26" s="23"/>
      <c r="K26" s="23"/>
      <c r="L26" s="23"/>
      <c r="M26" s="23"/>
      <c r="N26" s="15" t="s">
        <v>235</v>
      </c>
    </row>
    <row r="27" spans="1:15" x14ac:dyDescent="0.3">
      <c r="A27" s="9">
        <f>[1]DBD!A32</f>
        <v>23</v>
      </c>
      <c r="B27" s="9" t="str">
        <f>[1]DBD!B32</f>
        <v>CreateEmpNo</v>
      </c>
      <c r="C27" s="9" t="str">
        <f>[1]DBD!C32</f>
        <v>建立者櫃員編號</v>
      </c>
      <c r="D27" s="9" t="str">
        <f>[1]DBD!D32</f>
        <v>VARCHAR2</v>
      </c>
      <c r="E27" s="9">
        <f>[1]DBD!E32</f>
        <v>6</v>
      </c>
      <c r="F27" s="9">
        <f>[1]DBD!F32</f>
        <v>0</v>
      </c>
      <c r="G27" s="9">
        <f>[1]DBD!G32</f>
        <v>0</v>
      </c>
      <c r="H27" s="23"/>
      <c r="I27" s="23"/>
      <c r="J27" s="23"/>
      <c r="K27" s="23"/>
      <c r="L27" s="23"/>
      <c r="M27" s="23"/>
      <c r="N27" s="15"/>
    </row>
    <row r="28" spans="1:15" x14ac:dyDescent="0.3">
      <c r="A28" s="9">
        <f>[1]DBD!A33</f>
        <v>24</v>
      </c>
      <c r="B28" s="9" t="str">
        <f>[1]DBD!B33</f>
        <v>CreateDate</v>
      </c>
      <c r="C28" s="9" t="str">
        <f>[1]DBD!C33</f>
        <v>建立日期時間</v>
      </c>
      <c r="D28" s="9" t="str">
        <f>[1]DBD!D33</f>
        <v>DATE</v>
      </c>
      <c r="E28" s="9">
        <f>[1]DBD!E33</f>
        <v>0</v>
      </c>
      <c r="F28" s="9">
        <f>[1]DBD!F33</f>
        <v>0</v>
      </c>
      <c r="G28" s="9">
        <f>[1]DBD!G33</f>
        <v>0</v>
      </c>
      <c r="H28" s="23"/>
      <c r="I28" s="23"/>
      <c r="J28" s="23"/>
      <c r="K28" s="23"/>
      <c r="L28" s="23"/>
      <c r="M28" s="23"/>
      <c r="N28" s="15"/>
    </row>
    <row r="29" spans="1:15" x14ac:dyDescent="0.3">
      <c r="A29" s="9">
        <f>[1]DBD!A34</f>
        <v>25</v>
      </c>
      <c r="B29" s="9" t="str">
        <f>[1]DBD!B34</f>
        <v>LastUpdateEmpNo</v>
      </c>
      <c r="C29" s="9" t="str">
        <f>[1]DBD!C34</f>
        <v>修改者櫃員編號</v>
      </c>
      <c r="D29" s="9" t="str">
        <f>[1]DBD!D34</f>
        <v>VARCHAR2</v>
      </c>
      <c r="E29" s="9">
        <f>[1]DBD!E34</f>
        <v>6</v>
      </c>
      <c r="F29" s="9">
        <f>[1]DBD!F34</f>
        <v>0</v>
      </c>
      <c r="G29" s="9">
        <f>[1]DBD!G34</f>
        <v>0</v>
      </c>
      <c r="H29" s="23"/>
      <c r="I29" s="23"/>
      <c r="J29" s="23"/>
      <c r="K29" s="23"/>
      <c r="L29" s="23"/>
      <c r="M29" s="23"/>
      <c r="N29" s="15"/>
    </row>
    <row r="30" spans="1:15" x14ac:dyDescent="0.3">
      <c r="A30" s="9">
        <f>[1]DBD!A35</f>
        <v>26</v>
      </c>
      <c r="B30" s="9" t="str">
        <f>[1]DBD!B35</f>
        <v>LastUpdate</v>
      </c>
      <c r="C30" s="9" t="str">
        <f>[1]DBD!C35</f>
        <v>修改日期時間</v>
      </c>
      <c r="D30" s="9" t="str">
        <f>[1]DBD!D35</f>
        <v>DATE</v>
      </c>
      <c r="E30" s="9">
        <f>[1]DBD!E35</f>
        <v>0</v>
      </c>
      <c r="F30" s="9">
        <f>[1]DBD!F35</f>
        <v>0</v>
      </c>
      <c r="G30" s="9">
        <f>[1]DBD!G35</f>
        <v>0</v>
      </c>
    </row>
  </sheetData>
  <mergeCells count="1">
    <mergeCell ref="A1:B1"/>
  </mergeCells>
  <phoneticPr fontId="1" type="noConversion"/>
  <hyperlinks>
    <hyperlink ref="E1" location="'L4'!A1" display="回首頁" xr:uid="{00000000-0004-0000-01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40"/>
  <sheetViews>
    <sheetView tabSelected="1" workbookViewId="0">
      <selection sqref="A1:B1"/>
    </sheetView>
  </sheetViews>
  <sheetFormatPr defaultColWidth="29.109375" defaultRowHeight="16.2" x14ac:dyDescent="0.3"/>
  <cols>
    <col min="1" max="1" width="5.21875" style="11" bestFit="1" customWidth="1"/>
    <col min="2" max="2" width="19" style="11" bestFit="1" customWidth="1"/>
    <col min="3" max="3" width="34.88671875" style="11" bestFit="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36.109375" style="11" bestFit="1" customWidth="1"/>
    <col min="8" max="8" width="12.5546875" style="11" bestFit="1" customWidth="1"/>
    <col min="9" max="9" width="25.109375" style="11" bestFit="1" customWidth="1"/>
    <col min="10" max="10" width="30" style="11" bestFit="1" customWidth="1"/>
    <col min="11" max="13" width="6.21875" style="11" bestFit="1" customWidth="1"/>
    <col min="14" max="14" width="11" style="11" bestFit="1" customWidth="1"/>
    <col min="15" max="16384" width="29.109375" style="11"/>
  </cols>
  <sheetData>
    <row r="1" spans="1:14" x14ac:dyDescent="0.3">
      <c r="A1" s="39" t="s">
        <v>37</v>
      </c>
      <c r="B1" s="40"/>
      <c r="C1" s="9" t="str">
        <f>[19]DBD!C1</f>
        <v>PostDeductMedia</v>
      </c>
      <c r="D1" s="9" t="str">
        <f>[19]DBD!D1</f>
        <v>郵局扣款媒體檔</v>
      </c>
      <c r="E1" s="22" t="s">
        <v>38</v>
      </c>
      <c r="F1" s="10"/>
      <c r="G1" s="10"/>
    </row>
    <row r="2" spans="1:14" x14ac:dyDescent="0.3">
      <c r="A2" s="32"/>
      <c r="B2" s="33" t="s">
        <v>213</v>
      </c>
      <c r="C2" s="9" t="s">
        <v>407</v>
      </c>
      <c r="D2" s="9"/>
      <c r="E2" s="22"/>
      <c r="F2" s="10"/>
      <c r="G2" s="10"/>
    </row>
    <row r="3" spans="1:14" x14ac:dyDescent="0.3">
      <c r="A3" s="32"/>
      <c r="B3" s="33" t="s">
        <v>214</v>
      </c>
      <c r="C3" s="9" t="s">
        <v>408</v>
      </c>
      <c r="D3" s="9"/>
      <c r="E3" s="22"/>
      <c r="F3" s="10"/>
      <c r="G3" s="10"/>
    </row>
    <row r="4" spans="1:14" x14ac:dyDescent="0.3">
      <c r="A4" s="12" t="s">
        <v>39</v>
      </c>
      <c r="B4" s="12" t="s">
        <v>10</v>
      </c>
      <c r="C4" s="13" t="s">
        <v>11</v>
      </c>
      <c r="D4" s="12" t="s">
        <v>12</v>
      </c>
      <c r="E4" s="12" t="s">
        <v>13</v>
      </c>
      <c r="F4" s="12" t="s">
        <v>14</v>
      </c>
      <c r="G4" s="13" t="s">
        <v>15</v>
      </c>
      <c r="H4" s="14" t="s">
        <v>40</v>
      </c>
      <c r="I4" s="14" t="s">
        <v>41</v>
      </c>
      <c r="J4" s="14" t="s">
        <v>42</v>
      </c>
      <c r="K4" s="14" t="s">
        <v>43</v>
      </c>
      <c r="L4" s="14" t="s">
        <v>44</v>
      </c>
      <c r="M4" s="14" t="s">
        <v>45</v>
      </c>
      <c r="N4" s="14" t="s">
        <v>46</v>
      </c>
    </row>
    <row r="5" spans="1:14" x14ac:dyDescent="0.3">
      <c r="A5" s="9">
        <f>[19]DBD!A9</f>
        <v>1</v>
      </c>
      <c r="B5" s="9" t="str">
        <f>[19]DBD!B9</f>
        <v>MediaDate</v>
      </c>
      <c r="C5" s="9" t="str">
        <f>[19]DBD!C9</f>
        <v>媒體日期</v>
      </c>
      <c r="D5" s="9" t="str">
        <f>[19]DBD!D9</f>
        <v>Decimald</v>
      </c>
      <c r="E5" s="9">
        <f>[19]DBD!E9</f>
        <v>8</v>
      </c>
      <c r="F5" s="9">
        <f>[19]DBD!F9</f>
        <v>0</v>
      </c>
      <c r="G5" s="9">
        <f>[19]DBD!G9</f>
        <v>0</v>
      </c>
      <c r="H5" s="15" t="s">
        <v>413</v>
      </c>
      <c r="I5" s="20" t="s">
        <v>60</v>
      </c>
      <c r="J5" s="20" t="s">
        <v>61</v>
      </c>
      <c r="K5" s="20" t="s">
        <v>9</v>
      </c>
      <c r="L5" s="15">
        <v>8</v>
      </c>
      <c r="M5" s="15"/>
      <c r="N5" s="15"/>
    </row>
    <row r="6" spans="1:14" x14ac:dyDescent="0.3">
      <c r="A6" s="9">
        <f>[19]DBD!A10</f>
        <v>2</v>
      </c>
      <c r="B6" s="9" t="str">
        <f>[19]DBD!B10</f>
        <v>MediaSeq</v>
      </c>
      <c r="C6" s="9" t="str">
        <f>[19]DBD!C10</f>
        <v>媒體序號</v>
      </c>
      <c r="D6" s="9" t="str">
        <f>[19]DBD!D10</f>
        <v>DECIMAL</v>
      </c>
      <c r="E6" s="9">
        <f>[19]DBD!E10</f>
        <v>6</v>
      </c>
      <c r="F6" s="9">
        <f>[19]DBD!F10</f>
        <v>0</v>
      </c>
      <c r="G6" s="9">
        <f>[19]DBD!G10</f>
        <v>0</v>
      </c>
      <c r="H6" s="15"/>
      <c r="M6" s="15"/>
      <c r="N6" s="15"/>
    </row>
    <row r="7" spans="1:14" x14ac:dyDescent="0.3">
      <c r="A7" s="9">
        <f>[19]DBD!A11</f>
        <v>3</v>
      </c>
      <c r="B7" s="9" t="str">
        <f>[19]DBD!B11</f>
        <v>CustNo</v>
      </c>
      <c r="C7" s="9" t="str">
        <f>[19]DBD!C11</f>
        <v>戶號</v>
      </c>
      <c r="D7" s="9" t="str">
        <f>[19]DBD!D11</f>
        <v>DECIMAL</v>
      </c>
      <c r="E7" s="9">
        <f>[19]DBD!E11</f>
        <v>7</v>
      </c>
      <c r="F7" s="9">
        <f>[19]DBD!F11</f>
        <v>0</v>
      </c>
      <c r="G7" s="9">
        <f>[19]DBD!G11</f>
        <v>0</v>
      </c>
      <c r="H7" s="15" t="s">
        <v>413</v>
      </c>
      <c r="I7" s="19" t="s">
        <v>8</v>
      </c>
      <c r="J7" s="19" t="s">
        <v>21</v>
      </c>
      <c r="K7" s="19" t="s">
        <v>9</v>
      </c>
      <c r="L7" s="19">
        <v>7</v>
      </c>
      <c r="M7" s="15"/>
      <c r="N7" s="15"/>
    </row>
    <row r="8" spans="1:14" x14ac:dyDescent="0.3">
      <c r="A8" s="9">
        <f>[19]DBD!A12</f>
        <v>4</v>
      </c>
      <c r="B8" s="9" t="str">
        <f>[19]DBD!B12</f>
        <v>FacmNo</v>
      </c>
      <c r="C8" s="9" t="str">
        <f>[19]DBD!C12</f>
        <v>額度號碼</v>
      </c>
      <c r="D8" s="9" t="str">
        <f>[19]DBD!D12</f>
        <v>DECIMAL</v>
      </c>
      <c r="E8" s="9">
        <f>[19]DBD!E12</f>
        <v>3</v>
      </c>
      <c r="F8" s="9">
        <f>[19]DBD!F12</f>
        <v>0</v>
      </c>
      <c r="G8" s="9">
        <f>[19]DBD!G12</f>
        <v>0</v>
      </c>
      <c r="H8" s="15" t="s">
        <v>413</v>
      </c>
      <c r="I8" s="19" t="s">
        <v>410</v>
      </c>
      <c r="J8" s="19" t="s">
        <v>80</v>
      </c>
      <c r="K8" s="19" t="s">
        <v>9</v>
      </c>
      <c r="L8" s="19">
        <v>3</v>
      </c>
      <c r="M8" s="15"/>
      <c r="N8" s="15"/>
    </row>
    <row r="9" spans="1:14" ht="178.2" x14ac:dyDescent="0.3">
      <c r="A9" s="9">
        <f>[19]DBD!A13</f>
        <v>5</v>
      </c>
      <c r="B9" s="9" t="str">
        <f>[19]DBD!B13</f>
        <v>RepayType</v>
      </c>
      <c r="C9" s="9" t="str">
        <f>[19]DBD!C13</f>
        <v>還款類別</v>
      </c>
      <c r="D9" s="9" t="str">
        <f>[19]DBD!D13</f>
        <v>DECIMAL</v>
      </c>
      <c r="E9" s="9">
        <f>[19]DBD!E13</f>
        <v>2</v>
      </c>
      <c r="F9" s="9">
        <f>[19]DBD!F13</f>
        <v>0</v>
      </c>
      <c r="G9" s="9" t="str">
        <f>[19]DBD!G13</f>
        <v>0.債協暫收款
1.期款
2.部分償還
3.結案
4.帳管費
5.火險費
6.契變手續費
7.法務費
9.其他
11.債協匯入款(虛擬帳號為9510500NNNNNNN)</v>
      </c>
      <c r="H9" s="15"/>
      <c r="M9" s="15"/>
      <c r="N9" s="15"/>
    </row>
    <row r="10" spans="1:14" x14ac:dyDescent="0.3">
      <c r="A10" s="9">
        <f>[19]DBD!A14</f>
        <v>6</v>
      </c>
      <c r="B10" s="9" t="str">
        <f>[19]DBD!B14</f>
        <v>RepayAmt</v>
      </c>
      <c r="C10" s="9" t="str">
        <f>[19]DBD!C14</f>
        <v>還款金額</v>
      </c>
      <c r="D10" s="9" t="str">
        <f>[19]DBD!D14</f>
        <v>DECIMAL</v>
      </c>
      <c r="E10" s="9">
        <f>[19]DBD!E14</f>
        <v>14</v>
      </c>
      <c r="F10" s="9">
        <f>[19]DBD!F14</f>
        <v>0</v>
      </c>
      <c r="G10" s="9">
        <f>[19]DBD!G14</f>
        <v>0</v>
      </c>
      <c r="H10" s="15" t="s">
        <v>413</v>
      </c>
      <c r="I10" s="15" t="s">
        <v>55</v>
      </c>
      <c r="J10" s="15" t="s">
        <v>56</v>
      </c>
      <c r="K10" s="15" t="s">
        <v>16</v>
      </c>
      <c r="L10" s="15">
        <v>11</v>
      </c>
      <c r="M10" s="15"/>
      <c r="N10" s="15"/>
    </row>
    <row r="11" spans="1:14" ht="32.4" x14ac:dyDescent="0.3">
      <c r="A11" s="9">
        <f>[19]DBD!A15</f>
        <v>7</v>
      </c>
      <c r="B11" s="9" t="str">
        <f>[19]DBD!B15</f>
        <v>ProcNoteCode</v>
      </c>
      <c r="C11" s="9" t="str">
        <f>[19]DBD!C15</f>
        <v>處理說明</v>
      </c>
      <c r="D11" s="9" t="str">
        <f>[19]DBD!D15</f>
        <v>VARCHAR2</v>
      </c>
      <c r="E11" s="9">
        <f>[19]DBD!E15</f>
        <v>2</v>
      </c>
      <c r="F11" s="9">
        <f>[19]DBD!F15</f>
        <v>0</v>
      </c>
      <c r="G11" s="9" t="str">
        <f>[19]DBD!G15</f>
        <v>" "-成功
else-參照需求書</v>
      </c>
      <c r="H11" s="15" t="s">
        <v>412</v>
      </c>
      <c r="I11" s="15" t="s">
        <v>57</v>
      </c>
      <c r="J11" s="15" t="s">
        <v>58</v>
      </c>
      <c r="K11" s="15" t="s">
        <v>7</v>
      </c>
      <c r="L11" s="15">
        <v>2</v>
      </c>
      <c r="M11" s="15"/>
      <c r="N11" s="15"/>
    </row>
    <row r="12" spans="1:14" x14ac:dyDescent="0.3">
      <c r="A12" s="9">
        <f>[19]DBD!A16</f>
        <v>8</v>
      </c>
      <c r="B12" s="9" t="str">
        <f>[19]DBD!B16</f>
        <v>PostDepCode</v>
      </c>
      <c r="C12" s="9" t="str">
        <f>[19]DBD!C16</f>
        <v>帳戶別</v>
      </c>
      <c r="D12" s="9" t="str">
        <f>[19]DBD!D16</f>
        <v>VARCHAR2</v>
      </c>
      <c r="E12" s="9">
        <f>[19]DBD!E16</f>
        <v>1</v>
      </c>
      <c r="F12" s="9">
        <f>[19]DBD!F16</f>
        <v>0</v>
      </c>
      <c r="G12" s="9" t="str">
        <f>[19]DBD!G16</f>
        <v>P：存簿G：劃撥</v>
      </c>
      <c r="H12" s="15"/>
      <c r="I12" s="15"/>
      <c r="J12" s="15"/>
      <c r="K12" s="15"/>
      <c r="L12" s="15"/>
      <c r="M12" s="15"/>
      <c r="N12" s="15"/>
    </row>
    <row r="13" spans="1:14" x14ac:dyDescent="0.3">
      <c r="A13" s="9">
        <f>[19]DBD!A17</f>
        <v>9</v>
      </c>
      <c r="B13" s="9" t="str">
        <f>[19]DBD!B17</f>
        <v>OutsrcCode</v>
      </c>
      <c r="C13" s="9" t="str">
        <f>[19]DBD!C17</f>
        <v>委託機構代號</v>
      </c>
      <c r="D13" s="9" t="str">
        <f>[19]DBD!D17</f>
        <v>VARCHAR2</v>
      </c>
      <c r="E13" s="9">
        <f>[19]DBD!E17</f>
        <v>3</v>
      </c>
      <c r="F13" s="9">
        <f>[19]DBD!F17</f>
        <v>0</v>
      </c>
      <c r="G13" s="9" t="str">
        <f>[19]DBD!G17</f>
        <v>84653N</v>
      </c>
      <c r="H13" s="15"/>
      <c r="I13" s="15"/>
      <c r="J13" s="15"/>
      <c r="K13" s="15"/>
      <c r="L13" s="15"/>
      <c r="M13" s="15"/>
      <c r="N13" s="15"/>
    </row>
    <row r="14" spans="1:14" ht="81" x14ac:dyDescent="0.3">
      <c r="A14" s="9">
        <f>[19]DBD!A18</f>
        <v>10</v>
      </c>
      <c r="B14" s="9" t="str">
        <f>[19]DBD!B18</f>
        <v>DistCode</v>
      </c>
      <c r="C14" s="9" t="str">
        <f>[19]DBD!C18</f>
        <v>區處代號</v>
      </c>
      <c r="D14" s="9" t="str">
        <f>[19]DBD!D18</f>
        <v>VARCHAR2</v>
      </c>
      <c r="E14" s="9">
        <f>[19]DBD!E18</f>
        <v>4</v>
      </c>
      <c r="F14" s="9">
        <f>[19]DBD!F18</f>
        <v>0</v>
      </c>
      <c r="G14" s="9" t="str">
        <f>[19]DBD!G18</f>
        <v>846(期款)
0001(帳管及契變手續)
0002(期款)
53N(火險)
空白</v>
      </c>
      <c r="H14" s="15"/>
      <c r="I14" s="15"/>
      <c r="J14" s="15"/>
      <c r="K14" s="15"/>
      <c r="L14" s="15"/>
      <c r="M14" s="15"/>
      <c r="N14" s="15"/>
    </row>
    <row r="15" spans="1:14" x14ac:dyDescent="0.3">
      <c r="A15" s="9">
        <f>[19]DBD!A19</f>
        <v>11</v>
      </c>
      <c r="B15" s="9" t="str">
        <f>[19]DBD!B19</f>
        <v>TransDate</v>
      </c>
      <c r="C15" s="9" t="str">
        <f>[19]DBD!C19</f>
        <v>轉帳日期</v>
      </c>
      <c r="D15" s="9" t="str">
        <f>[19]DBD!D19</f>
        <v>Decimald</v>
      </c>
      <c r="E15" s="9">
        <f>[19]DBD!E19</f>
        <v>8</v>
      </c>
      <c r="F15" s="9">
        <f>[19]DBD!F19</f>
        <v>0</v>
      </c>
      <c r="G15" s="9">
        <f>[19]DBD!G19</f>
        <v>0</v>
      </c>
      <c r="H15" s="15"/>
      <c r="I15" s="15"/>
      <c r="J15" s="15"/>
      <c r="K15" s="15"/>
      <c r="L15" s="15"/>
      <c r="M15" s="15"/>
      <c r="N15" s="15"/>
    </row>
    <row r="16" spans="1:14" x14ac:dyDescent="0.3">
      <c r="A16" s="9">
        <f>[19]DBD!A20</f>
        <v>12</v>
      </c>
      <c r="B16" s="9" t="str">
        <f>[19]DBD!B20</f>
        <v>RepayAcctNo</v>
      </c>
      <c r="C16" s="9" t="str">
        <f>[19]DBD!C20</f>
        <v>儲金帳號</v>
      </c>
      <c r="D16" s="9" t="str">
        <f>[19]DBD!D20</f>
        <v>VARCHAR2</v>
      </c>
      <c r="E16" s="9">
        <f>[19]DBD!E20</f>
        <v>14</v>
      </c>
      <c r="F16" s="9">
        <f>[19]DBD!F20</f>
        <v>0</v>
      </c>
      <c r="G16" s="9">
        <f>[19]DBD!G20</f>
        <v>0</v>
      </c>
      <c r="H16" s="15" t="s">
        <v>413</v>
      </c>
      <c r="I16" s="15" t="s">
        <v>25</v>
      </c>
      <c r="J16" s="15" t="s">
        <v>26</v>
      </c>
      <c r="K16" s="15" t="s">
        <v>9</v>
      </c>
      <c r="L16" s="15">
        <v>14</v>
      </c>
      <c r="M16" s="15">
        <v>0</v>
      </c>
      <c r="N16" s="15"/>
    </row>
    <row r="17" spans="1:14" ht="48.6" x14ac:dyDescent="0.3">
      <c r="A17" s="9">
        <f>[19]DBD!A21</f>
        <v>14</v>
      </c>
      <c r="B17" s="9" t="str">
        <f>[19]DBD!B21</f>
        <v>PostUserNo</v>
      </c>
      <c r="C17" s="9" t="str">
        <f>[19]DBD!C21</f>
        <v>用戶編號</v>
      </c>
      <c r="D17" s="9" t="str">
        <f>[19]DBD!D21</f>
        <v>VARCHAR2</v>
      </c>
      <c r="E17" s="9">
        <f>[19]DBD!E21</f>
        <v>20</v>
      </c>
      <c r="F17" s="9">
        <f>[19]DBD!F21</f>
        <v>0</v>
      </c>
      <c r="G17" s="9" t="str">
        <f>[19]DBD!G21</f>
        <v>右靠左補空，大寫英數字，不得填寫中文(扣款人ID+郵局存款別(POSCDE)+戶號)預計補2位帳號碼</v>
      </c>
      <c r="H17" s="15" t="s">
        <v>413</v>
      </c>
      <c r="I17" s="15" t="s">
        <v>76</v>
      </c>
      <c r="J17" s="15" t="s">
        <v>77</v>
      </c>
      <c r="K17" s="15" t="s">
        <v>7</v>
      </c>
      <c r="L17" s="15">
        <v>10</v>
      </c>
      <c r="M17" s="15"/>
      <c r="N17" s="15"/>
    </row>
    <row r="18" spans="1:14" ht="32.4" x14ac:dyDescent="0.3">
      <c r="A18" s="9">
        <f>[19]DBD!A22</f>
        <v>15</v>
      </c>
      <c r="B18" s="9" t="str">
        <f>[19]DBD!B22</f>
        <v>OutsrcRemark</v>
      </c>
      <c r="C18" s="9" t="str">
        <f>[19]DBD!C22</f>
        <v>委託機構使用欄</v>
      </c>
      <c r="D18" s="9" t="str">
        <f>[19]DBD!D22</f>
        <v>NVARCHAR2</v>
      </c>
      <c r="E18" s="9">
        <f>[19]DBD!E22</f>
        <v>20</v>
      </c>
      <c r="F18" s="9">
        <f>[19]DBD!F22</f>
        <v>0</v>
      </c>
      <c r="G18" s="9" t="str">
        <f>[19]DBD!G22</f>
        <v>預計為計息迄日+額度編號+入帳扣款別</v>
      </c>
      <c r="H18" s="15" t="s">
        <v>412</v>
      </c>
      <c r="I18" s="15" t="s">
        <v>464</v>
      </c>
      <c r="J18" s="15" t="s">
        <v>411</v>
      </c>
      <c r="K18" s="15" t="s">
        <v>9</v>
      </c>
      <c r="L18" s="15">
        <v>8</v>
      </c>
      <c r="M18" s="15"/>
      <c r="N18" s="15"/>
    </row>
    <row r="19" spans="1:14" x14ac:dyDescent="0.3">
      <c r="A19" s="9">
        <f>[19]DBD!A23</f>
        <v>16</v>
      </c>
      <c r="B19" s="9" t="str">
        <f>[19]DBD!B23</f>
        <v>AcDate</v>
      </c>
      <c r="C19" s="9" t="str">
        <f>[19]DBD!C23</f>
        <v>會計日期</v>
      </c>
      <c r="D19" s="9" t="str">
        <f>[19]DBD!D23</f>
        <v>Decimald</v>
      </c>
      <c r="E19" s="9">
        <f>[19]DBD!E23</f>
        <v>8</v>
      </c>
      <c r="F19" s="9">
        <f>[19]DBD!F23</f>
        <v>0</v>
      </c>
      <c r="G19" s="9">
        <f>[19]DBD!G23</f>
        <v>0</v>
      </c>
      <c r="H19" s="15" t="s">
        <v>413</v>
      </c>
      <c r="I19" s="15" t="s">
        <v>50</v>
      </c>
      <c r="J19" s="15" t="s">
        <v>51</v>
      </c>
      <c r="K19" s="15" t="s">
        <v>9</v>
      </c>
      <c r="L19" s="15">
        <v>8</v>
      </c>
      <c r="M19" s="15"/>
      <c r="N19" s="15"/>
    </row>
    <row r="20" spans="1:14" x14ac:dyDescent="0.3">
      <c r="A20" s="9">
        <f>[19]DBD!A24</f>
        <v>17</v>
      </c>
      <c r="B20" s="9" t="str">
        <f>[19]DBD!B24</f>
        <v>BatchNo</v>
      </c>
      <c r="C20" s="9" t="str">
        <f>[19]DBD!C24</f>
        <v>批號</v>
      </c>
      <c r="D20" s="9" t="str">
        <f>[19]DBD!D24</f>
        <v>VARCHAR2</v>
      </c>
      <c r="E20" s="9">
        <f>[19]DBD!E24</f>
        <v>6</v>
      </c>
      <c r="F20" s="9">
        <f>[19]DBD!F24</f>
        <v>0</v>
      </c>
      <c r="G20" s="9">
        <f>[19]DBD!G24</f>
        <v>0</v>
      </c>
      <c r="H20" s="15" t="s">
        <v>413</v>
      </c>
      <c r="I20" s="15" t="s">
        <v>52</v>
      </c>
      <c r="J20" s="15" t="s">
        <v>53</v>
      </c>
      <c r="K20" s="15" t="s">
        <v>9</v>
      </c>
      <c r="L20" s="15">
        <v>2</v>
      </c>
      <c r="M20" s="15"/>
      <c r="N20" s="15"/>
    </row>
    <row r="21" spans="1:14" x14ac:dyDescent="0.3">
      <c r="A21" s="9">
        <f>[19]DBD!A25</f>
        <v>18</v>
      </c>
      <c r="B21" s="9" t="str">
        <f>[19]DBD!B25</f>
        <v>DetailSeq</v>
      </c>
      <c r="C21" s="9" t="str">
        <f>[19]DBD!C25</f>
        <v>明細序號</v>
      </c>
      <c r="D21" s="9" t="str">
        <f>[19]DBD!D25</f>
        <v>DECIMAL</v>
      </c>
      <c r="E21" s="9">
        <f>[19]DBD!E25</f>
        <v>6</v>
      </c>
      <c r="F21" s="9">
        <f>[19]DBD!F25</f>
        <v>0</v>
      </c>
      <c r="G21" s="9">
        <f>[19]DBD!G25</f>
        <v>0</v>
      </c>
      <c r="H21" s="15" t="s">
        <v>413</v>
      </c>
      <c r="I21" s="15" t="s">
        <v>409</v>
      </c>
      <c r="J21" s="15" t="s">
        <v>59</v>
      </c>
      <c r="K21" s="15" t="s">
        <v>9</v>
      </c>
      <c r="L21" s="15">
        <v>7</v>
      </c>
      <c r="M21" s="15"/>
      <c r="N21" s="15"/>
    </row>
    <row r="22" spans="1:14" x14ac:dyDescent="0.3">
      <c r="A22" s="9">
        <f>[19]DBD!A26</f>
        <v>19</v>
      </c>
      <c r="B22" s="9" t="str">
        <f>[19]DBD!B26</f>
        <v>CreateDate</v>
      </c>
      <c r="C22" s="9" t="str">
        <f>[19]DBD!C26</f>
        <v>建檔日期時間</v>
      </c>
      <c r="D22" s="9" t="str">
        <f>[19]DBD!D26</f>
        <v>DATE</v>
      </c>
      <c r="E22" s="9">
        <f>[19]DBD!E26</f>
        <v>0</v>
      </c>
      <c r="F22" s="9">
        <f>[19]DBD!F26</f>
        <v>0</v>
      </c>
      <c r="G22" s="9">
        <f>[19]DBD!G26</f>
        <v>0</v>
      </c>
      <c r="H22" s="15"/>
      <c r="I22" s="15"/>
      <c r="J22" s="15"/>
      <c r="K22" s="15"/>
      <c r="L22" s="15"/>
      <c r="M22" s="15"/>
      <c r="N22" s="15"/>
    </row>
    <row r="23" spans="1:14" x14ac:dyDescent="0.3">
      <c r="A23" s="9">
        <f>[19]DBD!A27</f>
        <v>20</v>
      </c>
      <c r="B23" s="9" t="str">
        <f>[19]DBD!B27</f>
        <v>CreateEmpNo</v>
      </c>
      <c r="C23" s="9" t="str">
        <f>[19]DBD!C27</f>
        <v>建檔人員</v>
      </c>
      <c r="D23" s="9" t="str">
        <f>[19]DBD!D27</f>
        <v>VARCHAR2</v>
      </c>
      <c r="E23" s="9">
        <f>[19]DBD!E27</f>
        <v>6</v>
      </c>
      <c r="F23" s="9">
        <f>[19]DBD!F27</f>
        <v>0</v>
      </c>
      <c r="G23" s="9">
        <f>[19]DBD!G27</f>
        <v>0</v>
      </c>
      <c r="H23" s="15"/>
      <c r="I23" s="15"/>
      <c r="J23" s="15"/>
      <c r="K23" s="15"/>
      <c r="L23" s="15"/>
      <c r="M23" s="15"/>
      <c r="N23" s="15"/>
    </row>
    <row r="24" spans="1:14" x14ac:dyDescent="0.3">
      <c r="A24" s="9">
        <f>[19]DBD!A28</f>
        <v>21</v>
      </c>
      <c r="B24" s="9" t="str">
        <f>[19]DBD!B28</f>
        <v>LastUpdate</v>
      </c>
      <c r="C24" s="9" t="str">
        <f>[19]DBD!C28</f>
        <v>最後更新日期時間</v>
      </c>
      <c r="D24" s="9" t="str">
        <f>[19]DBD!D28</f>
        <v>DATE</v>
      </c>
      <c r="E24" s="9">
        <f>[19]DBD!E28</f>
        <v>0</v>
      </c>
      <c r="F24" s="9">
        <f>[19]DBD!F28</f>
        <v>0</v>
      </c>
      <c r="G24" s="9">
        <f>[19]DBD!G28</f>
        <v>0</v>
      </c>
      <c r="H24" s="15"/>
      <c r="I24" s="15"/>
      <c r="J24" s="15"/>
      <c r="K24" s="15"/>
      <c r="L24" s="15"/>
      <c r="M24" s="15"/>
      <c r="N24" s="15"/>
    </row>
    <row r="25" spans="1:14" x14ac:dyDescent="0.3">
      <c r="A25" s="9">
        <f>[19]DBD!A29</f>
        <v>22</v>
      </c>
      <c r="B25" s="9" t="str">
        <f>[19]DBD!B29</f>
        <v>LastUpdateEmpNo</v>
      </c>
      <c r="C25" s="9" t="str">
        <f>[19]DBD!C29</f>
        <v>最後更新人員</v>
      </c>
      <c r="D25" s="9" t="str">
        <f>[19]DBD!D29</f>
        <v>VARCHAR2</v>
      </c>
      <c r="E25" s="9">
        <f>[19]DBD!E29</f>
        <v>6</v>
      </c>
      <c r="F25" s="9">
        <f>[19]DBD!F29</f>
        <v>0</v>
      </c>
      <c r="G25" s="9">
        <f>[19]DBD!G29</f>
        <v>0</v>
      </c>
      <c r="H25" s="15"/>
      <c r="I25" s="15"/>
      <c r="J25" s="15"/>
      <c r="K25" s="15"/>
      <c r="L25" s="15"/>
      <c r="M25" s="15"/>
      <c r="N25" s="15"/>
    </row>
    <row r="26" spans="1:14" x14ac:dyDescent="0.3">
      <c r="B26"/>
      <c r="C26"/>
      <c r="D26" s="24"/>
      <c r="E26"/>
      <c r="F26"/>
    </row>
    <row r="27" spans="1:14" x14ac:dyDescent="0.3">
      <c r="B27"/>
      <c r="C27"/>
      <c r="D27" s="24"/>
      <c r="E27"/>
      <c r="F27"/>
      <c r="I27"/>
      <c r="J27"/>
      <c r="K27" s="24"/>
      <c r="L27"/>
    </row>
    <row r="28" spans="1:14" x14ac:dyDescent="0.3">
      <c r="B28"/>
      <c r="C28"/>
      <c r="D28" s="24"/>
      <c r="E28"/>
      <c r="F28"/>
      <c r="I28"/>
      <c r="J28"/>
      <c r="K28" s="24"/>
      <c r="L28"/>
    </row>
    <row r="29" spans="1:14" x14ac:dyDescent="0.3">
      <c r="B29"/>
      <c r="C29"/>
      <c r="D29" s="24"/>
      <c r="E29"/>
      <c r="F29"/>
      <c r="I29"/>
      <c r="J29"/>
      <c r="K29" s="24"/>
      <c r="L29"/>
    </row>
    <row r="30" spans="1:14" x14ac:dyDescent="0.3">
      <c r="B30"/>
      <c r="C30"/>
      <c r="D30" s="24"/>
      <c r="E30"/>
      <c r="F30"/>
      <c r="I30"/>
      <c r="J30"/>
      <c r="K30" s="24"/>
      <c r="L30"/>
    </row>
    <row r="31" spans="1:14" x14ac:dyDescent="0.3">
      <c r="B31"/>
      <c r="C31"/>
      <c r="D31" s="24"/>
      <c r="E31"/>
      <c r="F31"/>
      <c r="I31"/>
      <c r="J31"/>
      <c r="K31" s="24"/>
      <c r="L31"/>
    </row>
    <row r="32" spans="1:14" x14ac:dyDescent="0.3">
      <c r="B32"/>
      <c r="C32"/>
      <c r="D32" s="24"/>
      <c r="E32"/>
      <c r="F32"/>
      <c r="I32"/>
      <c r="J32"/>
      <c r="K32" s="24"/>
      <c r="L32"/>
    </row>
    <row r="33" spans="9:13" x14ac:dyDescent="0.3">
      <c r="I33"/>
      <c r="J33"/>
      <c r="K33" s="24"/>
      <c r="L33"/>
      <c r="M33"/>
    </row>
    <row r="34" spans="9:13" x14ac:dyDescent="0.3">
      <c r="I34"/>
      <c r="J34"/>
      <c r="K34" s="24"/>
      <c r="L34"/>
      <c r="M34"/>
    </row>
    <row r="35" spans="9:13" x14ac:dyDescent="0.3">
      <c r="M35"/>
    </row>
    <row r="36" spans="9:13" x14ac:dyDescent="0.3">
      <c r="M36"/>
    </row>
    <row r="37" spans="9:13" x14ac:dyDescent="0.3">
      <c r="M37"/>
    </row>
    <row r="38" spans="9:13" x14ac:dyDescent="0.3">
      <c r="M38"/>
    </row>
    <row r="39" spans="9:13" x14ac:dyDescent="0.3">
      <c r="M39"/>
    </row>
    <row r="40" spans="9:13" x14ac:dyDescent="0.3">
      <c r="M40"/>
    </row>
  </sheetData>
  <mergeCells count="1">
    <mergeCell ref="A1:B1"/>
  </mergeCells>
  <phoneticPr fontId="1" type="noConversion"/>
  <hyperlinks>
    <hyperlink ref="E1" location="'L4'!A1" display="回首頁" xr:uid="{00000000-0004-0000-12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"/>
  <sheetViews>
    <sheetView topLeftCell="A4" workbookViewId="0">
      <selection activeCell="N8" sqref="N8"/>
    </sheetView>
  </sheetViews>
  <sheetFormatPr defaultColWidth="67.5546875" defaultRowHeight="16.2" x14ac:dyDescent="0.3"/>
  <cols>
    <col min="1" max="1" width="5.21875" style="11" bestFit="1" customWidth="1"/>
    <col min="2" max="2" width="15.33203125" style="11" bestFit="1" customWidth="1"/>
    <col min="3" max="3" width="21.44140625" style="11" bestFit="1" customWidth="1"/>
    <col min="4" max="4" width="16.5546875" style="11" bestFit="1" customWidth="1"/>
    <col min="5" max="5" width="8.21875" style="11" bestFit="1" customWidth="1"/>
    <col min="6" max="6" width="6.21875" style="11" bestFit="1" customWidth="1"/>
    <col min="7" max="7" width="19" style="11" bestFit="1" customWidth="1"/>
    <col min="8" max="8" width="12.5546875" style="11" bestFit="1" customWidth="1"/>
    <col min="9" max="9" width="18.77734375" style="11" customWidth="1"/>
    <col min="10" max="10" width="16.5546875" style="11" bestFit="1" customWidth="1"/>
    <col min="11" max="13" width="6.21875" style="11" bestFit="1" customWidth="1"/>
    <col min="14" max="14" width="11" style="11" bestFit="1" customWidth="1"/>
    <col min="15" max="16384" width="67.5546875" style="11"/>
  </cols>
  <sheetData>
    <row r="1" spans="1:15" x14ac:dyDescent="0.3">
      <c r="A1" s="39" t="s">
        <v>37</v>
      </c>
      <c r="B1" s="40"/>
      <c r="C1" s="9" t="str">
        <f>[2]DBD!C1</f>
        <v>AchDeductMedia</v>
      </c>
      <c r="D1" s="9" t="str">
        <f>[2]DBD!D1</f>
        <v>ACH扣款媒體檔</v>
      </c>
      <c r="E1" s="22" t="s">
        <v>38</v>
      </c>
      <c r="F1" s="10"/>
      <c r="G1" s="10"/>
    </row>
    <row r="2" spans="1:15" x14ac:dyDescent="0.3">
      <c r="A2" s="30"/>
      <c r="B2" s="31" t="s">
        <v>213</v>
      </c>
      <c r="C2" s="9" t="s">
        <v>415</v>
      </c>
      <c r="D2" s="9"/>
      <c r="E2" s="22"/>
      <c r="F2" s="10"/>
      <c r="G2" s="10"/>
    </row>
    <row r="3" spans="1:15" x14ac:dyDescent="0.3">
      <c r="A3" s="30"/>
      <c r="B3" s="31" t="s">
        <v>214</v>
      </c>
      <c r="C3" s="9"/>
      <c r="D3" s="9"/>
      <c r="E3" s="22"/>
      <c r="F3" s="10"/>
      <c r="G3" s="10"/>
    </row>
    <row r="4" spans="1:15" x14ac:dyDescent="0.3">
      <c r="A4" s="12" t="s">
        <v>39</v>
      </c>
      <c r="B4" s="12" t="s">
        <v>10</v>
      </c>
      <c r="C4" s="13" t="s">
        <v>11</v>
      </c>
      <c r="D4" s="12" t="s">
        <v>12</v>
      </c>
      <c r="E4" s="12" t="s">
        <v>13</v>
      </c>
      <c r="F4" s="12" t="s">
        <v>14</v>
      </c>
      <c r="G4" s="13" t="s">
        <v>15</v>
      </c>
      <c r="H4" s="14" t="s">
        <v>40</v>
      </c>
      <c r="I4" s="14" t="s">
        <v>41</v>
      </c>
      <c r="J4" s="14" t="s">
        <v>42</v>
      </c>
      <c r="K4" s="14" t="s">
        <v>43</v>
      </c>
      <c r="L4" s="14" t="s">
        <v>44</v>
      </c>
      <c r="M4" s="14" t="s">
        <v>45</v>
      </c>
      <c r="N4" s="14" t="s">
        <v>46</v>
      </c>
      <c r="O4" s="36" t="s">
        <v>423</v>
      </c>
    </row>
    <row r="5" spans="1:15" x14ac:dyDescent="0.3">
      <c r="A5" s="9">
        <f>[2]DBD!A9</f>
        <v>1</v>
      </c>
      <c r="B5" s="9" t="str">
        <f>[2]DBD!B9</f>
        <v>MediaDate</v>
      </c>
      <c r="C5" s="9" t="str">
        <f>[2]DBD!C9</f>
        <v>媒體日期</v>
      </c>
      <c r="D5" s="9" t="str">
        <f>[2]DBD!D9</f>
        <v>Decimald</v>
      </c>
      <c r="E5" s="9">
        <f>[2]DBD!E9</f>
        <v>8</v>
      </c>
      <c r="F5" s="9">
        <f>[2]DBD!F9</f>
        <v>0</v>
      </c>
      <c r="G5" s="9">
        <f>[2]DBD!G9</f>
        <v>0</v>
      </c>
      <c r="H5" s="15" t="s">
        <v>49</v>
      </c>
      <c r="I5" s="15" t="s">
        <v>295</v>
      </c>
      <c r="J5" s="15" t="s">
        <v>296</v>
      </c>
      <c r="K5" s="15" t="s">
        <v>9</v>
      </c>
      <c r="L5" s="15">
        <v>8</v>
      </c>
      <c r="M5" s="15"/>
      <c r="N5" s="15"/>
    </row>
    <row r="6" spans="1:15" ht="97.2" x14ac:dyDescent="0.3">
      <c r="A6" s="9">
        <f>[2]DBD!A10</f>
        <v>2</v>
      </c>
      <c r="B6" s="9" t="str">
        <f>[2]DBD!B10</f>
        <v>MediaKind</v>
      </c>
      <c r="C6" s="9" t="str">
        <f>[2]DBD!C10</f>
        <v>媒體別</v>
      </c>
      <c r="D6" s="9" t="str">
        <f>[2]DBD!D10</f>
        <v>VARCHAR2</v>
      </c>
      <c r="E6" s="9">
        <f>[2]DBD!E10</f>
        <v>1</v>
      </c>
      <c r="F6" s="9">
        <f>[2]DBD!F10</f>
        <v>0</v>
      </c>
      <c r="G6" s="9" t="str">
        <f>[2]DBD!G10</f>
        <v>共用代碼檔
0:非ACH
1:ACH新光
2:ACH他行</v>
      </c>
      <c r="H6" s="15" t="s">
        <v>49</v>
      </c>
      <c r="I6" s="19" t="s">
        <v>237</v>
      </c>
      <c r="J6" s="19" t="s">
        <v>238</v>
      </c>
      <c r="K6" s="19" t="s">
        <v>9</v>
      </c>
      <c r="L6" s="19">
        <v>4</v>
      </c>
      <c r="M6" s="15"/>
      <c r="N6" s="25" t="s">
        <v>239</v>
      </c>
      <c r="O6" s="11" t="s">
        <v>426</v>
      </c>
    </row>
    <row r="7" spans="1:15" ht="243" x14ac:dyDescent="0.3">
      <c r="A7" s="9">
        <f>[2]DBD!A11</f>
        <v>3</v>
      </c>
      <c r="B7" s="9" t="str">
        <f>[2]DBD!B11</f>
        <v>MediaSeq</v>
      </c>
      <c r="C7" s="9" t="str">
        <f>[2]DBD!C11</f>
        <v>媒體序號</v>
      </c>
      <c r="D7" s="9" t="str">
        <f>[2]DBD!D11</f>
        <v>DECIMAL</v>
      </c>
      <c r="E7" s="9">
        <f>[2]DBD!E11</f>
        <v>6</v>
      </c>
      <c r="F7" s="9">
        <f>[2]DBD!F11</f>
        <v>0</v>
      </c>
      <c r="G7" s="9">
        <f>[2]DBD!G11</f>
        <v>0</v>
      </c>
      <c r="H7" s="15"/>
      <c r="I7" s="15"/>
      <c r="J7" s="19"/>
      <c r="K7" s="19"/>
      <c r="L7" s="19"/>
      <c r="M7" s="15"/>
      <c r="N7" s="34" t="s">
        <v>514</v>
      </c>
      <c r="O7" s="34"/>
    </row>
    <row r="8" spans="1:15" x14ac:dyDescent="0.3">
      <c r="A8" s="9">
        <f>[2]DBD!A12</f>
        <v>4</v>
      </c>
      <c r="B8" s="9" t="str">
        <f>[2]DBD!B12</f>
        <v>CustNo</v>
      </c>
      <c r="C8" s="9" t="str">
        <f>[2]DBD!C12</f>
        <v>戶號</v>
      </c>
      <c r="D8" s="9" t="str">
        <f>[2]DBD!D12</f>
        <v>DECIMAL</v>
      </c>
      <c r="E8" s="9">
        <f>[2]DBD!E12</f>
        <v>7</v>
      </c>
      <c r="F8" s="9">
        <f>[2]DBD!F12</f>
        <v>0</v>
      </c>
      <c r="G8" s="9">
        <f>[2]DBD!G12</f>
        <v>0</v>
      </c>
      <c r="H8" s="15" t="s">
        <v>49</v>
      </c>
      <c r="I8" s="15" t="s">
        <v>8</v>
      </c>
      <c r="J8" s="15" t="s">
        <v>21</v>
      </c>
      <c r="K8" s="15" t="s">
        <v>9</v>
      </c>
      <c r="L8" s="15">
        <v>7</v>
      </c>
      <c r="M8" s="15"/>
      <c r="N8" s="15"/>
    </row>
    <row r="9" spans="1:15" x14ac:dyDescent="0.3">
      <c r="A9" s="9">
        <f>[2]DBD!A13</f>
        <v>5</v>
      </c>
      <c r="B9" s="9" t="str">
        <f>[2]DBD!B13</f>
        <v>FacmNo</v>
      </c>
      <c r="C9" s="9" t="str">
        <f>[2]DBD!C13</f>
        <v>額度號碼</v>
      </c>
      <c r="D9" s="9" t="str">
        <f>[2]DBD!D13</f>
        <v>DECIMAL</v>
      </c>
      <c r="E9" s="9">
        <f>[2]DBD!E13</f>
        <v>3</v>
      </c>
      <c r="F9" s="9">
        <f>[2]DBD!F13</f>
        <v>0</v>
      </c>
      <c r="G9" s="9">
        <f>[2]DBD!G13</f>
        <v>0</v>
      </c>
      <c r="H9" s="15" t="s">
        <v>49</v>
      </c>
      <c r="I9" s="19" t="s">
        <v>54</v>
      </c>
      <c r="J9" s="19" t="s">
        <v>22</v>
      </c>
      <c r="K9" s="19" t="s">
        <v>9</v>
      </c>
      <c r="L9" s="19">
        <v>3</v>
      </c>
      <c r="M9" s="15"/>
      <c r="N9" s="15"/>
    </row>
    <row r="10" spans="1:15" ht="243" x14ac:dyDescent="0.3">
      <c r="A10" s="9">
        <f>[2]DBD!A14</f>
        <v>6</v>
      </c>
      <c r="B10" s="9" t="str">
        <f>[2]DBD!B14</f>
        <v>RepayType</v>
      </c>
      <c r="C10" s="9" t="str">
        <f>[2]DBD!C14</f>
        <v>還款類別</v>
      </c>
      <c r="D10" s="9" t="str">
        <f>[2]DBD!D14</f>
        <v>DECIMAL</v>
      </c>
      <c r="E10" s="9">
        <f>[2]DBD!E14</f>
        <v>2</v>
      </c>
      <c r="F10" s="9">
        <f>[2]DBD!F14</f>
        <v>0</v>
      </c>
      <c r="G10" s="9" t="str">
        <f>[2]DBD!G14</f>
        <v>共用代碼檔
1.期款
2.部分償還
3.結案
4.帳管費
5.火險費
6.契變手續費
7.法務費
9.其他
銀扣用
1.火險費 
2.帳管費 
3.期款 
4.貸後契變手續費</v>
      </c>
      <c r="H10" s="15" t="s">
        <v>240</v>
      </c>
      <c r="I10" s="19" t="s">
        <v>241</v>
      </c>
      <c r="J10" s="19" t="s">
        <v>242</v>
      </c>
      <c r="K10" s="19" t="s">
        <v>230</v>
      </c>
      <c r="L10" s="19">
        <v>1</v>
      </c>
      <c r="M10" s="15"/>
      <c r="N10" s="25" t="s">
        <v>243</v>
      </c>
      <c r="O10" s="11" t="s">
        <v>484</v>
      </c>
    </row>
    <row r="11" spans="1:15" x14ac:dyDescent="0.3">
      <c r="A11" s="9">
        <f>[2]DBD!A15</f>
        <v>7</v>
      </c>
      <c r="B11" s="9" t="str">
        <f>[2]DBD!B15</f>
        <v>RepayAmt</v>
      </c>
      <c r="C11" s="9" t="str">
        <f>[2]DBD!C15</f>
        <v>扣款金額,還款金額</v>
      </c>
      <c r="D11" s="9" t="str">
        <f>[2]DBD!D15</f>
        <v>DECIMAL</v>
      </c>
      <c r="E11" s="9">
        <f>[2]DBD!E15</f>
        <v>14</v>
      </c>
      <c r="F11" s="9">
        <f>[2]DBD!F15</f>
        <v>0</v>
      </c>
      <c r="G11" s="9">
        <f>[2]DBD!G15</f>
        <v>0</v>
      </c>
      <c r="H11" s="15" t="s">
        <v>49</v>
      </c>
      <c r="I11" s="20" t="s">
        <v>55</v>
      </c>
      <c r="J11" s="20" t="s">
        <v>56</v>
      </c>
      <c r="K11" s="20" t="s">
        <v>16</v>
      </c>
      <c r="L11" s="15">
        <v>11</v>
      </c>
      <c r="M11" s="15">
        <v>0</v>
      </c>
      <c r="N11" s="15"/>
    </row>
    <row r="12" spans="1:15" ht="48.6" x14ac:dyDescent="0.3">
      <c r="A12" s="9">
        <f>[2]DBD!A16</f>
        <v>12</v>
      </c>
      <c r="B12" s="9" t="str">
        <f>[2]DBD!B16</f>
        <v>ReturnCode</v>
      </c>
      <c r="C12" s="9" t="str">
        <f>[2]DBD!C16</f>
        <v>退件理由代號</v>
      </c>
      <c r="D12" s="9" t="str">
        <f>[2]DBD!D16</f>
        <v>VARCHAR2</v>
      </c>
      <c r="E12" s="9">
        <f>[2]DBD!E16</f>
        <v>2</v>
      </c>
      <c r="F12" s="9">
        <f>[2]DBD!F16</f>
        <v>0</v>
      </c>
      <c r="G12" s="9" t="str">
        <f>[2]DBD!G16</f>
        <v>共用代碼檔
00-成功
else-參照規格書</v>
      </c>
      <c r="H12" s="15" t="s">
        <v>48</v>
      </c>
      <c r="I12" s="20" t="s">
        <v>57</v>
      </c>
      <c r="J12" s="20" t="s">
        <v>58</v>
      </c>
      <c r="K12" s="20" t="s">
        <v>7</v>
      </c>
      <c r="L12" s="15">
        <v>2</v>
      </c>
      <c r="M12" s="15"/>
      <c r="N12" s="15"/>
    </row>
    <row r="13" spans="1:15" x14ac:dyDescent="0.3">
      <c r="A13" s="9">
        <f>[2]DBD!A17</f>
        <v>15</v>
      </c>
      <c r="B13" s="9" t="str">
        <f>[2]DBD!B17</f>
        <v>EntryDate</v>
      </c>
      <c r="C13" s="9" t="str">
        <f>[2]DBD!C17</f>
        <v>入帳日期</v>
      </c>
      <c r="D13" s="9" t="str">
        <f>[2]DBD!D17</f>
        <v>Decimald</v>
      </c>
      <c r="E13" s="9">
        <f>[2]DBD!E17</f>
        <v>8</v>
      </c>
      <c r="F13" s="9">
        <f>[2]DBD!F17</f>
        <v>0</v>
      </c>
      <c r="G13" s="9">
        <f>[2]DBD!G17</f>
        <v>0</v>
      </c>
      <c r="H13" s="15" t="s">
        <v>49</v>
      </c>
      <c r="I13" s="20" t="s">
        <v>60</v>
      </c>
      <c r="J13" s="20" t="s">
        <v>61</v>
      </c>
      <c r="K13" s="20" t="s">
        <v>9</v>
      </c>
      <c r="L13" s="15">
        <v>8</v>
      </c>
      <c r="M13" s="15"/>
      <c r="N13" s="15"/>
    </row>
    <row r="14" spans="1:15" x14ac:dyDescent="0.3">
      <c r="A14" s="9">
        <f>[2]DBD!A18</f>
        <v>17</v>
      </c>
      <c r="B14" s="9" t="str">
        <f>[2]DBD!B18</f>
        <v>PrevIntDate</v>
      </c>
      <c r="C14" s="9" t="str">
        <f>[2]DBD!C18</f>
        <v>繳息迄日</v>
      </c>
      <c r="D14" s="9" t="str">
        <f>[2]DBD!D18</f>
        <v>Decimald</v>
      </c>
      <c r="E14" s="9">
        <f>[2]DBD!E18</f>
        <v>8</v>
      </c>
      <c r="F14" s="9">
        <f>[2]DBD!F18</f>
        <v>0</v>
      </c>
      <c r="G14" s="9">
        <f>[2]DBD!G18</f>
        <v>0</v>
      </c>
      <c r="H14" s="15" t="s">
        <v>49</v>
      </c>
      <c r="I14" s="20" t="s">
        <v>19</v>
      </c>
      <c r="J14" s="20" t="s">
        <v>20</v>
      </c>
      <c r="K14" s="20" t="s">
        <v>9</v>
      </c>
      <c r="L14" s="15">
        <v>8</v>
      </c>
      <c r="M14" s="15"/>
      <c r="N14" s="15"/>
    </row>
    <row r="15" spans="1:15" x14ac:dyDescent="0.3">
      <c r="A15" s="9">
        <f>[2]DBD!A19</f>
        <v>18</v>
      </c>
      <c r="B15" s="9" t="str">
        <f>[2]DBD!B19</f>
        <v>RepayBank</v>
      </c>
      <c r="C15" s="9" t="str">
        <f>[2]DBD!C19</f>
        <v>扣款銀行</v>
      </c>
      <c r="D15" s="9" t="str">
        <f>[2]DBD!D19</f>
        <v>VARCHAR2</v>
      </c>
      <c r="E15" s="9">
        <f>[2]DBD!E19</f>
        <v>3</v>
      </c>
      <c r="F15" s="9">
        <f>[2]DBD!F19</f>
        <v>0</v>
      </c>
      <c r="G15" s="9">
        <f>[2]DBD!G19</f>
        <v>0</v>
      </c>
      <c r="H15" s="15" t="s">
        <v>49</v>
      </c>
      <c r="I15" s="15" t="s">
        <v>23</v>
      </c>
      <c r="J15" s="15" t="s">
        <v>24</v>
      </c>
      <c r="K15" s="15" t="s">
        <v>9</v>
      </c>
      <c r="L15" s="15">
        <v>4</v>
      </c>
      <c r="M15" s="15"/>
      <c r="N15" s="15"/>
    </row>
    <row r="16" spans="1:15" x14ac:dyDescent="0.3">
      <c r="A16" s="9">
        <f>[2]DBD!A20</f>
        <v>19</v>
      </c>
      <c r="B16" s="9" t="str">
        <f>[2]DBD!B20</f>
        <v>RepayAcctNo</v>
      </c>
      <c r="C16" s="9" t="str">
        <f>[2]DBD!C20</f>
        <v>扣款帳號</v>
      </c>
      <c r="D16" s="9" t="str">
        <f>[2]DBD!D20</f>
        <v>VARCHAR2</v>
      </c>
      <c r="E16" s="9">
        <f>[2]DBD!E20</f>
        <v>14</v>
      </c>
      <c r="F16" s="9">
        <f>[2]DBD!F20</f>
        <v>0</v>
      </c>
      <c r="G16" s="9">
        <f>[2]DBD!G20</f>
        <v>0</v>
      </c>
      <c r="H16" s="15" t="s">
        <v>49</v>
      </c>
      <c r="I16" s="15" t="s">
        <v>25</v>
      </c>
      <c r="J16" s="15" t="s">
        <v>26</v>
      </c>
      <c r="K16" s="15" t="s">
        <v>9</v>
      </c>
      <c r="L16" s="15">
        <v>14</v>
      </c>
      <c r="M16" s="15"/>
      <c r="N16" s="15"/>
    </row>
    <row r="17" spans="1:15" ht="81" x14ac:dyDescent="0.3">
      <c r="A17" s="9">
        <f>[2]DBD!A21</f>
        <v>20</v>
      </c>
      <c r="B17" s="9" t="str">
        <f>[2]DBD!B21</f>
        <v>AchRepayCode</v>
      </c>
      <c r="C17" s="9" t="str">
        <f>[2]DBD!C21</f>
        <v>入帳扣款別</v>
      </c>
      <c r="D17" s="9" t="str">
        <f>[2]DBD!D21</f>
        <v>VARCHAR2</v>
      </c>
      <c r="E17" s="9">
        <f>[2]DBD!E21</f>
        <v>1</v>
      </c>
      <c r="F17" s="9">
        <f>[2]DBD!F21</f>
        <v>0</v>
      </c>
      <c r="G17" s="9" t="str">
        <f>[2]DBD!G21</f>
        <v>共用代碼檔
1.火險費
2.帳管費
3.期款
4.貸後契變手續費</v>
      </c>
      <c r="H17" s="15" t="s">
        <v>49</v>
      </c>
      <c r="I17" s="15" t="s">
        <v>62</v>
      </c>
      <c r="J17" s="15" t="s">
        <v>63</v>
      </c>
      <c r="K17" s="15" t="s">
        <v>7</v>
      </c>
      <c r="L17" s="15">
        <v>1</v>
      </c>
      <c r="M17" s="15"/>
      <c r="N17" s="15"/>
      <c r="O17" s="26"/>
    </row>
    <row r="18" spans="1:15" x14ac:dyDescent="0.3">
      <c r="A18" s="9">
        <f>[2]DBD!A22</f>
        <v>21</v>
      </c>
      <c r="B18" s="9" t="str">
        <f>[2]DBD!B22</f>
        <v>AcctCode</v>
      </c>
      <c r="C18" s="9" t="str">
        <f>[2]DBD!C22</f>
        <v>科目</v>
      </c>
      <c r="D18" s="9" t="str">
        <f>[2]DBD!D22</f>
        <v>VARCHAR2</v>
      </c>
      <c r="E18" s="9">
        <f>[2]DBD!E22</f>
        <v>3</v>
      </c>
      <c r="F18" s="9">
        <f>[2]DBD!F22</f>
        <v>0</v>
      </c>
      <c r="G18" s="9">
        <f>[2]DBD!G22</f>
        <v>0</v>
      </c>
      <c r="H18" s="15" t="s">
        <v>49</v>
      </c>
      <c r="I18" s="15" t="s">
        <v>64</v>
      </c>
      <c r="J18" s="15" t="s">
        <v>65</v>
      </c>
      <c r="K18" s="15" t="s">
        <v>9</v>
      </c>
      <c r="L18" s="15">
        <v>3</v>
      </c>
      <c r="M18" s="15"/>
      <c r="N18" s="15"/>
    </row>
    <row r="19" spans="1:15" x14ac:dyDescent="0.3">
      <c r="A19" s="9">
        <f>[2]DBD!A23</f>
        <v>22</v>
      </c>
      <c r="B19" s="9" t="str">
        <f>[2]DBD!B23</f>
        <v>IntStartDate</v>
      </c>
      <c r="C19" s="9" t="str">
        <f>[2]DBD!C23</f>
        <v>計息起日</v>
      </c>
      <c r="D19" s="9" t="str">
        <f>[2]DBD!D23</f>
        <v>Decimald</v>
      </c>
      <c r="E19" s="9">
        <f>[2]DBD!E23</f>
        <v>8</v>
      </c>
      <c r="F19" s="9">
        <f>[2]DBD!F23</f>
        <v>0</v>
      </c>
      <c r="G19" s="9">
        <f>[2]DBD!G23</f>
        <v>0</v>
      </c>
      <c r="H19" s="15" t="s">
        <v>49</v>
      </c>
      <c r="I19" s="19" t="s">
        <v>66</v>
      </c>
      <c r="J19" s="19" t="s">
        <v>67</v>
      </c>
      <c r="K19" s="19" t="s">
        <v>9</v>
      </c>
      <c r="L19" s="19">
        <v>8</v>
      </c>
      <c r="M19" s="21"/>
      <c r="N19" s="15"/>
    </row>
    <row r="20" spans="1:15" x14ac:dyDescent="0.3">
      <c r="A20" s="9">
        <f>[2]DBD!A24</f>
        <v>23</v>
      </c>
      <c r="B20" s="9" t="str">
        <f>[2]DBD!B24</f>
        <v>IntEndDate</v>
      </c>
      <c r="C20" s="9" t="str">
        <f>[2]DBD!C24</f>
        <v>計息迄日</v>
      </c>
      <c r="D20" s="9" t="str">
        <f>[2]DBD!D24</f>
        <v>Decimald</v>
      </c>
      <c r="E20" s="9">
        <f>[2]DBD!E24</f>
        <v>8</v>
      </c>
      <c r="F20" s="9">
        <f>[2]DBD!F24</f>
        <v>0</v>
      </c>
      <c r="G20" s="9">
        <f>[2]DBD!G24</f>
        <v>0</v>
      </c>
      <c r="H20" s="15" t="s">
        <v>49</v>
      </c>
      <c r="I20" s="19" t="s">
        <v>68</v>
      </c>
      <c r="J20" s="20" t="s">
        <v>513</v>
      </c>
      <c r="K20" s="20" t="s">
        <v>9</v>
      </c>
      <c r="L20" s="15">
        <v>8</v>
      </c>
      <c r="M20" s="21"/>
      <c r="N20" s="15"/>
    </row>
    <row r="21" spans="1:15" x14ac:dyDescent="0.3">
      <c r="A21" s="9">
        <f>[2]DBD!A25</f>
        <v>24</v>
      </c>
      <c r="B21" s="9" t="str">
        <f>[2]DBD!B25</f>
        <v>DepCode</v>
      </c>
      <c r="C21" s="9" t="str">
        <f>[2]DBD!C25</f>
        <v>存摺代號</v>
      </c>
      <c r="D21" s="9" t="str">
        <f>[2]DBD!D25</f>
        <v>VARCHAR2</v>
      </c>
      <c r="E21" s="9">
        <f>[2]DBD!E25</f>
        <v>2</v>
      </c>
      <c r="F21" s="9">
        <f>[2]DBD!F25</f>
        <v>0</v>
      </c>
      <c r="G21" s="9">
        <f>[2]DBD!G25</f>
        <v>0</v>
      </c>
      <c r="H21" s="15" t="s">
        <v>49</v>
      </c>
      <c r="I21" s="15" t="s">
        <v>70</v>
      </c>
      <c r="J21" s="15" t="s">
        <v>71</v>
      </c>
      <c r="K21" s="15" t="s">
        <v>7</v>
      </c>
      <c r="L21" s="15">
        <v>2</v>
      </c>
      <c r="M21" s="15"/>
      <c r="N21" s="15"/>
    </row>
    <row r="22" spans="1:15" x14ac:dyDescent="0.3">
      <c r="A22" s="9">
        <f>[2]DBD!A26</f>
        <v>25</v>
      </c>
      <c r="B22" s="9" t="str">
        <f>[2]DBD!B26</f>
        <v>RelationCode</v>
      </c>
      <c r="C22" s="9" t="str">
        <f>[2]DBD!C26</f>
        <v>與借款人關係</v>
      </c>
      <c r="D22" s="9" t="str">
        <f>[2]DBD!D26</f>
        <v>VARCHAR2</v>
      </c>
      <c r="E22" s="9">
        <f>[2]DBD!E26</f>
        <v>2</v>
      </c>
      <c r="F22" s="9">
        <f>[2]DBD!F26</f>
        <v>0</v>
      </c>
      <c r="G22" s="9">
        <f>[2]DBD!G26</f>
        <v>0</v>
      </c>
      <c r="H22" s="15" t="s">
        <v>49</v>
      </c>
      <c r="I22" s="23" t="s">
        <v>72</v>
      </c>
      <c r="J22" s="23" t="s">
        <v>73</v>
      </c>
      <c r="K22" s="23" t="s">
        <v>7</v>
      </c>
      <c r="L22" s="23">
        <v>2</v>
      </c>
      <c r="M22" s="15"/>
      <c r="N22" s="15"/>
    </row>
    <row r="23" spans="1:15" x14ac:dyDescent="0.3">
      <c r="A23" s="9">
        <f>[2]DBD!A27</f>
        <v>26</v>
      </c>
      <c r="B23" s="9" t="str">
        <f>[2]DBD!B27</f>
        <v>RelCustName</v>
      </c>
      <c r="C23" s="9" t="str">
        <f>[2]DBD!C27</f>
        <v>帳戶戶名</v>
      </c>
      <c r="D23" s="9" t="str">
        <f>[2]DBD!D27</f>
        <v>NVARCHAR2</v>
      </c>
      <c r="E23" s="9">
        <f>[2]DBD!E27</f>
        <v>100</v>
      </c>
      <c r="F23" s="9">
        <f>[2]DBD!F27</f>
        <v>0</v>
      </c>
      <c r="G23" s="9">
        <f>[2]DBD!G27</f>
        <v>0</v>
      </c>
      <c r="H23" s="15" t="s">
        <v>49</v>
      </c>
      <c r="I23" s="23" t="s">
        <v>74</v>
      </c>
      <c r="J23" s="23" t="s">
        <v>75</v>
      </c>
      <c r="K23" s="23" t="s">
        <v>7</v>
      </c>
      <c r="L23" s="23">
        <v>62</v>
      </c>
      <c r="M23" s="15"/>
      <c r="N23" s="15"/>
    </row>
    <row r="24" spans="1:15" x14ac:dyDescent="0.3">
      <c r="A24" s="9">
        <f>[2]DBD!A28</f>
        <v>27</v>
      </c>
      <c r="B24" s="9" t="str">
        <f>[2]DBD!B28</f>
        <v>RelCustId</v>
      </c>
      <c r="C24" s="9" t="str">
        <f>[2]DBD!C28</f>
        <v>身分證字號</v>
      </c>
      <c r="D24" s="9" t="str">
        <f>[2]DBD!D28</f>
        <v>VARCHAR2</v>
      </c>
      <c r="E24" s="9">
        <f>[2]DBD!E28</f>
        <v>10</v>
      </c>
      <c r="F24" s="9">
        <f>[2]DBD!F28</f>
        <v>0</v>
      </c>
      <c r="G24" s="9">
        <f>[2]DBD!G28</f>
        <v>0</v>
      </c>
      <c r="H24" s="15" t="s">
        <v>49</v>
      </c>
      <c r="I24" s="23" t="s">
        <v>76</v>
      </c>
      <c r="J24" s="23" t="s">
        <v>77</v>
      </c>
      <c r="K24" s="23" t="s">
        <v>7</v>
      </c>
      <c r="L24" s="23">
        <v>10</v>
      </c>
      <c r="M24" s="15"/>
      <c r="N24" s="15"/>
    </row>
    <row r="25" spans="1:15" x14ac:dyDescent="0.3">
      <c r="A25" s="9">
        <f>[2]DBD!A29</f>
        <v>28</v>
      </c>
      <c r="B25" s="9" t="str">
        <f>[2]DBD!B29</f>
        <v>AcDate</v>
      </c>
      <c r="C25" s="9" t="str">
        <f>[2]DBD!C29</f>
        <v>會計日期</v>
      </c>
      <c r="D25" s="9" t="str">
        <f>[2]DBD!D29</f>
        <v>Decimald</v>
      </c>
      <c r="E25" s="9">
        <f>[2]DBD!E29</f>
        <v>8</v>
      </c>
      <c r="F25" s="9">
        <f>[2]DBD!F29</f>
        <v>0</v>
      </c>
      <c r="G25" s="9">
        <f>[2]DBD!G29</f>
        <v>0</v>
      </c>
      <c r="H25" s="15" t="s">
        <v>49</v>
      </c>
      <c r="I25" s="23" t="s">
        <v>244</v>
      </c>
      <c r="J25" s="15" t="s">
        <v>51</v>
      </c>
      <c r="K25" s="15" t="s">
        <v>9</v>
      </c>
      <c r="L25" s="15">
        <v>8</v>
      </c>
      <c r="M25" s="23"/>
      <c r="N25" s="15"/>
    </row>
    <row r="26" spans="1:15" x14ac:dyDescent="0.3">
      <c r="A26" s="9">
        <f>[2]DBD!A30</f>
        <v>29</v>
      </c>
      <c r="B26" s="9" t="str">
        <f>[2]DBD!B30</f>
        <v>BatchNo</v>
      </c>
      <c r="C26" s="9" t="str">
        <f>[2]DBD!C30</f>
        <v>批號</v>
      </c>
      <c r="D26" s="9" t="str">
        <f>[2]DBD!D30</f>
        <v>VARCHAR2</v>
      </c>
      <c r="E26" s="9">
        <f>[2]DBD!E30</f>
        <v>6</v>
      </c>
      <c r="F26" s="9">
        <f>[2]DBD!F30</f>
        <v>0</v>
      </c>
      <c r="G26" s="9">
        <f>[2]DBD!G30</f>
        <v>0</v>
      </c>
      <c r="H26" s="23"/>
      <c r="I26" s="23"/>
      <c r="J26" s="23"/>
      <c r="K26" s="23"/>
      <c r="L26" s="23"/>
      <c r="M26" s="23"/>
      <c r="N26" s="15" t="s">
        <v>245</v>
      </c>
      <c r="O26" s="35"/>
    </row>
    <row r="27" spans="1:15" x14ac:dyDescent="0.3">
      <c r="A27" s="9">
        <f>[2]DBD!A31</f>
        <v>30</v>
      </c>
      <c r="B27" s="9" t="str">
        <f>[2]DBD!B31</f>
        <v>DetailSeq</v>
      </c>
      <c r="C27" s="9" t="str">
        <f>[2]DBD!C31</f>
        <v>明細序號</v>
      </c>
      <c r="D27" s="9" t="str">
        <f>[2]DBD!D31</f>
        <v>DECIMAL</v>
      </c>
      <c r="E27" s="9">
        <f>[2]DBD!E31</f>
        <v>6</v>
      </c>
      <c r="F27" s="9">
        <f>[2]DBD!F31</f>
        <v>0</v>
      </c>
      <c r="G27" s="9">
        <f>[2]DBD!G31</f>
        <v>0</v>
      </c>
      <c r="H27" s="23"/>
      <c r="I27" s="23"/>
      <c r="J27" s="23"/>
      <c r="K27" s="23"/>
      <c r="L27" s="23"/>
      <c r="M27" s="23"/>
      <c r="N27" s="11" t="s">
        <v>487</v>
      </c>
    </row>
    <row r="28" spans="1:15" x14ac:dyDescent="0.3">
      <c r="A28" s="9">
        <f>[2]DBD!A32</f>
        <v>31</v>
      </c>
      <c r="B28" s="9" t="str">
        <f>[2]DBD!B32</f>
        <v>CreateDate</v>
      </c>
      <c r="C28" s="9" t="str">
        <f>[2]DBD!C32</f>
        <v>建檔日期時間</v>
      </c>
      <c r="D28" s="9" t="str">
        <f>[2]DBD!D32</f>
        <v>DATE</v>
      </c>
      <c r="E28" s="9">
        <f>[2]DBD!E32</f>
        <v>0</v>
      </c>
      <c r="F28" s="9">
        <f>[2]DBD!F32</f>
        <v>0</v>
      </c>
      <c r="G28" s="9">
        <f>[2]DBD!G32</f>
        <v>0</v>
      </c>
      <c r="H28" s="23"/>
      <c r="I28" s="23"/>
      <c r="J28" s="23"/>
      <c r="K28" s="23"/>
      <c r="L28" s="23"/>
      <c r="M28" s="23"/>
      <c r="N28" s="15"/>
    </row>
    <row r="29" spans="1:15" x14ac:dyDescent="0.3">
      <c r="A29" s="9">
        <f>[2]DBD!A33</f>
        <v>32</v>
      </c>
      <c r="B29" s="9" t="str">
        <f>[2]DBD!B33</f>
        <v>CreateEmpNo</v>
      </c>
      <c r="C29" s="9" t="str">
        <f>[2]DBD!C33</f>
        <v>建檔人員</v>
      </c>
      <c r="D29" s="9" t="str">
        <f>[2]DBD!D33</f>
        <v>VARCHAR2</v>
      </c>
      <c r="E29" s="9">
        <f>[2]DBD!E33</f>
        <v>6</v>
      </c>
      <c r="F29" s="9">
        <f>[2]DBD!F33</f>
        <v>0</v>
      </c>
      <c r="G29" s="9">
        <f>[2]DBD!G33</f>
        <v>0</v>
      </c>
      <c r="H29" s="23"/>
      <c r="I29" s="23"/>
      <c r="J29" s="23"/>
      <c r="K29" s="23"/>
      <c r="L29" s="23"/>
      <c r="M29" s="23"/>
      <c r="N29" s="15"/>
    </row>
    <row r="30" spans="1:15" x14ac:dyDescent="0.3">
      <c r="A30" s="9">
        <f>[2]DBD!A34</f>
        <v>33</v>
      </c>
      <c r="B30" s="9" t="str">
        <f>[2]DBD!B34</f>
        <v>LastUpdate</v>
      </c>
      <c r="C30" s="9" t="str">
        <f>[2]DBD!C34</f>
        <v>最後更新日期時間</v>
      </c>
      <c r="D30" s="9" t="str">
        <f>[2]DBD!D34</f>
        <v>DATE</v>
      </c>
      <c r="E30" s="9">
        <f>[2]DBD!E34</f>
        <v>0</v>
      </c>
      <c r="F30" s="9">
        <f>[2]DBD!F34</f>
        <v>0</v>
      </c>
      <c r="G30" s="9">
        <f>[2]DBD!G34</f>
        <v>0</v>
      </c>
      <c r="H30" s="23"/>
      <c r="I30" s="23"/>
      <c r="J30" s="23"/>
      <c r="K30" s="23"/>
      <c r="L30" s="23"/>
      <c r="M30" s="23"/>
      <c r="N30" s="15"/>
    </row>
    <row r="31" spans="1:15" ht="32.4" x14ac:dyDescent="0.3">
      <c r="A31" s="9">
        <f>[2]DBD!A35</f>
        <v>34</v>
      </c>
      <c r="B31" s="9" t="str">
        <f>[2]DBD!B35</f>
        <v>LastUpdateEmpNo</v>
      </c>
      <c r="C31" s="9" t="str">
        <f>[2]DBD!C35</f>
        <v>最後更新人員</v>
      </c>
      <c r="D31" s="9" t="str">
        <f>[2]DBD!D35</f>
        <v>VARCHAR2</v>
      </c>
      <c r="E31" s="9">
        <f>[2]DBD!E35</f>
        <v>6</v>
      </c>
      <c r="F31" s="9">
        <f>[2]DBD!F35</f>
        <v>0</v>
      </c>
      <c r="G31" s="9">
        <f>[2]DBD!G35</f>
        <v>0</v>
      </c>
      <c r="H31" s="23"/>
      <c r="I31" s="23"/>
      <c r="J31" s="23"/>
      <c r="K31" s="23"/>
      <c r="L31" s="23"/>
      <c r="M31" s="23"/>
      <c r="N31" s="15"/>
    </row>
  </sheetData>
  <mergeCells count="1">
    <mergeCell ref="A1:B1"/>
  </mergeCells>
  <phoneticPr fontId="1" type="noConversion"/>
  <hyperlinks>
    <hyperlink ref="E1" location="'L4'!A1" display="回首頁" xr:uid="{00000000-0004-0000-02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topLeftCell="A7" workbookViewId="0">
      <selection activeCell="N14" sqref="N14"/>
    </sheetView>
  </sheetViews>
  <sheetFormatPr defaultColWidth="67.5546875" defaultRowHeight="16.2" x14ac:dyDescent="0.3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35" style="11" customWidth="1"/>
    <col min="8" max="8" width="12.5546875" style="11" bestFit="1" customWidth="1"/>
    <col min="9" max="9" width="11" style="11" bestFit="1" customWidth="1"/>
    <col min="10" max="10" width="17.77734375" style="11" bestFit="1" customWidth="1"/>
    <col min="11" max="13" width="6.21875" style="11" bestFit="1" customWidth="1"/>
    <col min="14" max="14" width="28.77734375" style="11" bestFit="1" customWidth="1"/>
    <col min="15" max="16384" width="67.5546875" style="11"/>
  </cols>
  <sheetData>
    <row r="1" spans="1:15" x14ac:dyDescent="0.3">
      <c r="A1" s="39" t="s">
        <v>37</v>
      </c>
      <c r="B1" s="40"/>
      <c r="C1" s="9" t="str">
        <f>[3]DBD!C1</f>
        <v>BankAuthAct</v>
      </c>
      <c r="D1" s="9" t="str">
        <f>[3]DBD!D1</f>
        <v>銀扣授權帳號檔</v>
      </c>
      <c r="E1" s="22" t="s">
        <v>38</v>
      </c>
      <c r="F1" s="10"/>
      <c r="G1" s="10"/>
    </row>
    <row r="2" spans="1:15" ht="64.8" x14ac:dyDescent="0.3">
      <c r="A2" s="32"/>
      <c r="B2" s="33" t="s">
        <v>213</v>
      </c>
      <c r="C2" s="9" t="s">
        <v>416</v>
      </c>
      <c r="D2" s="9"/>
      <c r="E2" s="22"/>
      <c r="F2" s="10"/>
      <c r="G2" s="10"/>
    </row>
    <row r="3" spans="1:15" ht="113.4" x14ac:dyDescent="0.3">
      <c r="A3" s="32"/>
      <c r="B3" s="33" t="s">
        <v>214</v>
      </c>
      <c r="C3" s="9" t="s">
        <v>417</v>
      </c>
      <c r="D3" s="9"/>
      <c r="E3" s="22"/>
      <c r="F3" s="10"/>
      <c r="G3" s="10"/>
    </row>
    <row r="4" spans="1:15" x14ac:dyDescent="0.3">
      <c r="A4" s="12" t="s">
        <v>39</v>
      </c>
      <c r="B4" s="12" t="s">
        <v>10</v>
      </c>
      <c r="C4" s="13" t="s">
        <v>11</v>
      </c>
      <c r="D4" s="12" t="s">
        <v>12</v>
      </c>
      <c r="E4" s="12" t="s">
        <v>13</v>
      </c>
      <c r="F4" s="12" t="s">
        <v>14</v>
      </c>
      <c r="G4" s="13" t="s">
        <v>15</v>
      </c>
      <c r="H4" s="14" t="s">
        <v>40</v>
      </c>
      <c r="I4" s="14" t="s">
        <v>41</v>
      </c>
      <c r="J4" s="14" t="s">
        <v>42</v>
      </c>
      <c r="K4" s="14" t="s">
        <v>43</v>
      </c>
      <c r="L4" s="14" t="s">
        <v>44</v>
      </c>
      <c r="M4" s="14" t="s">
        <v>45</v>
      </c>
      <c r="N4" s="14" t="s">
        <v>46</v>
      </c>
      <c r="O4" s="36" t="s">
        <v>424</v>
      </c>
    </row>
    <row r="5" spans="1:15" x14ac:dyDescent="0.3">
      <c r="A5" s="9">
        <f>[3]DBD!A9</f>
        <v>1</v>
      </c>
      <c r="B5" s="9" t="str">
        <f>[3]DBD!B9</f>
        <v>CustNo</v>
      </c>
      <c r="C5" s="9" t="str">
        <f>[3]DBD!C9</f>
        <v>戶號</v>
      </c>
      <c r="D5" s="9" t="str">
        <f>[3]DBD!D9</f>
        <v>DECIMAL</v>
      </c>
      <c r="E5" s="9">
        <f>[3]DBD!E9</f>
        <v>7</v>
      </c>
      <c r="F5" s="9">
        <f>[3]DBD!F9</f>
        <v>0</v>
      </c>
      <c r="G5" s="9">
        <f>[3]DBD!G9</f>
        <v>0</v>
      </c>
      <c r="H5" s="25" t="s">
        <v>247</v>
      </c>
      <c r="I5" s="25" t="s">
        <v>246</v>
      </c>
      <c r="J5" s="15" t="s">
        <v>21</v>
      </c>
      <c r="K5" s="15" t="s">
        <v>9</v>
      </c>
      <c r="L5" s="15">
        <v>7</v>
      </c>
      <c r="M5" s="15"/>
      <c r="N5" s="15"/>
    </row>
    <row r="6" spans="1:15" ht="48.6" x14ac:dyDescent="0.3">
      <c r="A6" s="9">
        <f>[3]DBD!A10</f>
        <v>2</v>
      </c>
      <c r="B6" s="9" t="str">
        <f>[3]DBD!B10</f>
        <v>FacmNo</v>
      </c>
      <c r="C6" s="9" t="str">
        <f>[3]DBD!C10</f>
        <v>額度</v>
      </c>
      <c r="D6" s="9" t="str">
        <f>[3]DBD!D10</f>
        <v>DECIMAL</v>
      </c>
      <c r="E6" s="9">
        <f>[3]DBD!E10</f>
        <v>3</v>
      </c>
      <c r="F6" s="9">
        <f>[3]DBD!F10</f>
        <v>0</v>
      </c>
      <c r="G6" s="9" t="str">
        <f>[3]DBD!G10</f>
        <v>兩個額度共用同一扣款帳號則ACH授權記錄檔只有第一個額度送出授權，但授權帳號檔會寫兩筆</v>
      </c>
      <c r="H6" s="25" t="s">
        <v>247</v>
      </c>
      <c r="I6" s="19" t="s">
        <v>18</v>
      </c>
      <c r="J6" s="19" t="s">
        <v>22</v>
      </c>
      <c r="K6" s="19" t="s">
        <v>9</v>
      </c>
      <c r="L6" s="19">
        <v>3</v>
      </c>
      <c r="M6" s="15"/>
      <c r="N6" s="15"/>
    </row>
    <row r="7" spans="1:15" ht="81" x14ac:dyDescent="0.3">
      <c r="A7" s="9">
        <f>[3]DBD!A11</f>
        <v>3</v>
      </c>
      <c r="B7" s="9" t="str">
        <f>[3]DBD!B11</f>
        <v>AuthType</v>
      </c>
      <c r="C7" s="9" t="str">
        <f>[3]DBD!C11</f>
        <v>授權類別</v>
      </c>
      <c r="D7" s="9" t="str">
        <f>[3]DBD!D11</f>
        <v>VARCHAR2</v>
      </c>
      <c r="E7" s="9">
        <f>[3]DBD!E11</f>
        <v>2</v>
      </c>
      <c r="F7" s="9">
        <f>[3]DBD!F11</f>
        <v>0</v>
      </c>
      <c r="G7" s="9" t="str">
        <f>[3]DBD!G11</f>
        <v>01.期款
02.火險
(郵局僅到戶號，需當key區別)
(非郵局為00)</v>
      </c>
      <c r="H7" s="25" t="s">
        <v>247</v>
      </c>
      <c r="I7" s="27" t="s">
        <v>248</v>
      </c>
      <c r="J7" s="27" t="s">
        <v>249</v>
      </c>
      <c r="K7" s="27" t="s">
        <v>250</v>
      </c>
      <c r="L7" s="25">
        <v>4</v>
      </c>
      <c r="M7" s="15"/>
      <c r="N7" s="25" t="s">
        <v>255</v>
      </c>
      <c r="O7" s="11" t="s">
        <v>486</v>
      </c>
    </row>
    <row r="8" spans="1:15" ht="97.2" x14ac:dyDescent="0.3">
      <c r="A8" s="9">
        <f>[3]DBD!A12</f>
        <v>6</v>
      </c>
      <c r="B8" s="9" t="str">
        <f>[3]DBD!B12</f>
        <v>RepayBank</v>
      </c>
      <c r="C8" s="9" t="str">
        <f>[3]DBD!C12</f>
        <v>扣款銀行</v>
      </c>
      <c r="D8" s="9" t="str">
        <f>[3]DBD!D12</f>
        <v>VARCHAR2</v>
      </c>
      <c r="E8" s="9">
        <f>[3]DBD!E12</f>
        <v>3</v>
      </c>
      <c r="F8" s="9">
        <f>[3]DBD!F12</f>
        <v>0</v>
      </c>
      <c r="G8" s="9">
        <f>[3]DBD!G12</f>
        <v>0</v>
      </c>
      <c r="H8" s="25" t="s">
        <v>247</v>
      </c>
      <c r="I8" s="15" t="s">
        <v>23</v>
      </c>
      <c r="J8" s="15" t="s">
        <v>24</v>
      </c>
      <c r="K8" s="15" t="s">
        <v>9</v>
      </c>
      <c r="L8" s="15">
        <v>4</v>
      </c>
      <c r="M8" s="15"/>
      <c r="N8" s="25" t="s">
        <v>251</v>
      </c>
      <c r="O8" s="11" t="s">
        <v>425</v>
      </c>
    </row>
    <row r="9" spans="1:15" x14ac:dyDescent="0.3">
      <c r="A9" s="9">
        <f>[3]DBD!A13</f>
        <v>7</v>
      </c>
      <c r="B9" s="9" t="str">
        <f>[3]DBD!B13</f>
        <v>PostDepCode</v>
      </c>
      <c r="C9" s="9" t="str">
        <f>[3]DBD!C13</f>
        <v>郵局存款別</v>
      </c>
      <c r="D9" s="9" t="str">
        <f>[3]DBD!D13</f>
        <v>VARCHAR2</v>
      </c>
      <c r="E9" s="9">
        <f>[3]DBD!E13</f>
        <v>1</v>
      </c>
      <c r="F9" s="9">
        <f>[3]DBD!F13</f>
        <v>0</v>
      </c>
      <c r="G9" s="9" t="str">
        <f>[3]DBD!G13</f>
        <v>存簿：P劃撥：G</v>
      </c>
      <c r="H9" s="25" t="s">
        <v>247</v>
      </c>
      <c r="I9" s="15" t="s">
        <v>204</v>
      </c>
      <c r="J9" s="15" t="s">
        <v>205</v>
      </c>
      <c r="K9" s="15" t="s">
        <v>206</v>
      </c>
      <c r="L9" s="15">
        <v>1</v>
      </c>
      <c r="M9" s="15"/>
      <c r="N9" s="15"/>
    </row>
    <row r="10" spans="1:15" x14ac:dyDescent="0.3">
      <c r="A10" s="9">
        <f>[3]DBD!A14</f>
        <v>8</v>
      </c>
      <c r="B10" s="9" t="str">
        <f>[3]DBD!B14</f>
        <v>RepayAcct</v>
      </c>
      <c r="C10" s="9" t="str">
        <f>[3]DBD!C14</f>
        <v>扣款帳號</v>
      </c>
      <c r="D10" s="9" t="str">
        <f>[3]DBD!D14</f>
        <v>VARCHAR2</v>
      </c>
      <c r="E10" s="9">
        <f>[3]DBD!E14</f>
        <v>14</v>
      </c>
      <c r="F10" s="9">
        <f>[3]DBD!F14</f>
        <v>0</v>
      </c>
      <c r="G10" s="9" t="str">
        <f>[3]DBD!G14</f>
        <v>變更扣款帳號時授權成功才會更新</v>
      </c>
      <c r="H10" s="25" t="s">
        <v>247</v>
      </c>
      <c r="I10" s="25" t="s">
        <v>252</v>
      </c>
      <c r="J10" s="15" t="s">
        <v>26</v>
      </c>
      <c r="K10" s="15" t="s">
        <v>9</v>
      </c>
      <c r="L10" s="15">
        <v>14</v>
      </c>
      <c r="M10" s="15"/>
      <c r="N10" s="15"/>
    </row>
    <row r="11" spans="1:15" ht="64.8" x14ac:dyDescent="0.3">
      <c r="A11" s="9">
        <f>[3]DBD!A15</f>
        <v>9</v>
      </c>
      <c r="B11" s="9" t="str">
        <f>[3]DBD!B15</f>
        <v>Status</v>
      </c>
      <c r="C11" s="9" t="str">
        <f>[3]DBD!C15</f>
        <v>狀態碼</v>
      </c>
      <c r="D11" s="9" t="str">
        <f>[3]DBD!D15</f>
        <v>VARCHAR2</v>
      </c>
      <c r="E11" s="9">
        <f>[3]DBD!E15</f>
        <v>1</v>
      </c>
      <c r="F11" s="9">
        <f>[3]DBD!F15</f>
        <v>0</v>
      </c>
      <c r="G11" s="9" t="str">
        <f>[3]DBD!G15</f>
        <v>空白:未授權
0:授權成功
1:刪除
9:已送出授權</v>
      </c>
      <c r="H11" s="25"/>
      <c r="I11" s="26"/>
      <c r="M11" s="15"/>
      <c r="N11" s="15" t="s">
        <v>253</v>
      </c>
      <c r="O11" s="35"/>
    </row>
    <row r="12" spans="1:15" x14ac:dyDescent="0.3">
      <c r="A12" s="9">
        <f>[3]DBD!A16</f>
        <v>10</v>
      </c>
      <c r="B12" s="9" t="str">
        <f>[3]DBD!B16</f>
        <v>LimitAmt</v>
      </c>
      <c r="C12" s="9" t="str">
        <f>[3]DBD!C16</f>
        <v>每筆扣款限額</v>
      </c>
      <c r="D12" s="9" t="str">
        <f>[3]DBD!D16</f>
        <v>DECIMAL</v>
      </c>
      <c r="E12" s="9">
        <f>[3]DBD!E16</f>
        <v>14</v>
      </c>
      <c r="F12" s="9">
        <f>[3]DBD!F16</f>
        <v>0</v>
      </c>
      <c r="G12" s="9">
        <f>[3]DBD!G16</f>
        <v>0</v>
      </c>
      <c r="H12" s="25"/>
      <c r="I12" s="27"/>
      <c r="J12" s="20"/>
      <c r="K12" s="20"/>
      <c r="L12" s="15"/>
      <c r="M12" s="15"/>
      <c r="N12" s="15" t="s">
        <v>253</v>
      </c>
    </row>
    <row r="13" spans="1:15" ht="32.4" x14ac:dyDescent="0.3">
      <c r="A13" s="9">
        <f>[3]DBD!A17</f>
        <v>11</v>
      </c>
      <c r="B13" s="9" t="str">
        <f>[3]DBD!B17</f>
        <v>AcctSeq</v>
      </c>
      <c r="C13" s="9" t="str">
        <f>[3]DBD!C17</f>
        <v>帳號碼</v>
      </c>
      <c r="D13" s="9" t="str">
        <f>[3]DBD!D17</f>
        <v>VARCHAR2</v>
      </c>
      <c r="E13" s="9">
        <f>[3]DBD!E17</f>
        <v>2</v>
      </c>
      <c r="F13" s="9">
        <f>[3]DBD!F17</f>
        <v>0</v>
      </c>
      <c r="G13" s="9" t="str">
        <f>[3]DBD!G17</f>
        <v>該戶號之第一個扣款帳號為空白，其後依序01起編(郵局用)</v>
      </c>
      <c r="H13" s="15"/>
      <c r="I13" s="20"/>
      <c r="J13" s="20"/>
      <c r="K13" s="20"/>
      <c r="L13" s="15"/>
      <c r="M13" s="15"/>
      <c r="N13" s="15" t="s">
        <v>481</v>
      </c>
      <c r="O13" s="35"/>
    </row>
    <row r="14" spans="1:15" x14ac:dyDescent="0.3">
      <c r="A14" s="9">
        <f>[3]DBD!A18</f>
        <v>12</v>
      </c>
      <c r="B14" s="9" t="str">
        <f>[3]DBD!B18</f>
        <v>CreateDate</v>
      </c>
      <c r="C14" s="9" t="str">
        <f>[3]DBD!C18</f>
        <v>建檔日期時間</v>
      </c>
      <c r="D14" s="9" t="str">
        <f>[3]DBD!D18</f>
        <v>DATE</v>
      </c>
      <c r="E14" s="9">
        <f>[3]DBD!E18</f>
        <v>0</v>
      </c>
      <c r="F14" s="9">
        <f>[3]DBD!F18</f>
        <v>0</v>
      </c>
      <c r="G14" s="9">
        <f>[3]DBD!G18</f>
        <v>0</v>
      </c>
      <c r="H14" s="15"/>
      <c r="I14" s="20"/>
      <c r="J14" s="20"/>
      <c r="K14" s="20"/>
      <c r="L14" s="15"/>
      <c r="M14" s="15"/>
      <c r="N14" s="15"/>
    </row>
    <row r="15" spans="1:15" x14ac:dyDescent="0.3">
      <c r="A15" s="9">
        <f>[3]DBD!A19</f>
        <v>13</v>
      </c>
      <c r="B15" s="9" t="str">
        <f>[3]DBD!B19</f>
        <v>CreateEmpNo</v>
      </c>
      <c r="C15" s="9" t="str">
        <f>[3]DBD!C19</f>
        <v>建檔人員</v>
      </c>
      <c r="D15" s="9" t="str">
        <f>[3]DBD!D19</f>
        <v>VARCHAR2</v>
      </c>
      <c r="E15" s="9">
        <f>[3]DBD!E19</f>
        <v>6</v>
      </c>
      <c r="F15" s="9">
        <f>[3]DBD!F19</f>
        <v>0</v>
      </c>
      <c r="G15" s="9">
        <f>[3]DBD!G19</f>
        <v>0</v>
      </c>
      <c r="H15" s="15"/>
      <c r="I15" s="20"/>
      <c r="J15" s="20"/>
      <c r="K15" s="20"/>
      <c r="L15" s="15"/>
      <c r="M15" s="15"/>
      <c r="N15" s="15"/>
    </row>
    <row r="16" spans="1:15" x14ac:dyDescent="0.3">
      <c r="A16" s="9">
        <f>[3]DBD!A20</f>
        <v>14</v>
      </c>
      <c r="B16" s="9" t="str">
        <f>[3]DBD!B20</f>
        <v>LastUpdate</v>
      </c>
      <c r="C16" s="9" t="str">
        <f>[3]DBD!C20</f>
        <v>最後更新日期時間</v>
      </c>
      <c r="D16" s="9" t="str">
        <f>[3]DBD!D20</f>
        <v>DATE</v>
      </c>
      <c r="E16" s="9">
        <f>[3]DBD!E20</f>
        <v>0</v>
      </c>
      <c r="F16" s="9">
        <f>[3]DBD!F20</f>
        <v>0</v>
      </c>
      <c r="G16" s="9">
        <f>[3]DBD!G20</f>
        <v>0</v>
      </c>
      <c r="H16" s="15"/>
      <c r="I16" s="20"/>
      <c r="J16" s="20"/>
      <c r="K16" s="20"/>
      <c r="L16" s="15"/>
      <c r="M16" s="15"/>
      <c r="N16" s="15"/>
    </row>
    <row r="17" spans="1:14" x14ac:dyDescent="0.3">
      <c r="A17" s="9">
        <f>[3]DBD!A21</f>
        <v>15</v>
      </c>
      <c r="B17" s="9" t="str">
        <f>[3]DBD!B21</f>
        <v>LastUpdateEmpNo</v>
      </c>
      <c r="C17" s="9" t="str">
        <f>[3]DBD!C21</f>
        <v>最後更新人員</v>
      </c>
      <c r="D17" s="9" t="str">
        <f>[3]DBD!D21</f>
        <v>VARCHAR2</v>
      </c>
      <c r="E17" s="9">
        <f>[3]DBD!E21</f>
        <v>6</v>
      </c>
      <c r="F17" s="9">
        <f>[3]DBD!F21</f>
        <v>0</v>
      </c>
      <c r="G17" s="9">
        <f>[3]DBD!G21</f>
        <v>0</v>
      </c>
      <c r="H17" s="15"/>
      <c r="I17" s="20"/>
      <c r="J17" s="20"/>
      <c r="K17" s="20"/>
      <c r="L17" s="15"/>
      <c r="M17" s="15"/>
      <c r="N17" s="15"/>
    </row>
  </sheetData>
  <mergeCells count="1">
    <mergeCell ref="A1:B1"/>
  </mergeCells>
  <phoneticPr fontId="1" type="noConversion"/>
  <hyperlinks>
    <hyperlink ref="E1" location="'L4'!A1" display="回首頁" xr:uid="{00000000-0004-0000-03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6"/>
  <sheetViews>
    <sheetView topLeftCell="A13" zoomScale="85" zoomScaleNormal="85" workbookViewId="0">
      <selection activeCell="G22" sqref="G22"/>
    </sheetView>
  </sheetViews>
  <sheetFormatPr defaultColWidth="67.5546875" defaultRowHeight="16.2" x14ac:dyDescent="0.3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48.21875" style="11" bestFit="1" customWidth="1"/>
    <col min="8" max="8" width="12.5546875" style="11" bestFit="1" customWidth="1"/>
    <col min="9" max="9" width="11" style="11" bestFit="1" customWidth="1"/>
    <col min="10" max="10" width="17.77734375" style="11" bestFit="1" customWidth="1"/>
    <col min="11" max="13" width="6.21875" style="11" bestFit="1" customWidth="1"/>
    <col min="14" max="14" width="22.6640625" style="11" bestFit="1" customWidth="1"/>
    <col min="15" max="16384" width="67.5546875" style="11"/>
  </cols>
  <sheetData>
    <row r="1" spans="1:14" x14ac:dyDescent="0.3">
      <c r="A1" s="39" t="s">
        <v>37</v>
      </c>
      <c r="B1" s="40"/>
      <c r="C1" s="9" t="str">
        <f>[4]DBD!C1</f>
        <v>BankDeductDtl</v>
      </c>
      <c r="D1" s="9" t="str">
        <f>[4]DBD!D1</f>
        <v>銀行扣款明細檔</v>
      </c>
      <c r="E1" s="22" t="s">
        <v>38</v>
      </c>
      <c r="F1" s="10"/>
      <c r="G1" s="10"/>
    </row>
    <row r="2" spans="1:14" ht="409.6" x14ac:dyDescent="0.3">
      <c r="A2" s="32"/>
      <c r="B2" s="33" t="s">
        <v>213</v>
      </c>
      <c r="C2" s="9" t="s">
        <v>418</v>
      </c>
      <c r="D2" s="9"/>
      <c r="E2" s="22"/>
      <c r="F2" s="10"/>
      <c r="G2" s="10"/>
    </row>
    <row r="3" spans="1:14" ht="210.6" x14ac:dyDescent="0.3">
      <c r="A3" s="32"/>
      <c r="B3" s="33" t="s">
        <v>214</v>
      </c>
      <c r="C3" s="9" t="s">
        <v>419</v>
      </c>
      <c r="D3" s="9"/>
      <c r="E3" s="22"/>
      <c r="F3" s="10"/>
      <c r="G3" s="10"/>
    </row>
    <row r="4" spans="1:14" x14ac:dyDescent="0.3">
      <c r="A4" s="12" t="s">
        <v>39</v>
      </c>
      <c r="B4" s="12" t="s">
        <v>10</v>
      </c>
      <c r="C4" s="13" t="s">
        <v>11</v>
      </c>
      <c r="D4" s="12" t="s">
        <v>12</v>
      </c>
      <c r="E4" s="12" t="s">
        <v>13</v>
      </c>
      <c r="F4" s="12" t="s">
        <v>14</v>
      </c>
      <c r="G4" s="13" t="s">
        <v>15</v>
      </c>
      <c r="H4" s="14" t="s">
        <v>40</v>
      </c>
      <c r="I4" s="14" t="s">
        <v>41</v>
      </c>
      <c r="J4" s="14" t="s">
        <v>42</v>
      </c>
      <c r="K4" s="14" t="s">
        <v>43</v>
      </c>
      <c r="L4" s="14" t="s">
        <v>44</v>
      </c>
      <c r="M4" s="14" t="s">
        <v>45</v>
      </c>
      <c r="N4" s="14" t="s">
        <v>46</v>
      </c>
    </row>
    <row r="5" spans="1:14" x14ac:dyDescent="0.3">
      <c r="A5" s="9">
        <f>[4]DBD!A9</f>
        <v>1</v>
      </c>
      <c r="B5" s="9" t="str">
        <f>[4]DBD!B9</f>
        <v>EntryDate</v>
      </c>
      <c r="C5" s="9" t="str">
        <f>[4]DBD!C9</f>
        <v>入帳日期</v>
      </c>
      <c r="D5" s="9" t="str">
        <f>[4]DBD!D9</f>
        <v>Decimald</v>
      </c>
      <c r="E5" s="9">
        <f>[4]DBD!E9</f>
        <v>8</v>
      </c>
      <c r="F5" s="9">
        <f>[4]DBD!F9</f>
        <v>0</v>
      </c>
      <c r="G5" s="9">
        <f>[4]DBD!G9</f>
        <v>0</v>
      </c>
      <c r="H5" s="15" t="s">
        <v>78</v>
      </c>
      <c r="I5" s="15" t="s">
        <v>60</v>
      </c>
      <c r="J5" s="15" t="s">
        <v>61</v>
      </c>
      <c r="K5" s="15" t="s">
        <v>9</v>
      </c>
      <c r="L5" s="15">
        <v>8</v>
      </c>
      <c r="M5" s="15"/>
      <c r="N5" s="15"/>
    </row>
    <row r="6" spans="1:14" x14ac:dyDescent="0.3">
      <c r="A6" s="9">
        <f>[4]DBD!A10</f>
        <v>2</v>
      </c>
      <c r="B6" s="9" t="str">
        <f>[4]DBD!B10</f>
        <v>CustNo</v>
      </c>
      <c r="C6" s="9" t="str">
        <f>[4]DBD!C10</f>
        <v>戶號</v>
      </c>
      <c r="D6" s="9" t="str">
        <f>[4]DBD!D10</f>
        <v>DECIMAL</v>
      </c>
      <c r="E6" s="9">
        <f>[4]DBD!E10</f>
        <v>7</v>
      </c>
      <c r="F6" s="9">
        <f>[4]DBD!F10</f>
        <v>0</v>
      </c>
      <c r="G6" s="9">
        <f>[4]DBD!G10</f>
        <v>0</v>
      </c>
      <c r="H6" s="15" t="s">
        <v>78</v>
      </c>
      <c r="I6" s="19" t="s">
        <v>8</v>
      </c>
      <c r="J6" s="19" t="s">
        <v>21</v>
      </c>
      <c r="K6" s="19" t="s">
        <v>9</v>
      </c>
      <c r="L6" s="19">
        <v>7</v>
      </c>
      <c r="M6" s="15"/>
      <c r="N6" s="15"/>
    </row>
    <row r="7" spans="1:14" x14ac:dyDescent="0.3">
      <c r="A7" s="9">
        <f>[4]DBD!A11</f>
        <v>3</v>
      </c>
      <c r="B7" s="9" t="str">
        <f>[4]DBD!B11</f>
        <v>FacmNo</v>
      </c>
      <c r="C7" s="9" t="str">
        <f>[4]DBD!C11</f>
        <v>額度</v>
      </c>
      <c r="D7" s="9" t="str">
        <f>[4]DBD!D11</f>
        <v>DECIMAL</v>
      </c>
      <c r="E7" s="9">
        <f>[4]DBD!E11</f>
        <v>3</v>
      </c>
      <c r="F7" s="9">
        <f>[4]DBD!F11</f>
        <v>0</v>
      </c>
      <c r="G7" s="9">
        <f>[4]DBD!G11</f>
        <v>0</v>
      </c>
      <c r="H7" s="15" t="s">
        <v>78</v>
      </c>
      <c r="I7" s="15" t="s">
        <v>54</v>
      </c>
      <c r="J7" s="15" t="s">
        <v>80</v>
      </c>
      <c r="K7" s="15" t="s">
        <v>9</v>
      </c>
      <c r="L7" s="15">
        <v>3</v>
      </c>
      <c r="M7" s="15"/>
      <c r="N7" s="15"/>
    </row>
    <row r="8" spans="1:14" x14ac:dyDescent="0.3">
      <c r="A8" s="9">
        <f>[4]DBD!A12</f>
        <v>4</v>
      </c>
      <c r="B8" s="9" t="str">
        <f>[4]DBD!B12</f>
        <v>BormNo</v>
      </c>
      <c r="C8" s="9" t="str">
        <f>[4]DBD!C12</f>
        <v>撥款</v>
      </c>
      <c r="D8" s="9" t="str">
        <f>[4]DBD!D12</f>
        <v>DECIMAL</v>
      </c>
      <c r="E8" s="9">
        <f>[4]DBD!E12</f>
        <v>3</v>
      </c>
      <c r="F8" s="9">
        <f>[4]DBD!F12</f>
        <v>0</v>
      </c>
      <c r="G8" s="9">
        <f>[4]DBD!G12</f>
        <v>0</v>
      </c>
      <c r="H8" s="15"/>
      <c r="I8" s="15"/>
      <c r="J8" s="15"/>
      <c r="K8" s="15"/>
      <c r="L8" s="15"/>
      <c r="M8" s="15"/>
      <c r="N8" s="15" t="s">
        <v>180</v>
      </c>
    </row>
    <row r="9" spans="1:14" ht="129.6" x14ac:dyDescent="0.3">
      <c r="A9" s="9">
        <f>[4]DBD!A13</f>
        <v>5</v>
      </c>
      <c r="B9" s="9" t="str">
        <f>[4]DBD!B13</f>
        <v>RepayType</v>
      </c>
      <c r="C9" s="9" t="str">
        <f>[4]DBD!C13</f>
        <v>還款類別</v>
      </c>
      <c r="D9" s="9" t="str">
        <f>[4]DBD!D13</f>
        <v>DECIMAL</v>
      </c>
      <c r="E9" s="9">
        <f>[4]DBD!E13</f>
        <v>2</v>
      </c>
      <c r="F9" s="9">
        <f>[4]DBD!F13</f>
        <v>0</v>
      </c>
      <c r="G9" s="9" t="str">
        <f>[4]DBD!G13</f>
        <v>1.期款
2.部分償還
3.結案
4.帳管費
5.火險費
6.契變手續費
7.法務費
9.其他</v>
      </c>
      <c r="H9" s="15" t="s">
        <v>256</v>
      </c>
      <c r="I9" s="15" t="s">
        <v>257</v>
      </c>
      <c r="J9" s="15" t="s">
        <v>258</v>
      </c>
      <c r="K9" s="15" t="s">
        <v>230</v>
      </c>
      <c r="L9" s="15">
        <v>1</v>
      </c>
      <c r="M9" s="15"/>
      <c r="N9" s="25" t="s">
        <v>259</v>
      </c>
    </row>
    <row r="10" spans="1:14" x14ac:dyDescent="0.3">
      <c r="A10" s="9">
        <f>[4]DBD!A14</f>
        <v>6</v>
      </c>
      <c r="B10" s="9" t="str">
        <f>[4]DBD!B14</f>
        <v>PayIntDate</v>
      </c>
      <c r="C10" s="9" t="str">
        <f>[4]DBD!C14</f>
        <v>應繳日</v>
      </c>
      <c r="D10" s="9" t="str">
        <f>[4]DBD!D14</f>
        <v>Decimald</v>
      </c>
      <c r="E10" s="9">
        <f>[4]DBD!E14</f>
        <v>8</v>
      </c>
      <c r="F10" s="9">
        <f>[4]DBD!F14</f>
        <v>0</v>
      </c>
      <c r="G10" s="9">
        <f>[4]DBD!G14</f>
        <v>0</v>
      </c>
      <c r="H10" s="15" t="s">
        <v>210</v>
      </c>
      <c r="I10" s="15" t="s">
        <v>19</v>
      </c>
      <c r="J10" s="15" t="s">
        <v>79</v>
      </c>
      <c r="K10" s="15" t="s">
        <v>9</v>
      </c>
      <c r="L10" s="15">
        <v>8</v>
      </c>
      <c r="M10" s="15"/>
      <c r="N10" s="15"/>
    </row>
    <row r="11" spans="1:14" x14ac:dyDescent="0.3">
      <c r="A11" s="9">
        <f>[4]DBD!A15</f>
        <v>7</v>
      </c>
      <c r="B11" s="9" t="str">
        <f>[4]DBD!B15</f>
        <v>PrevIntDate</v>
      </c>
      <c r="C11" s="9" t="str">
        <f>[4]DBD!C15</f>
        <v>繳息迄日</v>
      </c>
      <c r="D11" s="9" t="str">
        <f>[4]DBD!D15</f>
        <v>Decimald</v>
      </c>
      <c r="E11" s="9">
        <f>[4]DBD!E15</f>
        <v>8</v>
      </c>
      <c r="F11" s="9">
        <f>[4]DBD!F15</f>
        <v>0</v>
      </c>
      <c r="G11" s="9">
        <f>[4]DBD!G15</f>
        <v>0</v>
      </c>
      <c r="H11" s="15" t="s">
        <v>78</v>
      </c>
      <c r="I11" s="15" t="s">
        <v>19</v>
      </c>
      <c r="J11" s="15" t="s">
        <v>79</v>
      </c>
      <c r="K11" s="15" t="s">
        <v>9</v>
      </c>
      <c r="L11" s="15">
        <v>8</v>
      </c>
      <c r="M11" s="15"/>
      <c r="N11" s="15"/>
    </row>
    <row r="12" spans="1:14" x14ac:dyDescent="0.3">
      <c r="A12" s="9">
        <f>[4]DBD!A16</f>
        <v>8</v>
      </c>
      <c r="B12" s="9" t="str">
        <f>[4]DBD!B16</f>
        <v>AcctCode</v>
      </c>
      <c r="C12" s="9" t="str">
        <f>[4]DBD!C16</f>
        <v>科目</v>
      </c>
      <c r="D12" s="9" t="str">
        <f>[4]DBD!D16</f>
        <v>VARCHAR2</v>
      </c>
      <c r="E12" s="9">
        <f>[4]DBD!E16</f>
        <v>3</v>
      </c>
      <c r="F12" s="9">
        <f>[4]DBD!F16</f>
        <v>0</v>
      </c>
      <c r="G12" s="9" t="str">
        <f>[4]DBD!G16</f>
        <v>L4451建檔交易產生者，此欄位由額度檔抓取</v>
      </c>
      <c r="H12" s="15" t="s">
        <v>78</v>
      </c>
      <c r="I12" s="19" t="s">
        <v>64</v>
      </c>
      <c r="J12" s="19" t="s">
        <v>65</v>
      </c>
      <c r="K12" s="19" t="s">
        <v>9</v>
      </c>
      <c r="L12" s="19">
        <v>3</v>
      </c>
      <c r="M12" s="15"/>
      <c r="N12" s="15"/>
    </row>
    <row r="13" spans="1:14" ht="97.2" x14ac:dyDescent="0.3">
      <c r="A13" s="9">
        <f>[4]DBD!A17</f>
        <v>9</v>
      </c>
      <c r="B13" s="9" t="str">
        <f>[4]DBD!B17</f>
        <v>RepayBank</v>
      </c>
      <c r="C13" s="9" t="str">
        <f>[4]DBD!C17</f>
        <v>扣款銀行</v>
      </c>
      <c r="D13" s="9" t="str">
        <f>[4]DBD!D17</f>
        <v>VARCHAR2</v>
      </c>
      <c r="E13" s="9">
        <f>[4]DBD!E17</f>
        <v>3</v>
      </c>
      <c r="F13" s="9">
        <f>[4]DBD!F17</f>
        <v>0</v>
      </c>
      <c r="G13" s="9" t="str">
        <f>[4]DBD!G17</f>
        <v>L4451建檔交易產生者，此欄位由額度檔抓取</v>
      </c>
      <c r="H13" s="15" t="s">
        <v>78</v>
      </c>
      <c r="I13" s="19" t="s">
        <v>23</v>
      </c>
      <c r="J13" s="19" t="s">
        <v>24</v>
      </c>
      <c r="K13" s="19" t="s">
        <v>9</v>
      </c>
      <c r="L13" s="19">
        <v>4</v>
      </c>
      <c r="M13" s="15"/>
      <c r="N13" s="25" t="s">
        <v>420</v>
      </c>
    </row>
    <row r="14" spans="1:14" x14ac:dyDescent="0.3">
      <c r="A14" s="9">
        <f>[4]DBD!A18</f>
        <v>10</v>
      </c>
      <c r="B14" s="9" t="str">
        <f>[4]DBD!B18</f>
        <v>RepayAcctNo</v>
      </c>
      <c r="C14" s="9" t="str">
        <f>[4]DBD!C18</f>
        <v>扣款帳號</v>
      </c>
      <c r="D14" s="9" t="str">
        <f>[4]DBD!D18</f>
        <v>VARCHAR2</v>
      </c>
      <c r="E14" s="9">
        <f>[4]DBD!E18</f>
        <v>14</v>
      </c>
      <c r="F14" s="9">
        <f>[4]DBD!F18</f>
        <v>0</v>
      </c>
      <c r="G14" s="9" t="str">
        <f>[4]DBD!G18</f>
        <v>L4451建檔交易產生者，此欄位由額度檔抓取</v>
      </c>
      <c r="H14" s="15" t="s">
        <v>78</v>
      </c>
      <c r="I14" s="20" t="s">
        <v>25</v>
      </c>
      <c r="J14" s="20" t="s">
        <v>26</v>
      </c>
      <c r="K14" s="20" t="s">
        <v>9</v>
      </c>
      <c r="L14" s="15">
        <v>14</v>
      </c>
      <c r="M14" s="15"/>
      <c r="N14" s="15"/>
    </row>
    <row r="15" spans="1:14" x14ac:dyDescent="0.3">
      <c r="A15" s="9">
        <f>[4]DBD!A19</f>
        <v>11</v>
      </c>
      <c r="B15" s="9" t="str">
        <f>[4]DBD!B19</f>
        <v>RepayAcctSeq</v>
      </c>
      <c r="C15" s="9" t="str">
        <f>[4]DBD!C19</f>
        <v>帳號碼</v>
      </c>
      <c r="D15" s="9" t="str">
        <f>[4]DBD!D19</f>
        <v>VARCHAR2</v>
      </c>
      <c r="E15" s="9">
        <f>[4]DBD!E19</f>
        <v>2</v>
      </c>
      <c r="F15" s="9">
        <f>[4]DBD!F19</f>
        <v>0</v>
      </c>
      <c r="G15" s="9" t="str">
        <f>[4]DBD!G19</f>
        <v>郵局用</v>
      </c>
      <c r="H15" s="15"/>
      <c r="I15" s="19"/>
      <c r="J15" s="19"/>
      <c r="K15" s="19"/>
      <c r="L15" s="19"/>
      <c r="M15" s="15"/>
      <c r="N15" s="15" t="s">
        <v>260</v>
      </c>
    </row>
    <row r="16" spans="1:14" x14ac:dyDescent="0.3">
      <c r="A16" s="9">
        <f>[4]DBD!A20</f>
        <v>12</v>
      </c>
      <c r="B16" s="9" t="str">
        <f>[4]DBD!B20</f>
        <v>UnpaidAmt</v>
      </c>
      <c r="C16" s="9" t="str">
        <f>[4]DBD!C20</f>
        <v>應扣金額</v>
      </c>
      <c r="D16" s="9" t="str">
        <f>[4]DBD!D20</f>
        <v>DECIMAL</v>
      </c>
      <c r="E16" s="9">
        <f>[4]DBD!E20</f>
        <v>14</v>
      </c>
      <c r="F16" s="9">
        <f>[4]DBD!F20</f>
        <v>0</v>
      </c>
      <c r="G16" s="9">
        <f>[4]DBD!G20</f>
        <v>0</v>
      </c>
      <c r="H16" s="15"/>
      <c r="I16" s="20"/>
      <c r="J16" s="20"/>
      <c r="K16" s="20"/>
      <c r="L16" s="15"/>
      <c r="M16" s="15"/>
      <c r="N16" s="15" t="s">
        <v>180</v>
      </c>
    </row>
    <row r="17" spans="1:14" x14ac:dyDescent="0.3">
      <c r="A17" s="9">
        <f>[4]DBD!A21</f>
        <v>13</v>
      </c>
      <c r="B17" s="9" t="str">
        <f>[4]DBD!B21</f>
        <v>TempAmt</v>
      </c>
      <c r="C17" s="9" t="str">
        <f>[4]DBD!C21</f>
        <v>暫收抵繳金額</v>
      </c>
      <c r="D17" s="9" t="str">
        <f>[4]DBD!D21</f>
        <v>DECIMAL</v>
      </c>
      <c r="E17" s="9">
        <f>[4]DBD!E21</f>
        <v>14</v>
      </c>
      <c r="F17" s="9">
        <f>[4]DBD!F21</f>
        <v>0</v>
      </c>
      <c r="G17" s="9">
        <f>[4]DBD!G21</f>
        <v>0</v>
      </c>
      <c r="H17" s="15"/>
      <c r="I17" s="20"/>
      <c r="J17" s="20"/>
      <c r="K17" s="20"/>
      <c r="L17" s="15"/>
      <c r="M17" s="15"/>
      <c r="N17" s="15" t="s">
        <v>180</v>
      </c>
    </row>
    <row r="18" spans="1:14" ht="32.4" x14ac:dyDescent="0.3">
      <c r="A18" s="9">
        <f>[4]DBD!A22</f>
        <v>14</v>
      </c>
      <c r="B18" s="9" t="str">
        <f>[4]DBD!B22</f>
        <v>RepayAmt</v>
      </c>
      <c r="C18" s="9" t="str">
        <f>[4]DBD!C22</f>
        <v>扣款金額</v>
      </c>
      <c r="D18" s="9" t="str">
        <f>[4]DBD!D22</f>
        <v>DECIMAL</v>
      </c>
      <c r="E18" s="9">
        <f>[4]DBD!E22</f>
        <v>14</v>
      </c>
      <c r="F18" s="9">
        <f>[4]DBD!F22</f>
        <v>0</v>
      </c>
      <c r="G18" s="9" t="str">
        <f>[4]DBD!G22</f>
        <v>期款時撥款會有多筆，多筆sum
扣款金額 = 應扣金額 - 暫收抵繳金額</v>
      </c>
      <c r="H18" s="15" t="s">
        <v>78</v>
      </c>
      <c r="I18" s="20" t="s">
        <v>55</v>
      </c>
      <c r="J18" s="20" t="s">
        <v>56</v>
      </c>
      <c r="K18" s="20" t="s">
        <v>16</v>
      </c>
      <c r="L18" s="15">
        <v>11</v>
      </c>
      <c r="M18" s="15">
        <v>0</v>
      </c>
      <c r="N18" s="15"/>
    </row>
    <row r="19" spans="1:14" x14ac:dyDescent="0.3">
      <c r="A19" s="9">
        <f>[4]DBD!A23</f>
        <v>15</v>
      </c>
      <c r="B19" s="9" t="str">
        <f>[4]DBD!B23</f>
        <v>IntStartDate</v>
      </c>
      <c r="C19" s="9" t="str">
        <f>[4]DBD!C23</f>
        <v>計息起日</v>
      </c>
      <c r="D19" s="9" t="str">
        <f>[4]DBD!D23</f>
        <v>Decimald</v>
      </c>
      <c r="E19" s="9">
        <f>[4]DBD!E23</f>
        <v>8</v>
      </c>
      <c r="F19" s="9">
        <f>[4]DBD!F23</f>
        <v>0</v>
      </c>
      <c r="G19" s="9" t="str">
        <f>[4]DBD!G23</f>
        <v>L4451建檔交易產生者，此欄位由撥款檔抓取</v>
      </c>
      <c r="H19" s="15" t="s">
        <v>78</v>
      </c>
      <c r="I19" s="20" t="s">
        <v>66</v>
      </c>
      <c r="J19" s="20" t="s">
        <v>67</v>
      </c>
      <c r="K19" s="20" t="s">
        <v>9</v>
      </c>
      <c r="L19" s="15">
        <v>8</v>
      </c>
      <c r="M19" s="15"/>
      <c r="N19" s="15"/>
    </row>
    <row r="20" spans="1:14" x14ac:dyDescent="0.3">
      <c r="A20" s="9">
        <f>[4]DBD!A24</f>
        <v>16</v>
      </c>
      <c r="B20" s="9" t="str">
        <f>[4]DBD!B24</f>
        <v>IntEndDate</v>
      </c>
      <c r="C20" s="9" t="str">
        <f>[4]DBD!C24</f>
        <v>計息迄日</v>
      </c>
      <c r="D20" s="9" t="str">
        <f>[4]DBD!D24</f>
        <v>Decimald</v>
      </c>
      <c r="E20" s="9">
        <f>[4]DBD!E24</f>
        <v>8</v>
      </c>
      <c r="F20" s="9">
        <f>[4]DBD!F24</f>
        <v>0</v>
      </c>
      <c r="G20" s="9" t="str">
        <f>[4]DBD!G24</f>
        <v>L4451建檔交易產生者，此欄位由撥款檔抓取</v>
      </c>
      <c r="H20" s="15" t="s">
        <v>78</v>
      </c>
      <c r="I20" s="20" t="s">
        <v>68</v>
      </c>
      <c r="J20" s="20" t="s">
        <v>69</v>
      </c>
      <c r="K20" s="20" t="s">
        <v>9</v>
      </c>
      <c r="L20" s="15">
        <v>8</v>
      </c>
      <c r="M20" s="15"/>
      <c r="N20" s="15"/>
    </row>
    <row r="21" spans="1:14" ht="32.4" x14ac:dyDescent="0.3">
      <c r="A21" s="9">
        <f>[4]DBD!A25</f>
        <v>17</v>
      </c>
      <c r="B21" s="9" t="str">
        <f>[4]DBD!B25</f>
        <v>PostCode</v>
      </c>
      <c r="C21" s="9" t="str">
        <f>[4]DBD!C25</f>
        <v>郵局存款別</v>
      </c>
      <c r="D21" s="9" t="str">
        <f>[4]DBD!D25</f>
        <v>VARCHAR2</v>
      </c>
      <c r="E21" s="9">
        <f>[4]DBD!E25</f>
        <v>1</v>
      </c>
      <c r="F21" s="9">
        <f>[4]DBD!F25</f>
        <v>0</v>
      </c>
      <c r="G21" s="9" t="str">
        <f>[4]DBD!G25</f>
        <v>L4451建檔交易產生者，此欄位由額度檔抓取
G: 劃撥 P: 存簿</v>
      </c>
      <c r="H21" s="15"/>
      <c r="I21" s="20"/>
      <c r="J21" s="20"/>
      <c r="K21" s="20"/>
      <c r="L21" s="15"/>
      <c r="M21" s="15"/>
      <c r="N21" s="15" t="s">
        <v>236</v>
      </c>
    </row>
    <row r="22" spans="1:14" ht="64.8" x14ac:dyDescent="0.3">
      <c r="A22" s="9">
        <f>[4]DBD!A26</f>
        <v>18</v>
      </c>
      <c r="B22" s="9" t="str">
        <f>[4]DBD!B26</f>
        <v>MediaCode</v>
      </c>
      <c r="C22" s="9" t="str">
        <f>[4]DBD!C26</f>
        <v>媒體碼</v>
      </c>
      <c r="D22" s="9" t="str">
        <f>[4]DBD!D26</f>
        <v>VARCHAR2</v>
      </c>
      <c r="E22" s="9">
        <f>[4]DBD!E26</f>
        <v>1</v>
      </c>
      <c r="F22" s="9">
        <f>[4]DBD!F26</f>
        <v>0</v>
      </c>
      <c r="G22" s="9" t="str">
        <f>[4]DBD!G26</f>
        <v>NA:未產
Y:已產
N:已產，扣款金額為0
E:已提回，回傳碼不為正常</v>
      </c>
      <c r="H22" s="15" t="s">
        <v>78</v>
      </c>
      <c r="I22" s="20" t="s">
        <v>81</v>
      </c>
      <c r="J22" s="20" t="s">
        <v>82</v>
      </c>
      <c r="K22" s="20" t="s">
        <v>7</v>
      </c>
      <c r="L22" s="15">
        <v>1</v>
      </c>
      <c r="M22" s="15"/>
      <c r="N22" s="15"/>
    </row>
    <row r="23" spans="1:14" x14ac:dyDescent="0.3">
      <c r="A23" s="9">
        <f>[4]DBD!A27</f>
        <v>19</v>
      </c>
      <c r="B23" s="9" t="str">
        <f>[4]DBD!B27</f>
        <v>RelationCode</v>
      </c>
      <c r="C23" s="9" t="str">
        <f>[4]DBD!C27</f>
        <v>與借款人關係</v>
      </c>
      <c r="D23" s="9" t="str">
        <f>[4]DBD!D27</f>
        <v>VARCHAR2</v>
      </c>
      <c r="E23" s="9">
        <f>[4]DBD!E27</f>
        <v>2</v>
      </c>
      <c r="F23" s="9">
        <f>[4]DBD!F27</f>
        <v>0</v>
      </c>
      <c r="G23" s="9" t="str">
        <f>[4]DBD!G27</f>
        <v>L4451建檔交易產生者，此欄位由額度檔抓取</v>
      </c>
      <c r="H23" s="15" t="s">
        <v>78</v>
      </c>
      <c r="I23" s="15" t="s">
        <v>72</v>
      </c>
      <c r="J23" s="15" t="s">
        <v>73</v>
      </c>
      <c r="K23" s="15" t="s">
        <v>7</v>
      </c>
      <c r="L23" s="15">
        <v>2</v>
      </c>
      <c r="M23" s="15"/>
      <c r="N23" s="15"/>
    </row>
    <row r="24" spans="1:14" x14ac:dyDescent="0.3">
      <c r="A24" s="9">
        <f>[4]DBD!A28</f>
        <v>20</v>
      </c>
      <c r="B24" s="9" t="str">
        <f>[4]DBD!B28</f>
        <v>RelCustName</v>
      </c>
      <c r="C24" s="9" t="str">
        <f>[4]DBD!C28</f>
        <v>第三人帳戶戶名</v>
      </c>
      <c r="D24" s="9" t="str">
        <f>[4]DBD!D28</f>
        <v>NVARCHAR2</v>
      </c>
      <c r="E24" s="9">
        <f>[4]DBD!E28</f>
        <v>100</v>
      </c>
      <c r="F24" s="9">
        <f>[4]DBD!F28</f>
        <v>0</v>
      </c>
      <c r="G24" s="9" t="str">
        <f>[4]DBD!G28</f>
        <v>L4451建檔交易產生者，此欄位由額度檔抓取</v>
      </c>
      <c r="H24" s="15" t="s">
        <v>78</v>
      </c>
      <c r="I24" s="15" t="s">
        <v>74</v>
      </c>
      <c r="J24" s="15" t="s">
        <v>75</v>
      </c>
      <c r="K24" s="15" t="s">
        <v>7</v>
      </c>
      <c r="L24" s="15">
        <v>62</v>
      </c>
      <c r="M24" s="15"/>
      <c r="N24" s="15"/>
    </row>
    <row r="25" spans="1:14" x14ac:dyDescent="0.3">
      <c r="A25" s="9">
        <f>[4]DBD!A29</f>
        <v>21</v>
      </c>
      <c r="B25" s="9" t="str">
        <f>[4]DBD!B29</f>
        <v>RelCustId</v>
      </c>
      <c r="C25" s="9" t="str">
        <f>[4]DBD!C29</f>
        <v>第三人身分證字號</v>
      </c>
      <c r="D25" s="9" t="str">
        <f>[4]DBD!D29</f>
        <v>VARCHAR2</v>
      </c>
      <c r="E25" s="9">
        <f>[4]DBD!E29</f>
        <v>10</v>
      </c>
      <c r="F25" s="9">
        <f>[4]DBD!F29</f>
        <v>0</v>
      </c>
      <c r="G25" s="9" t="str">
        <f>[4]DBD!G29</f>
        <v>L4451建檔交易產生者，此欄位由額度檔抓取</v>
      </c>
      <c r="H25" s="15" t="s">
        <v>78</v>
      </c>
      <c r="I25" s="15" t="s">
        <v>76</v>
      </c>
      <c r="J25" s="15" t="s">
        <v>77</v>
      </c>
      <c r="K25" s="15" t="s">
        <v>7</v>
      </c>
      <c r="L25" s="15">
        <v>10</v>
      </c>
      <c r="M25" s="15"/>
      <c r="N25" s="15"/>
    </row>
    <row r="26" spans="1:14" x14ac:dyDescent="0.3">
      <c r="A26" s="9">
        <f>[4]DBD!A30</f>
        <v>22</v>
      </c>
      <c r="B26" s="9" t="str">
        <f>[4]DBD!B30</f>
        <v>RelAcctBirthday</v>
      </c>
      <c r="C26" s="9" t="str">
        <f>[4]DBD!C30</f>
        <v>第三人出生日期</v>
      </c>
      <c r="D26" s="9" t="str">
        <f>[4]DBD!D30</f>
        <v>Decimald</v>
      </c>
      <c r="E26" s="9">
        <f>[4]DBD!E30</f>
        <v>8</v>
      </c>
      <c r="F26" s="9">
        <f>[4]DBD!F30</f>
        <v>0</v>
      </c>
      <c r="G26" s="9">
        <f>[4]DBD!G30</f>
        <v>0</v>
      </c>
      <c r="H26" s="15"/>
      <c r="I26" s="20"/>
      <c r="J26" s="20"/>
      <c r="K26" s="20"/>
      <c r="L26" s="15"/>
      <c r="M26" s="15"/>
      <c r="N26" s="15"/>
    </row>
    <row r="27" spans="1:14" x14ac:dyDescent="0.3">
      <c r="A27" s="9">
        <f>[4]DBD!A31</f>
        <v>23</v>
      </c>
      <c r="B27" s="9" t="str">
        <f>[4]DBD!B31</f>
        <v>RelAcctGender</v>
      </c>
      <c r="C27" s="9" t="str">
        <f>[4]DBD!C31</f>
        <v>第三人性別</v>
      </c>
      <c r="D27" s="9" t="str">
        <f>[4]DBD!D31</f>
        <v>VARCHAR2</v>
      </c>
      <c r="E27" s="9">
        <f>[4]DBD!E31</f>
        <v>1</v>
      </c>
      <c r="F27" s="9">
        <f>[4]DBD!F31</f>
        <v>0</v>
      </c>
      <c r="G27" s="9">
        <f>[4]DBD!G31</f>
        <v>0</v>
      </c>
      <c r="H27" s="15"/>
      <c r="I27" s="20"/>
      <c r="J27" s="20"/>
      <c r="K27" s="20"/>
      <c r="L27" s="15"/>
      <c r="M27" s="15"/>
      <c r="N27" s="15"/>
    </row>
    <row r="28" spans="1:14" x14ac:dyDescent="0.3">
      <c r="A28" s="9">
        <f>[4]DBD!A32</f>
        <v>24</v>
      </c>
      <c r="B28" s="9" t="str">
        <f>[4]DBD!B32</f>
        <v>MediaDate</v>
      </c>
      <c r="C28" s="9" t="str">
        <f>[4]DBD!C32</f>
        <v>媒體日期</v>
      </c>
      <c r="D28" s="9" t="str">
        <f>[4]DBD!D32</f>
        <v>DECIMAL</v>
      </c>
      <c r="E28" s="9">
        <f>[4]DBD!E32</f>
        <v>8</v>
      </c>
      <c r="F28" s="9">
        <f>[4]DBD!F32</f>
        <v>0</v>
      </c>
      <c r="G28" s="9" t="str">
        <f>[4]DBD!G32</f>
        <v>ACH、郵局扣款媒體檔</v>
      </c>
      <c r="H28" s="15" t="s">
        <v>78</v>
      </c>
      <c r="I28" s="15" t="s">
        <v>60</v>
      </c>
      <c r="J28" s="15" t="s">
        <v>61</v>
      </c>
      <c r="K28" s="15" t="s">
        <v>9</v>
      </c>
      <c r="L28" s="15">
        <v>8</v>
      </c>
      <c r="M28" s="15"/>
      <c r="N28" s="15"/>
    </row>
    <row r="29" spans="1:14" ht="81" x14ac:dyDescent="0.3">
      <c r="A29" s="9">
        <f>[4]DBD!A33</f>
        <v>25</v>
      </c>
      <c r="B29" s="9" t="str">
        <f>[4]DBD!B33</f>
        <v>MediaKind</v>
      </c>
      <c r="C29" s="9" t="str">
        <f>[4]DBD!C33</f>
        <v>媒體別</v>
      </c>
      <c r="D29" s="9" t="str">
        <f>[4]DBD!D33</f>
        <v>VARCHAR2</v>
      </c>
      <c r="E29" s="9">
        <f>[4]DBD!E33</f>
        <v>1</v>
      </c>
      <c r="F29" s="9">
        <f>[4]DBD!F33</f>
        <v>0</v>
      </c>
      <c r="G29" s="9" t="str">
        <f>[4]DBD!G33</f>
        <v>1:ACH新光
2:ACH他行
3:郵局
4:15日
5:非15日</v>
      </c>
      <c r="H29" s="15" t="s">
        <v>78</v>
      </c>
      <c r="I29" s="19" t="s">
        <v>23</v>
      </c>
      <c r="J29" s="19" t="s">
        <v>24</v>
      </c>
      <c r="K29" s="19" t="s">
        <v>9</v>
      </c>
      <c r="L29" s="19">
        <v>4</v>
      </c>
      <c r="M29" s="15"/>
      <c r="N29" s="25" t="s">
        <v>261</v>
      </c>
    </row>
    <row r="30" spans="1:14" x14ac:dyDescent="0.3">
      <c r="A30" s="9">
        <f>[4]DBD!A34</f>
        <v>26</v>
      </c>
      <c r="B30" s="9" t="str">
        <f>[4]DBD!B34</f>
        <v>MediaSeq</v>
      </c>
      <c r="C30" s="9" t="str">
        <f>[4]DBD!C34</f>
        <v>媒體序號</v>
      </c>
      <c r="D30" s="9" t="str">
        <f>[4]DBD!D34</f>
        <v>DECIMAL</v>
      </c>
      <c r="E30" s="9">
        <f>[4]DBD!E34</f>
        <v>6</v>
      </c>
      <c r="F30" s="9">
        <f>[4]DBD!F34</f>
        <v>0</v>
      </c>
      <c r="G30" s="9" t="str">
        <f>[4]DBD!G34</f>
        <v>ACH、郵局扣款媒體檔</v>
      </c>
      <c r="H30" s="15" t="s">
        <v>262</v>
      </c>
      <c r="I30" s="20" t="s">
        <v>263</v>
      </c>
      <c r="J30" s="20" t="s">
        <v>264</v>
      </c>
      <c r="K30" s="20" t="s">
        <v>265</v>
      </c>
      <c r="L30" s="15">
        <v>6</v>
      </c>
      <c r="M30" s="15">
        <v>0</v>
      </c>
      <c r="N30" s="15" t="s">
        <v>384</v>
      </c>
    </row>
    <row r="31" spans="1:14" x14ac:dyDescent="0.3">
      <c r="A31" s="9">
        <f>[4]DBD!A35</f>
        <v>27</v>
      </c>
      <c r="B31" s="9" t="str">
        <f>[4]DBD!B35</f>
        <v>AcDate</v>
      </c>
      <c r="C31" s="9" t="str">
        <f>[4]DBD!C35</f>
        <v>會計日期</v>
      </c>
      <c r="D31" s="9" t="str">
        <f>[4]DBD!D35</f>
        <v>Decimald</v>
      </c>
      <c r="E31" s="9">
        <f>[4]DBD!E35</f>
        <v>8</v>
      </c>
      <c r="F31" s="9">
        <f>[4]DBD!F35</f>
        <v>0</v>
      </c>
      <c r="G31" s="9" t="str">
        <f>[4]DBD!G35</f>
        <v>Default為0，整批入帳成功，回寫此欄位</v>
      </c>
      <c r="H31" s="15" t="s">
        <v>266</v>
      </c>
      <c r="I31" s="15" t="s">
        <v>267</v>
      </c>
      <c r="J31" s="15" t="s">
        <v>268</v>
      </c>
      <c r="K31" s="15" t="s">
        <v>269</v>
      </c>
      <c r="L31" s="15">
        <v>8</v>
      </c>
      <c r="M31" s="15"/>
      <c r="N31" s="15"/>
    </row>
    <row r="32" spans="1:14" ht="48.6" x14ac:dyDescent="0.3">
      <c r="A32" s="9">
        <f>[4]DBD!A36</f>
        <v>28</v>
      </c>
      <c r="B32" s="9" t="str">
        <f>[4]DBD!B36</f>
        <v>AmlRsp</v>
      </c>
      <c r="C32" s="9" t="str">
        <f>[4]DBD!C36</f>
        <v>AML回應碼</v>
      </c>
      <c r="D32" s="9" t="str">
        <f>[4]DBD!D36</f>
        <v>varchar2</v>
      </c>
      <c r="E32" s="9">
        <f>[4]DBD!E36</f>
        <v>1</v>
      </c>
      <c r="F32" s="9">
        <f>[4]DBD!F36</f>
        <v>0</v>
      </c>
      <c r="G32" s="9" t="str">
        <f>[4]DBD!G36</f>
        <v>0.非可疑名單/已完成名單確認
1.需審查/確認
2.為凍結名單/未確定名單</v>
      </c>
      <c r="H32" s="15"/>
      <c r="I32" s="15"/>
      <c r="J32" s="15"/>
      <c r="K32" s="15"/>
      <c r="L32" s="15"/>
      <c r="M32" s="15"/>
      <c r="N32" s="15" t="s">
        <v>270</v>
      </c>
    </row>
    <row r="33" spans="1:14" x14ac:dyDescent="0.3">
      <c r="A33" s="9">
        <f>[4]DBD!A37</f>
        <v>29</v>
      </c>
      <c r="B33" s="9" t="str">
        <f>[4]DBD!B37</f>
        <v>JsonFields</v>
      </c>
      <c r="C33" s="9" t="str">
        <f>[4]DBD!C37</f>
        <v>jason格式紀錄欄</v>
      </c>
      <c r="D33" s="9" t="str">
        <f>[4]DBD!D37</f>
        <v>NVARCHAR2</v>
      </c>
      <c r="E33" s="9">
        <f>[4]DBD!E37</f>
        <v>300</v>
      </c>
      <c r="F33" s="9">
        <f>[4]DBD!F37</f>
        <v>0</v>
      </c>
      <c r="G33" s="9" t="str">
        <f>[4]DBD!G37</f>
        <v>L4450檢核錯誤，扣款帳號未授權等等</v>
      </c>
      <c r="H33" s="15"/>
      <c r="I33" s="15"/>
      <c r="J33" s="15"/>
      <c r="K33" s="15"/>
      <c r="L33" s="15"/>
      <c r="M33" s="15"/>
      <c r="N33" s="15"/>
    </row>
    <row r="34" spans="1:14" x14ac:dyDescent="0.3">
      <c r="A34" s="9">
        <f>[4]DBD!A38</f>
        <v>30</v>
      </c>
      <c r="B34" s="9" t="str">
        <f>[4]DBD!B38</f>
        <v>CreateDate</v>
      </c>
      <c r="C34" s="9" t="str">
        <f>[4]DBD!C38</f>
        <v>建檔日期時間</v>
      </c>
      <c r="D34" s="9" t="str">
        <f>[4]DBD!D38</f>
        <v>DATE</v>
      </c>
      <c r="E34" s="9">
        <f>[4]DBD!E38</f>
        <v>0</v>
      </c>
      <c r="F34" s="9" t="str">
        <f>[4]DBD!F38</f>
        <v xml:space="preserve"> </v>
      </c>
      <c r="G34" s="9" t="str">
        <f>[4]DBD!G38</f>
        <v xml:space="preserve"> </v>
      </c>
      <c r="H34" s="15"/>
      <c r="I34" s="15"/>
      <c r="J34" s="15"/>
      <c r="K34" s="15"/>
      <c r="L34" s="15"/>
      <c r="M34" s="15"/>
      <c r="N34" s="15"/>
    </row>
    <row r="35" spans="1:14" x14ac:dyDescent="0.3">
      <c r="A35" s="9">
        <f>[4]DBD!A39</f>
        <v>31</v>
      </c>
      <c r="B35" s="9" t="str">
        <f>[4]DBD!B39</f>
        <v>CreateEmpNo</v>
      </c>
      <c r="C35" s="9" t="str">
        <f>[4]DBD!C39</f>
        <v>建檔人員</v>
      </c>
      <c r="D35" s="9" t="str">
        <f>[4]DBD!D39</f>
        <v>VARCHAR2</v>
      </c>
      <c r="E35" s="9">
        <f>[4]DBD!E39</f>
        <v>6</v>
      </c>
      <c r="F35" s="9" t="str">
        <f>[4]DBD!F39</f>
        <v xml:space="preserve"> </v>
      </c>
      <c r="G35" s="9">
        <f>[4]DBD!G39</f>
        <v>0</v>
      </c>
      <c r="H35" s="15"/>
      <c r="I35" s="15"/>
      <c r="J35" s="15"/>
      <c r="K35" s="15"/>
      <c r="L35" s="15"/>
      <c r="M35" s="15"/>
      <c r="N35" s="15"/>
    </row>
    <row r="36" spans="1:14" x14ac:dyDescent="0.3">
      <c r="A36" s="9">
        <f>[4]DBD!A40</f>
        <v>32</v>
      </c>
      <c r="B36" s="9" t="str">
        <f>[4]DBD!B40</f>
        <v>LastUpdate</v>
      </c>
      <c r="C36" s="9" t="str">
        <f>[4]DBD!C40</f>
        <v>最後更新日期時間</v>
      </c>
      <c r="D36" s="9" t="str">
        <f>[4]DBD!D40</f>
        <v>DATE</v>
      </c>
      <c r="E36" s="9">
        <f>[4]DBD!E40</f>
        <v>0</v>
      </c>
      <c r="F36" s="9" t="str">
        <f>[4]DBD!F40</f>
        <v xml:space="preserve"> </v>
      </c>
      <c r="G36" s="9" t="str">
        <f>[4]DBD!G40</f>
        <v xml:space="preserve"> </v>
      </c>
      <c r="H36" s="15"/>
      <c r="I36" s="15"/>
      <c r="J36" s="15"/>
      <c r="K36" s="15"/>
      <c r="L36" s="15"/>
      <c r="M36" s="15"/>
      <c r="N36" s="15"/>
    </row>
  </sheetData>
  <mergeCells count="1">
    <mergeCell ref="A1:B1"/>
  </mergeCells>
  <phoneticPr fontId="1" type="noConversion"/>
  <hyperlinks>
    <hyperlink ref="E1" location="'L4'!A1" display="回首頁" xr:uid="{00000000-0004-0000-04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C2" sqref="C2:C3"/>
    </sheetView>
  </sheetViews>
  <sheetFormatPr defaultColWidth="67.5546875" defaultRowHeight="16.2" customHeight="1" x14ac:dyDescent="0.3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29.5546875" style="11" customWidth="1"/>
    <col min="8" max="8" width="12.5546875" style="11" bestFit="1" customWidth="1"/>
    <col min="9" max="9" width="11" style="11" bestFit="1" customWidth="1"/>
    <col min="10" max="10" width="17.77734375" style="11" bestFit="1" customWidth="1"/>
    <col min="11" max="13" width="6.21875" style="11" bestFit="1" customWidth="1"/>
    <col min="14" max="14" width="11" style="11" bestFit="1" customWidth="1"/>
    <col min="15" max="16384" width="67.5546875" style="11"/>
  </cols>
  <sheetData>
    <row r="1" spans="1:14" ht="16.2" customHeight="1" x14ac:dyDescent="0.3">
      <c r="A1" s="39" t="s">
        <v>37</v>
      </c>
      <c r="B1" s="40"/>
      <c r="C1" s="9" t="str">
        <f>[5]DBD!C1</f>
        <v>BankRemit</v>
      </c>
      <c r="D1" s="9" t="str">
        <f>[5]DBD!D1</f>
        <v>撥款匯款檔</v>
      </c>
      <c r="E1" s="22" t="s">
        <v>38</v>
      </c>
      <c r="F1" s="10"/>
      <c r="G1" s="10"/>
    </row>
    <row r="2" spans="1:14" x14ac:dyDescent="0.3">
      <c r="A2" s="32"/>
      <c r="B2" s="33" t="s">
        <v>213</v>
      </c>
      <c r="C2" s="9"/>
      <c r="D2" s="9"/>
      <c r="E2" s="22"/>
      <c r="F2" s="10"/>
      <c r="G2" s="10"/>
    </row>
    <row r="3" spans="1:14" x14ac:dyDescent="0.3">
      <c r="A3" s="32"/>
      <c r="B3" s="33" t="s">
        <v>214</v>
      </c>
      <c r="C3" s="9"/>
      <c r="D3" s="9"/>
      <c r="E3" s="22"/>
      <c r="F3" s="10"/>
      <c r="G3" s="10"/>
    </row>
    <row r="4" spans="1:14" ht="16.2" customHeight="1" x14ac:dyDescent="0.3">
      <c r="A4" s="12" t="s">
        <v>39</v>
      </c>
      <c r="B4" s="12" t="s">
        <v>10</v>
      </c>
      <c r="C4" s="13" t="s">
        <v>11</v>
      </c>
      <c r="D4" s="12" t="s">
        <v>12</v>
      </c>
      <c r="E4" s="12" t="s">
        <v>13</v>
      </c>
      <c r="F4" s="12" t="s">
        <v>14</v>
      </c>
      <c r="G4" s="13" t="s">
        <v>15</v>
      </c>
      <c r="H4" s="14" t="s">
        <v>40</v>
      </c>
      <c r="I4" s="14" t="s">
        <v>41</v>
      </c>
      <c r="J4" s="14" t="s">
        <v>42</v>
      </c>
      <c r="K4" s="14" t="s">
        <v>43</v>
      </c>
      <c r="L4" s="14" t="s">
        <v>44</v>
      </c>
      <c r="M4" s="14" t="s">
        <v>45</v>
      </c>
      <c r="N4" s="14" t="s">
        <v>46</v>
      </c>
    </row>
    <row r="5" spans="1:14" ht="16.2" customHeight="1" x14ac:dyDescent="0.3">
      <c r="A5" s="9">
        <f>[5]DBD!A9</f>
        <v>1</v>
      </c>
      <c r="B5" s="9" t="str">
        <f>[5]DBD!B9</f>
        <v>AcDate</v>
      </c>
      <c r="C5" s="9" t="str">
        <f>[5]DBD!C9</f>
        <v>會計日期</v>
      </c>
      <c r="D5" s="9" t="str">
        <f>[5]DBD!D9</f>
        <v>Decimald</v>
      </c>
      <c r="E5" s="9">
        <f>[5]DBD!E9</f>
        <v>8</v>
      </c>
      <c r="F5" s="9">
        <f>[5]DBD!F9</f>
        <v>0</v>
      </c>
      <c r="G5" s="9">
        <f>[5]DBD!G9</f>
        <v>0</v>
      </c>
      <c r="H5" s="15"/>
      <c r="I5" s="19"/>
      <c r="J5" s="19"/>
      <c r="K5" s="19"/>
      <c r="L5" s="19"/>
      <c r="M5" s="15"/>
      <c r="N5" s="15"/>
    </row>
    <row r="6" spans="1:14" ht="16.2" customHeight="1" x14ac:dyDescent="0.3">
      <c r="A6" s="9">
        <f>[5]DBD!A10</f>
        <v>2</v>
      </c>
      <c r="B6" s="9" t="str">
        <f>[5]DBD!B10</f>
        <v>BatchNo</v>
      </c>
      <c r="C6" s="9" t="str">
        <f>[5]DBD!C10</f>
        <v>整批批號</v>
      </c>
      <c r="D6" s="9" t="str">
        <f>[5]DBD!D10</f>
        <v>VARCHAR2</v>
      </c>
      <c r="E6" s="9">
        <f>[5]DBD!E10</f>
        <v>6</v>
      </c>
      <c r="F6" s="9">
        <f>[5]DBD!F10</f>
        <v>0</v>
      </c>
      <c r="G6" s="9">
        <f>[5]DBD!G10</f>
        <v>0</v>
      </c>
      <c r="H6" s="15"/>
      <c r="I6" s="19"/>
      <c r="J6" s="19"/>
      <c r="K6" s="19"/>
      <c r="L6" s="19"/>
      <c r="M6" s="15"/>
      <c r="N6" s="15"/>
    </row>
    <row r="7" spans="1:14" x14ac:dyDescent="0.3">
      <c r="A7" s="9">
        <f>[5]DBD!A11</f>
        <v>3</v>
      </c>
      <c r="B7" s="9" t="str">
        <f>[5]DBD!B11</f>
        <v>TitaTlrNo</v>
      </c>
      <c r="C7" s="9" t="str">
        <f>[5]DBD!C11</f>
        <v>經辦</v>
      </c>
      <c r="D7" s="9" t="str">
        <f>[5]DBD!D11</f>
        <v>VARCHAR2</v>
      </c>
      <c r="E7" s="9">
        <f>[5]DBD!E11</f>
        <v>8</v>
      </c>
      <c r="F7" s="9">
        <f>[5]DBD!F11</f>
        <v>0</v>
      </c>
      <c r="G7" s="9">
        <f>[5]DBD!G11</f>
        <v>0</v>
      </c>
      <c r="H7" s="15"/>
      <c r="I7" s="15"/>
      <c r="J7" s="15"/>
      <c r="K7" s="15"/>
      <c r="L7" s="15"/>
      <c r="M7" s="15"/>
      <c r="N7" s="15"/>
    </row>
    <row r="8" spans="1:14" ht="16.2" customHeight="1" x14ac:dyDescent="0.3">
      <c r="A8" s="9">
        <f>[5]DBD!A12</f>
        <v>4</v>
      </c>
      <c r="B8" s="9" t="str">
        <f>[5]DBD!B12</f>
        <v>TitaTxtNo</v>
      </c>
      <c r="C8" s="9" t="str">
        <f>[5]DBD!C12</f>
        <v>交易序號</v>
      </c>
      <c r="D8" s="9" t="str">
        <f>[5]DBD!D12</f>
        <v>VARCHAR2</v>
      </c>
      <c r="E8" s="9">
        <f>[5]DBD!E12</f>
        <v>8</v>
      </c>
      <c r="F8" s="9">
        <f>[5]DBD!F12</f>
        <v>0</v>
      </c>
      <c r="G8" s="9">
        <f>[5]DBD!G12</f>
        <v>0</v>
      </c>
      <c r="H8" s="15"/>
      <c r="I8" s="15"/>
      <c r="J8" s="15"/>
      <c r="K8" s="15"/>
      <c r="L8" s="15"/>
      <c r="M8" s="15"/>
      <c r="N8" s="15"/>
    </row>
    <row r="9" spans="1:14" ht="16.2" customHeight="1" x14ac:dyDescent="0.3">
      <c r="A9" s="9">
        <f>[5]DBD!A13</f>
        <v>5</v>
      </c>
      <c r="B9" s="9" t="str">
        <f>[5]DBD!B13</f>
        <v>DrawdownCode</v>
      </c>
      <c r="C9" s="9" t="str">
        <f>[5]DBD!C13</f>
        <v>撥款方式</v>
      </c>
      <c r="D9" s="9" t="str">
        <f>[5]DBD!D13</f>
        <v>DECIMAL</v>
      </c>
      <c r="E9" s="9">
        <f>[5]DBD!E13</f>
        <v>2</v>
      </c>
      <c r="F9" s="9">
        <f>[5]DBD!F13</f>
        <v>0</v>
      </c>
      <c r="G9" s="9" t="str">
        <f>[5]DBD!G13</f>
        <v>01:整批匯款
02:單筆匯款
04:退款台新(存款憑條)
05:退款他行(整批匯款)
11:退款新光(存款憑條)</v>
      </c>
      <c r="H9" s="15"/>
      <c r="I9" s="19"/>
      <c r="J9" s="19"/>
      <c r="K9" s="19"/>
      <c r="L9" s="19"/>
      <c r="M9" s="15"/>
      <c r="N9" s="15"/>
    </row>
    <row r="10" spans="1:14" ht="16.2" customHeight="1" x14ac:dyDescent="0.3">
      <c r="A10" s="9">
        <f>[5]DBD!A14</f>
        <v>6</v>
      </c>
      <c r="B10" s="9" t="str">
        <f>[5]DBD!B14</f>
        <v>StatusCode</v>
      </c>
      <c r="C10" s="9" t="str">
        <f>[5]DBD!C14</f>
        <v>狀態</v>
      </c>
      <c r="D10" s="9" t="str">
        <f>[5]DBD!D14</f>
        <v>DECIMAL</v>
      </c>
      <c r="E10" s="9">
        <f>[5]DBD!E14</f>
        <v>1</v>
      </c>
      <c r="F10" s="9">
        <f>[5]DBD!F14</f>
        <v>0</v>
      </c>
      <c r="G10" s="9" t="str">
        <f>[5]DBD!G14</f>
        <v>0:正常
1:產檔後修正
2:產檔後訂正</v>
      </c>
      <c r="H10" s="15"/>
      <c r="I10" s="15"/>
      <c r="J10" s="15"/>
      <c r="K10" s="15"/>
      <c r="L10" s="15"/>
      <c r="M10" s="15"/>
      <c r="N10" s="15"/>
    </row>
    <row r="11" spans="1:14" ht="16.2" customHeight="1" x14ac:dyDescent="0.3">
      <c r="A11" s="9">
        <f>[5]DBD!A15</f>
        <v>7</v>
      </c>
      <c r="B11" s="9" t="str">
        <f>[5]DBD!B15</f>
        <v>RemitBank</v>
      </c>
      <c r="C11" s="9" t="str">
        <f>[5]DBD!C15</f>
        <v>匯款銀行</v>
      </c>
      <c r="D11" s="9" t="str">
        <f>[5]DBD!D15</f>
        <v>VARCHAR2</v>
      </c>
      <c r="E11" s="9">
        <f>[5]DBD!E15</f>
        <v>3</v>
      </c>
      <c r="F11" s="9">
        <f>[5]DBD!F15</f>
        <v>0</v>
      </c>
      <c r="G11" s="9">
        <f>[5]DBD!G15</f>
        <v>0</v>
      </c>
      <c r="H11" s="15"/>
      <c r="I11" s="20"/>
      <c r="J11" s="20"/>
      <c r="K11" s="20"/>
      <c r="L11" s="15"/>
      <c r="M11" s="15"/>
      <c r="N11" s="15"/>
    </row>
    <row r="12" spans="1:14" ht="16.2" customHeight="1" x14ac:dyDescent="0.3">
      <c r="A12" s="9">
        <f>[5]DBD!A16</f>
        <v>8</v>
      </c>
      <c r="B12" s="9" t="str">
        <f>[5]DBD!B16</f>
        <v>RemitBranch</v>
      </c>
      <c r="C12" s="9" t="str">
        <f>[5]DBD!C16</f>
        <v>匯款分行</v>
      </c>
      <c r="D12" s="9" t="str">
        <f>[5]DBD!D16</f>
        <v>VARCHAR2</v>
      </c>
      <c r="E12" s="9">
        <f>[5]DBD!E16</f>
        <v>4</v>
      </c>
      <c r="F12" s="9">
        <f>[5]DBD!F16</f>
        <v>0</v>
      </c>
      <c r="G12" s="9">
        <f>[5]DBD!G16</f>
        <v>0</v>
      </c>
      <c r="H12" s="15"/>
      <c r="I12" s="20"/>
      <c r="J12" s="20"/>
      <c r="K12" s="20"/>
      <c r="L12" s="15"/>
      <c r="M12" s="15"/>
      <c r="N12" s="15"/>
    </row>
    <row r="13" spans="1:14" ht="16.2" customHeight="1" x14ac:dyDescent="0.3">
      <c r="A13" s="9">
        <f>[5]DBD!A17</f>
        <v>9</v>
      </c>
      <c r="B13" s="9" t="str">
        <f>[5]DBD!B17</f>
        <v>RemitAcctNo</v>
      </c>
      <c r="C13" s="9" t="str">
        <f>[5]DBD!C17</f>
        <v>匯款帳號</v>
      </c>
      <c r="D13" s="9" t="str">
        <f>[5]DBD!D17</f>
        <v>VARCHAR2</v>
      </c>
      <c r="E13" s="9">
        <f>[5]DBD!E17</f>
        <v>14</v>
      </c>
      <c r="F13" s="9">
        <f>[5]DBD!F17</f>
        <v>0</v>
      </c>
      <c r="G13" s="9">
        <f>[5]DBD!G17</f>
        <v>0</v>
      </c>
      <c r="H13" s="15"/>
      <c r="I13" s="20"/>
      <c r="J13" s="20"/>
      <c r="K13" s="20"/>
      <c r="L13" s="15"/>
      <c r="M13" s="15"/>
      <c r="N13" s="15"/>
    </row>
    <row r="14" spans="1:14" ht="16.2" customHeight="1" x14ac:dyDescent="0.3">
      <c r="A14" s="9">
        <f>[5]DBD!A18</f>
        <v>10</v>
      </c>
      <c r="B14" s="9" t="str">
        <f>[5]DBD!B18</f>
        <v>CustNo</v>
      </c>
      <c r="C14" s="9" t="str">
        <f>[5]DBD!C18</f>
        <v>收款戶號</v>
      </c>
      <c r="D14" s="9" t="str">
        <f>[5]DBD!D18</f>
        <v>DECIMAL</v>
      </c>
      <c r="E14" s="9">
        <f>[5]DBD!E18</f>
        <v>7</v>
      </c>
      <c r="F14" s="9">
        <f>[5]DBD!F18</f>
        <v>0</v>
      </c>
      <c r="G14" s="9">
        <f>[5]DBD!G18</f>
        <v>0</v>
      </c>
      <c r="H14" s="15"/>
      <c r="I14" s="19"/>
      <c r="J14" s="19"/>
      <c r="K14" s="19"/>
      <c r="L14" s="19"/>
      <c r="M14" s="15"/>
      <c r="N14" s="15"/>
    </row>
    <row r="15" spans="1:14" ht="16.2" customHeight="1" x14ac:dyDescent="0.3">
      <c r="A15" s="9">
        <f>[5]DBD!A19</f>
        <v>11</v>
      </c>
      <c r="B15" s="9" t="str">
        <f>[5]DBD!B19</f>
        <v>FacmNo</v>
      </c>
      <c r="C15" s="9" t="str">
        <f>[5]DBD!C19</f>
        <v>額度編號</v>
      </c>
      <c r="D15" s="9" t="str">
        <f>[5]DBD!D19</f>
        <v>DECIMAL</v>
      </c>
      <c r="E15" s="9">
        <f>[5]DBD!E19</f>
        <v>3</v>
      </c>
      <c r="F15" s="9">
        <f>[5]DBD!F19</f>
        <v>0</v>
      </c>
      <c r="G15" s="9">
        <f>[5]DBD!G19</f>
        <v>0</v>
      </c>
      <c r="H15" s="15"/>
      <c r="I15" s="19"/>
      <c r="J15" s="19"/>
      <c r="K15" s="19"/>
      <c r="L15" s="19"/>
      <c r="M15" s="15"/>
      <c r="N15" s="15"/>
    </row>
    <row r="16" spans="1:14" ht="16.2" customHeight="1" x14ac:dyDescent="0.3">
      <c r="A16" s="9">
        <f>[5]DBD!A20</f>
        <v>12</v>
      </c>
      <c r="B16" s="9" t="str">
        <f>[5]DBD!B20</f>
        <v>BormNo</v>
      </c>
      <c r="C16" s="9" t="str">
        <f>[5]DBD!C20</f>
        <v>撥款序號</v>
      </c>
      <c r="D16" s="9" t="str">
        <f>[5]DBD!D20</f>
        <v>DECIMAL</v>
      </c>
      <c r="E16" s="9">
        <f>[5]DBD!E20</f>
        <v>3</v>
      </c>
      <c r="F16" s="9">
        <f>[5]DBD!F20</f>
        <v>0</v>
      </c>
      <c r="G16" s="9">
        <f>[5]DBD!G20</f>
        <v>0</v>
      </c>
      <c r="H16" s="15"/>
      <c r="I16" s="19"/>
      <c r="J16" s="19"/>
      <c r="K16" s="19"/>
      <c r="L16" s="19"/>
      <c r="M16" s="15"/>
      <c r="N16" s="15"/>
    </row>
    <row r="17" spans="1:14" ht="16.2" customHeight="1" x14ac:dyDescent="0.3">
      <c r="A17" s="9">
        <f>[5]DBD!A21</f>
        <v>13</v>
      </c>
      <c r="B17" s="9" t="str">
        <f>[5]DBD!B21</f>
        <v>CustName</v>
      </c>
      <c r="C17" s="9" t="str">
        <f>[5]DBD!C21</f>
        <v>收款戶名</v>
      </c>
      <c r="D17" s="9" t="str">
        <f>[5]DBD!D21</f>
        <v>NVARCHAR2</v>
      </c>
      <c r="E17" s="9">
        <f>[5]DBD!E21</f>
        <v>100</v>
      </c>
      <c r="F17" s="9">
        <f>[5]DBD!F21</f>
        <v>0</v>
      </c>
      <c r="G17" s="9">
        <f>[5]DBD!G21</f>
        <v>0</v>
      </c>
      <c r="H17" s="15"/>
      <c r="I17" s="20"/>
      <c r="J17" s="20"/>
      <c r="K17" s="20"/>
      <c r="L17" s="15"/>
      <c r="M17" s="15"/>
      <c r="N17" s="15"/>
    </row>
    <row r="18" spans="1:14" ht="16.2" customHeight="1" x14ac:dyDescent="0.3">
      <c r="A18" s="9">
        <f>[5]DBD!A22</f>
        <v>14</v>
      </c>
      <c r="B18" s="9" t="str">
        <f>[5]DBD!B22</f>
        <v>Remark</v>
      </c>
      <c r="C18" s="9" t="str">
        <f>[5]DBD!C22</f>
        <v>附言</v>
      </c>
      <c r="D18" s="9" t="str">
        <f>[5]DBD!D22</f>
        <v>NVARCHAR2</v>
      </c>
      <c r="E18" s="9">
        <f>[5]DBD!E22</f>
        <v>100</v>
      </c>
      <c r="F18" s="9">
        <f>[5]DBD!F22</f>
        <v>0</v>
      </c>
      <c r="G18" s="9">
        <f>[5]DBD!G22</f>
        <v>0</v>
      </c>
      <c r="H18" s="15"/>
      <c r="I18" s="15"/>
      <c r="J18" s="15"/>
      <c r="K18" s="15"/>
      <c r="L18" s="15"/>
      <c r="M18" s="15"/>
      <c r="N18" s="15"/>
    </row>
    <row r="19" spans="1:14" ht="16.2" customHeight="1" x14ac:dyDescent="0.3">
      <c r="A19" s="9">
        <f>[5]DBD!A23</f>
        <v>15</v>
      </c>
      <c r="B19" s="9" t="str">
        <f>[5]DBD!B23</f>
        <v>CurrencyCode</v>
      </c>
      <c r="C19" s="9" t="str">
        <f>[5]DBD!C23</f>
        <v>幣別</v>
      </c>
      <c r="D19" s="9" t="str">
        <f>[5]DBD!D23</f>
        <v>VARCHAR2</v>
      </c>
      <c r="E19" s="9">
        <f>[5]DBD!E23</f>
        <v>3</v>
      </c>
      <c r="F19" s="9">
        <f>[5]DBD!F23</f>
        <v>0</v>
      </c>
      <c r="G19" s="9">
        <f>[5]DBD!G23</f>
        <v>0</v>
      </c>
      <c r="H19" s="15"/>
      <c r="I19" s="15"/>
      <c r="J19" s="15"/>
      <c r="K19" s="15"/>
      <c r="L19" s="15"/>
      <c r="M19" s="15"/>
      <c r="N19" s="15"/>
    </row>
    <row r="20" spans="1:14" ht="16.2" customHeight="1" x14ac:dyDescent="0.3">
      <c r="A20" s="9">
        <f>[5]DBD!A24</f>
        <v>16</v>
      </c>
      <c r="B20" s="9" t="str">
        <f>[5]DBD!B24</f>
        <v>RemitAmt</v>
      </c>
      <c r="C20" s="9" t="str">
        <f>[5]DBD!C24</f>
        <v>匯款金額</v>
      </c>
      <c r="D20" s="9" t="str">
        <f>[5]DBD!D24</f>
        <v>DECIMAL</v>
      </c>
      <c r="E20" s="9">
        <f>[5]DBD!E24</f>
        <v>16</v>
      </c>
      <c r="F20" s="9">
        <f>[5]DBD!F24</f>
        <v>2</v>
      </c>
      <c r="G20" s="9">
        <f>[5]DBD!G24</f>
        <v>0</v>
      </c>
      <c r="H20" s="15"/>
      <c r="I20" s="20"/>
      <c r="J20" s="20"/>
      <c r="K20" s="20"/>
      <c r="L20" s="15"/>
      <c r="M20" s="15"/>
      <c r="N20" s="15"/>
    </row>
    <row r="21" spans="1:14" ht="16.2" customHeight="1" x14ac:dyDescent="0.3">
      <c r="A21" s="9">
        <f>[5]DBD!A25</f>
        <v>17</v>
      </c>
      <c r="B21" s="9" t="str">
        <f>[5]DBD!B25</f>
        <v>AmlRsp</v>
      </c>
      <c r="C21" s="9" t="str">
        <f>[5]DBD!C25</f>
        <v>AML回應碼</v>
      </c>
      <c r="D21" s="9" t="str">
        <f>[5]DBD!D25</f>
        <v>varchar2</v>
      </c>
      <c r="E21" s="9">
        <f>[5]DBD!E25</f>
        <v>1</v>
      </c>
      <c r="F21" s="9">
        <f>[5]DBD!F25</f>
        <v>0</v>
      </c>
      <c r="G21" s="9" t="str">
        <f>[5]DBD!G25</f>
        <v>1.正常
2.可疑名單
3.未確定
4.逾時
5.人工檢核-正常
6.人工檢核-可疑
7.人工檢核-未確定</v>
      </c>
    </row>
  </sheetData>
  <mergeCells count="1">
    <mergeCell ref="A1:B1"/>
  </mergeCells>
  <phoneticPr fontId="1" type="noConversion"/>
  <hyperlinks>
    <hyperlink ref="E1" location="'L4'!A1" display="回首頁" xr:uid="{00000000-0004-0000-05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0"/>
  <sheetViews>
    <sheetView workbookViewId="0">
      <selection activeCell="C2" sqref="C2:C3"/>
    </sheetView>
  </sheetViews>
  <sheetFormatPr defaultColWidth="67.5546875" defaultRowHeight="16.2" customHeight="1" x14ac:dyDescent="0.3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2.5546875" style="11" bestFit="1" customWidth="1"/>
    <col min="9" max="9" width="11" style="11" bestFit="1" customWidth="1"/>
    <col min="10" max="10" width="17.77734375" style="11" bestFit="1" customWidth="1"/>
    <col min="11" max="13" width="6.21875" style="11" bestFit="1" customWidth="1"/>
    <col min="14" max="14" width="11" style="11" bestFit="1" customWidth="1"/>
    <col min="15" max="16384" width="67.5546875" style="11"/>
  </cols>
  <sheetData>
    <row r="1" spans="1:14" ht="16.2" customHeight="1" x14ac:dyDescent="0.3">
      <c r="A1" s="39" t="s">
        <v>37</v>
      </c>
      <c r="B1" s="40"/>
      <c r="C1" s="9" t="str">
        <f>[6]DBD!C1</f>
        <v>BankRmtf</v>
      </c>
      <c r="D1" s="9" t="str">
        <f>[6]DBD!D1</f>
        <v>匯款轉帳檔</v>
      </c>
      <c r="E1" s="22" t="s">
        <v>38</v>
      </c>
      <c r="F1" s="10"/>
      <c r="G1" s="10"/>
    </row>
    <row r="2" spans="1:14" x14ac:dyDescent="0.3">
      <c r="A2" s="32"/>
      <c r="B2" s="33" t="s">
        <v>213</v>
      </c>
      <c r="C2" s="9"/>
      <c r="D2" s="9"/>
      <c r="E2" s="22"/>
      <c r="F2" s="10"/>
      <c r="G2" s="10"/>
    </row>
    <row r="3" spans="1:14" x14ac:dyDescent="0.3">
      <c r="A3" s="32"/>
      <c r="B3" s="33" t="s">
        <v>214</v>
      </c>
      <c r="C3" s="9"/>
      <c r="D3" s="9"/>
      <c r="E3" s="22"/>
      <c r="F3" s="10"/>
      <c r="G3" s="10"/>
    </row>
    <row r="4" spans="1:14" ht="16.2" customHeight="1" x14ac:dyDescent="0.3">
      <c r="A4" s="12" t="s">
        <v>39</v>
      </c>
      <c r="B4" s="12" t="s">
        <v>10</v>
      </c>
      <c r="C4" s="13" t="s">
        <v>11</v>
      </c>
      <c r="D4" s="12" t="s">
        <v>12</v>
      </c>
      <c r="E4" s="12" t="s">
        <v>13</v>
      </c>
      <c r="F4" s="12" t="s">
        <v>14</v>
      </c>
      <c r="G4" s="13" t="s">
        <v>15</v>
      </c>
      <c r="H4" s="14" t="s">
        <v>40</v>
      </c>
      <c r="I4" s="14" t="s">
        <v>41</v>
      </c>
      <c r="J4" s="14" t="s">
        <v>42</v>
      </c>
      <c r="K4" s="14" t="s">
        <v>43</v>
      </c>
      <c r="L4" s="14" t="s">
        <v>44</v>
      </c>
      <c r="M4" s="14" t="s">
        <v>45</v>
      </c>
      <c r="N4" s="14" t="s">
        <v>46</v>
      </c>
    </row>
    <row r="5" spans="1:14" ht="16.2" customHeight="1" x14ac:dyDescent="0.3">
      <c r="A5" s="9">
        <f>[6]DBD!A9</f>
        <v>1</v>
      </c>
      <c r="B5" s="9" t="str">
        <f>[6]DBD!B9</f>
        <v>AcDate</v>
      </c>
      <c r="C5" s="9" t="str">
        <f>[6]DBD!C9</f>
        <v>會計日</v>
      </c>
      <c r="D5" s="9" t="str">
        <f>[6]DBD!D9</f>
        <v>Decimald</v>
      </c>
      <c r="E5" s="9">
        <f>[6]DBD!E9</f>
        <v>8</v>
      </c>
      <c r="F5" s="9">
        <f>[6]DBD!F9</f>
        <v>0</v>
      </c>
      <c r="G5" s="9">
        <f>[6]DBD!G9</f>
        <v>0</v>
      </c>
      <c r="H5" s="15"/>
      <c r="I5" s="19"/>
      <c r="J5" s="19"/>
      <c r="K5" s="19"/>
      <c r="L5" s="19"/>
      <c r="M5" s="15"/>
      <c r="N5" s="15"/>
    </row>
    <row r="6" spans="1:14" ht="16.2" customHeight="1" x14ac:dyDescent="0.3">
      <c r="A6" s="9">
        <f>[6]DBD!A10</f>
        <v>2</v>
      </c>
      <c r="B6" s="9" t="str">
        <f>[6]DBD!B10</f>
        <v>BatchNo</v>
      </c>
      <c r="C6" s="9" t="str">
        <f>[6]DBD!C10</f>
        <v>批號</v>
      </c>
      <c r="D6" s="9" t="str">
        <f>[6]DBD!D10</f>
        <v>VARCHAR2</v>
      </c>
      <c r="E6" s="9">
        <f>[6]DBD!E10</f>
        <v>6</v>
      </c>
      <c r="F6" s="9">
        <f>[6]DBD!F10</f>
        <v>0</v>
      </c>
      <c r="G6" s="9">
        <f>[6]DBD!G10</f>
        <v>0</v>
      </c>
      <c r="H6" s="15"/>
      <c r="I6" s="19"/>
      <c r="J6" s="19"/>
      <c r="K6" s="19"/>
      <c r="L6" s="19"/>
      <c r="M6" s="15"/>
      <c r="N6" s="15"/>
    </row>
    <row r="7" spans="1:14" ht="16.2" customHeight="1" x14ac:dyDescent="0.3">
      <c r="A7" s="9">
        <f>[6]DBD!A11</f>
        <v>2</v>
      </c>
      <c r="B7" s="9" t="str">
        <f>[6]DBD!B11</f>
        <v>DetailSeq</v>
      </c>
      <c r="C7" s="9" t="str">
        <f>[6]DBD!C11</f>
        <v>明細序號</v>
      </c>
      <c r="D7" s="9" t="str">
        <f>[6]DBD!D11</f>
        <v>DECIMAL</v>
      </c>
      <c r="E7" s="9">
        <f>[6]DBD!E11</f>
        <v>6</v>
      </c>
      <c r="F7" s="9">
        <f>[6]DBD!F11</f>
        <v>0</v>
      </c>
      <c r="G7" s="9">
        <f>[6]DBD!G11</f>
        <v>0</v>
      </c>
      <c r="H7" s="15"/>
      <c r="I7" s="15"/>
      <c r="J7" s="15"/>
      <c r="K7" s="15"/>
      <c r="L7" s="15"/>
      <c r="M7" s="15"/>
      <c r="N7" s="15"/>
    </row>
    <row r="8" spans="1:14" ht="16.2" customHeight="1" x14ac:dyDescent="0.3">
      <c r="A8" s="9">
        <f>[6]DBD!A12</f>
        <v>3</v>
      </c>
      <c r="B8" s="9" t="str">
        <f>[6]DBD!B12</f>
        <v>CustNo</v>
      </c>
      <c r="C8" s="9" t="str">
        <f>[6]DBD!C12</f>
        <v>戶號</v>
      </c>
      <c r="D8" s="9" t="str">
        <f>[6]DBD!D12</f>
        <v>DECIMAL</v>
      </c>
      <c r="E8" s="9">
        <f>[6]DBD!E12</f>
        <v>7</v>
      </c>
      <c r="F8" s="9">
        <f>[6]DBD!F12</f>
        <v>0</v>
      </c>
      <c r="G8" s="9">
        <f>[6]DBD!G12</f>
        <v>0</v>
      </c>
      <c r="H8" s="15"/>
      <c r="I8" s="19"/>
      <c r="J8" s="19"/>
      <c r="K8" s="19"/>
      <c r="L8" s="19"/>
      <c r="M8" s="15"/>
      <c r="N8" s="15"/>
    </row>
    <row r="9" spans="1:14" ht="16.2" customHeight="1" x14ac:dyDescent="0.3">
      <c r="A9" s="9">
        <f>[6]DBD!A13</f>
        <v>4</v>
      </c>
      <c r="B9" s="9" t="str">
        <f>[6]DBD!B13</f>
        <v>RepayType</v>
      </c>
      <c r="C9" s="9" t="str">
        <f>[6]DBD!C13</f>
        <v>還款類別</v>
      </c>
      <c r="D9" s="9" t="str">
        <f>[6]DBD!D13</f>
        <v>VARCHAR2</v>
      </c>
      <c r="E9" s="9">
        <f>[6]DBD!E13</f>
        <v>2</v>
      </c>
      <c r="F9" s="9">
        <f>[6]DBD!F13</f>
        <v>0</v>
      </c>
      <c r="G9" s="9" t="str">
        <f>[6]DBD!G13</f>
        <v>0.債協暫收款
1.期款
2.部分償還
3.結案
4.帳管費
5.火險費
6.契變手續費
7.法務費
9.其他</v>
      </c>
      <c r="H9" s="15"/>
      <c r="I9" s="19"/>
      <c r="J9" s="19"/>
      <c r="K9" s="19"/>
      <c r="L9" s="19"/>
      <c r="M9" s="15"/>
      <c r="N9" s="15"/>
    </row>
    <row r="10" spans="1:14" ht="16.2" customHeight="1" x14ac:dyDescent="0.3">
      <c r="A10" s="9">
        <f>[6]DBD!A14</f>
        <v>5</v>
      </c>
      <c r="B10" s="9" t="str">
        <f>[6]DBD!B14</f>
        <v>RepayAmt</v>
      </c>
      <c r="C10" s="9" t="str">
        <f>[6]DBD!C14</f>
        <v>還款金額</v>
      </c>
      <c r="D10" s="9" t="str">
        <f>[6]DBD!D14</f>
        <v>DECIMAL</v>
      </c>
      <c r="E10" s="9">
        <f>[6]DBD!E14</f>
        <v>14</v>
      </c>
      <c r="F10" s="9">
        <f>[6]DBD!F14</f>
        <v>0</v>
      </c>
      <c r="G10" s="9">
        <f>[6]DBD!G14</f>
        <v>0</v>
      </c>
      <c r="H10" s="15"/>
      <c r="I10" s="15"/>
      <c r="J10" s="15"/>
      <c r="K10" s="15"/>
      <c r="L10" s="15"/>
      <c r="M10" s="15"/>
      <c r="N10" s="15"/>
    </row>
    <row r="11" spans="1:14" ht="16.2" customHeight="1" x14ac:dyDescent="0.3">
      <c r="A11" s="9">
        <f>[6]DBD!A15</f>
        <v>6</v>
      </c>
      <c r="B11" s="9" t="str">
        <f>[6]DBD!B15</f>
        <v>DepAcctNo</v>
      </c>
      <c r="C11" s="9" t="str">
        <f>[6]DBD!C15</f>
        <v>存摺帳號</v>
      </c>
      <c r="D11" s="9" t="str">
        <f>[6]DBD!D15</f>
        <v>VARCHAR2</v>
      </c>
      <c r="E11" s="9">
        <f>[6]DBD!E15</f>
        <v>14</v>
      </c>
      <c r="F11" s="9">
        <f>[6]DBD!F15</f>
        <v>0</v>
      </c>
      <c r="G11" s="9">
        <f>[6]DBD!G15</f>
        <v>0</v>
      </c>
      <c r="H11" s="15"/>
      <c r="I11" s="20"/>
      <c r="J11" s="20"/>
      <c r="K11" s="20"/>
      <c r="L11" s="15"/>
      <c r="M11" s="15"/>
      <c r="N11" s="15"/>
    </row>
    <row r="12" spans="1:14" ht="16.2" customHeight="1" x14ac:dyDescent="0.3">
      <c r="A12" s="9">
        <f>[6]DBD!A16</f>
        <v>7</v>
      </c>
      <c r="B12" s="9" t="str">
        <f>[6]DBD!B16</f>
        <v>EntryDate</v>
      </c>
      <c r="C12" s="9" t="str">
        <f>[6]DBD!C16</f>
        <v>入帳日期</v>
      </c>
      <c r="D12" s="9" t="str">
        <f>[6]DBD!D16</f>
        <v>Decimald</v>
      </c>
      <c r="E12" s="9">
        <f>[6]DBD!E16</f>
        <v>8</v>
      </c>
      <c r="F12" s="9">
        <f>[6]DBD!F16</f>
        <v>0</v>
      </c>
      <c r="G12" s="9">
        <f>[6]DBD!G16</f>
        <v>0</v>
      </c>
      <c r="H12" s="15"/>
      <c r="I12" s="19"/>
      <c r="J12" s="19"/>
      <c r="K12" s="19"/>
      <c r="L12" s="19"/>
      <c r="M12" s="15"/>
      <c r="N12" s="15"/>
    </row>
    <row r="13" spans="1:14" ht="16.2" customHeight="1" x14ac:dyDescent="0.3">
      <c r="A13" s="9">
        <f>[6]DBD!A17</f>
        <v>8</v>
      </c>
      <c r="B13" s="9" t="str">
        <f>[6]DBD!B17</f>
        <v>DscptCode</v>
      </c>
      <c r="C13" s="9" t="str">
        <f>[6]DBD!C17</f>
        <v>摘要代碼</v>
      </c>
      <c r="D13" s="9" t="str">
        <f>[6]DBD!D17</f>
        <v>VARCHAR2</v>
      </c>
      <c r="E13" s="9">
        <f>[6]DBD!E17</f>
        <v>4</v>
      </c>
      <c r="F13" s="9">
        <f>[6]DBD!F17</f>
        <v>0</v>
      </c>
      <c r="G13" s="9">
        <f>[6]DBD!G17</f>
        <v>0</v>
      </c>
      <c r="H13" s="15"/>
      <c r="I13" s="20"/>
      <c r="J13" s="20"/>
      <c r="K13" s="20"/>
      <c r="L13" s="15"/>
      <c r="M13" s="15"/>
      <c r="N13" s="15"/>
    </row>
    <row r="14" spans="1:14" ht="16.2" customHeight="1" x14ac:dyDescent="0.3">
      <c r="A14" s="9">
        <f>[6]DBD!A18</f>
        <v>9</v>
      </c>
      <c r="B14" s="9" t="str">
        <f>[6]DBD!B18</f>
        <v>VirtualAcctNo</v>
      </c>
      <c r="C14" s="9" t="str">
        <f>[6]DBD!C18</f>
        <v>虛擬帳號</v>
      </c>
      <c r="D14" s="9" t="str">
        <f>[6]DBD!D18</f>
        <v>NVARCHAR2</v>
      </c>
      <c r="E14" s="9">
        <f>[6]DBD!E18</f>
        <v>14</v>
      </c>
      <c r="F14" s="9">
        <f>[6]DBD!F18</f>
        <v>0</v>
      </c>
      <c r="G14" s="9">
        <f>[6]DBD!G18</f>
        <v>0</v>
      </c>
      <c r="H14" s="15"/>
      <c r="I14" s="19"/>
      <c r="J14" s="19"/>
      <c r="K14" s="19"/>
      <c r="L14" s="19"/>
      <c r="M14" s="15"/>
      <c r="N14" s="15"/>
    </row>
    <row r="15" spans="1:14" ht="16.2" customHeight="1" x14ac:dyDescent="0.3">
      <c r="A15" s="9">
        <f>[6]DBD!A19</f>
        <v>10</v>
      </c>
      <c r="B15" s="9" t="str">
        <f>[6]DBD!B19</f>
        <v>WithdrawAmt</v>
      </c>
      <c r="C15" s="9" t="str">
        <f>[6]DBD!C19</f>
        <v>提款</v>
      </c>
      <c r="D15" s="9" t="str">
        <f>[6]DBD!D19</f>
        <v>DECIMAL</v>
      </c>
      <c r="E15" s="9">
        <f>[6]DBD!E19</f>
        <v>14</v>
      </c>
      <c r="F15" s="9">
        <f>[6]DBD!F19</f>
        <v>0</v>
      </c>
      <c r="G15" s="9">
        <f>[6]DBD!G19</f>
        <v>0</v>
      </c>
      <c r="H15" s="15"/>
      <c r="I15" s="19"/>
      <c r="J15" s="19"/>
      <c r="K15" s="19"/>
      <c r="L15" s="19"/>
      <c r="M15" s="15"/>
      <c r="N15" s="15"/>
    </row>
    <row r="16" spans="1:14" ht="16.2" customHeight="1" x14ac:dyDescent="0.3">
      <c r="A16" s="9">
        <f>[6]DBD!A20</f>
        <v>11</v>
      </c>
      <c r="B16" s="9" t="str">
        <f>[6]DBD!B20</f>
        <v>DepositAmt</v>
      </c>
      <c r="C16" s="9" t="str">
        <f>[6]DBD!C20</f>
        <v>存款</v>
      </c>
      <c r="D16" s="9" t="str">
        <f>[6]DBD!D20</f>
        <v>DECIMAL</v>
      </c>
      <c r="E16" s="9">
        <f>[6]DBD!E20</f>
        <v>14</v>
      </c>
      <c r="F16" s="9">
        <f>[6]DBD!F20</f>
        <v>0</v>
      </c>
      <c r="G16" s="9">
        <f>[6]DBD!G20</f>
        <v>0</v>
      </c>
      <c r="H16" s="15"/>
      <c r="I16" s="19"/>
      <c r="J16" s="19"/>
      <c r="K16" s="19"/>
      <c r="L16" s="19"/>
      <c r="M16" s="15"/>
      <c r="N16" s="15"/>
    </row>
    <row r="17" spans="1:14" ht="16.2" customHeight="1" x14ac:dyDescent="0.3">
      <c r="A17" s="9">
        <f>[6]DBD!A21</f>
        <v>12</v>
      </c>
      <c r="B17" s="9" t="str">
        <f>[6]DBD!B21</f>
        <v>Balance</v>
      </c>
      <c r="C17" s="9" t="str">
        <f>[6]DBD!C21</f>
        <v>結餘</v>
      </c>
      <c r="D17" s="9" t="str">
        <f>[6]DBD!D21</f>
        <v>DECIMAL</v>
      </c>
      <c r="E17" s="9">
        <f>[6]DBD!E21</f>
        <v>14</v>
      </c>
      <c r="F17" s="9">
        <f>[6]DBD!F21</f>
        <v>0</v>
      </c>
      <c r="G17" s="9">
        <f>[6]DBD!G21</f>
        <v>0</v>
      </c>
      <c r="H17" s="15"/>
      <c r="I17" s="20"/>
      <c r="J17" s="20"/>
      <c r="K17" s="20"/>
      <c r="L17" s="15"/>
      <c r="M17" s="15"/>
      <c r="N17" s="15"/>
    </row>
    <row r="18" spans="1:14" ht="16.2" customHeight="1" x14ac:dyDescent="0.3">
      <c r="A18" s="9">
        <f>[6]DBD!A22</f>
        <v>13</v>
      </c>
      <c r="B18" s="9" t="str">
        <f>[6]DBD!B22</f>
        <v>RemintBank</v>
      </c>
      <c r="C18" s="9" t="str">
        <f>[6]DBD!C22</f>
        <v>匯款銀行代碼</v>
      </c>
      <c r="D18" s="9" t="str">
        <f>[6]DBD!D22</f>
        <v>VARCHAR2</v>
      </c>
      <c r="E18" s="9">
        <f>[6]DBD!E22</f>
        <v>7</v>
      </c>
      <c r="F18" s="9">
        <f>[6]DBD!F22</f>
        <v>0</v>
      </c>
      <c r="G18" s="9">
        <f>[6]DBD!G22</f>
        <v>0</v>
      </c>
      <c r="H18" s="15"/>
      <c r="I18" s="15"/>
      <c r="J18" s="15"/>
      <c r="K18" s="15"/>
      <c r="L18" s="15"/>
      <c r="M18" s="15"/>
      <c r="N18" s="15"/>
    </row>
    <row r="19" spans="1:14" ht="16.2" customHeight="1" x14ac:dyDescent="0.3">
      <c r="A19" s="9">
        <f>[6]DBD!A23</f>
        <v>14</v>
      </c>
      <c r="B19" s="9" t="str">
        <f>[6]DBD!B23</f>
        <v>TraderInfo</v>
      </c>
      <c r="C19" s="9" t="str">
        <f>[6]DBD!C23</f>
        <v>交易人資料</v>
      </c>
      <c r="D19" s="9" t="str">
        <f>[6]DBD!D23</f>
        <v>NVARCHAR2</v>
      </c>
      <c r="E19" s="9">
        <f>[6]DBD!E23</f>
        <v>20</v>
      </c>
      <c r="F19" s="9">
        <f>[6]DBD!F23</f>
        <v>0</v>
      </c>
      <c r="G19" s="9">
        <f>[6]DBD!G23</f>
        <v>0</v>
      </c>
      <c r="H19" s="15"/>
      <c r="I19" s="15"/>
      <c r="J19" s="15"/>
      <c r="K19" s="15"/>
      <c r="L19" s="15"/>
      <c r="M19" s="15"/>
      <c r="N19" s="15"/>
    </row>
    <row r="20" spans="1:14" ht="16.2" customHeight="1" x14ac:dyDescent="0.3">
      <c r="A20" s="9">
        <f>[6]DBD!A24</f>
        <v>15</v>
      </c>
      <c r="B20" s="9" t="str">
        <f>[6]DBD!B24</f>
        <v>AmlRsp</v>
      </c>
      <c r="C20" s="9" t="str">
        <f>[6]DBD!C24</f>
        <v>AML回應碼</v>
      </c>
      <c r="D20" s="9" t="str">
        <f>[6]DBD!D24</f>
        <v>varchar2</v>
      </c>
      <c r="E20" s="9">
        <f>[6]DBD!E24</f>
        <v>1</v>
      </c>
      <c r="F20" s="9">
        <f>[6]DBD!F24</f>
        <v>0</v>
      </c>
      <c r="G20" s="9" t="str">
        <f>[6]DBD!G24</f>
        <v>1.正常
2.可疑名單
3.未確定
4.逾時
5.人工檢核-正常
6.人工檢核-可疑
7.人工檢核-未確定</v>
      </c>
    </row>
  </sheetData>
  <mergeCells count="1">
    <mergeCell ref="A1:B1"/>
  </mergeCells>
  <phoneticPr fontId="1" type="noConversion"/>
  <hyperlinks>
    <hyperlink ref="E1" location="'L4'!A1" display="回首頁" xr:uid="{00000000-0004-0000-06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7"/>
  <sheetViews>
    <sheetView topLeftCell="A7" workbookViewId="0">
      <selection activeCell="C2" sqref="C2:C3"/>
    </sheetView>
  </sheetViews>
  <sheetFormatPr defaultColWidth="67.5546875" defaultRowHeight="16.2" x14ac:dyDescent="0.3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11" style="11" bestFit="1" customWidth="1"/>
    <col min="8" max="8" width="12.5546875" style="11" bestFit="1" customWidth="1"/>
    <col min="9" max="9" width="11" style="11" bestFit="1" customWidth="1"/>
    <col min="10" max="10" width="17.77734375" style="11" bestFit="1" customWidth="1"/>
    <col min="11" max="13" width="6.21875" style="11" bestFit="1" customWidth="1"/>
    <col min="14" max="14" width="11" style="11" bestFit="1" customWidth="1"/>
    <col min="15" max="16384" width="67.5546875" style="11"/>
  </cols>
  <sheetData>
    <row r="1" spans="1:14" x14ac:dyDescent="0.3">
      <c r="A1" s="39" t="s">
        <v>37</v>
      </c>
      <c r="B1" s="40"/>
      <c r="C1" s="9" t="str">
        <f>[7]DBD!C1</f>
        <v>BatxCheque</v>
      </c>
      <c r="D1" s="9" t="str">
        <f>[7]DBD!D1</f>
        <v>支票兌現檔</v>
      </c>
      <c r="E1" s="22" t="s">
        <v>38</v>
      </c>
      <c r="F1" s="10"/>
      <c r="G1" s="10"/>
    </row>
    <row r="2" spans="1:14" x14ac:dyDescent="0.3">
      <c r="A2" s="32"/>
      <c r="B2" s="33" t="s">
        <v>213</v>
      </c>
      <c r="C2" s="9"/>
      <c r="D2" s="9"/>
      <c r="E2" s="22"/>
      <c r="F2" s="10"/>
      <c r="G2" s="10"/>
    </row>
    <row r="3" spans="1:14" x14ac:dyDescent="0.3">
      <c r="A3" s="32"/>
      <c r="B3" s="33" t="s">
        <v>214</v>
      </c>
      <c r="C3" s="9"/>
      <c r="D3" s="9"/>
      <c r="E3" s="22"/>
      <c r="F3" s="10"/>
      <c r="G3" s="10"/>
    </row>
    <row r="4" spans="1:14" x14ac:dyDescent="0.3">
      <c r="A4" s="12" t="s">
        <v>39</v>
      </c>
      <c r="B4" s="12" t="s">
        <v>10</v>
      </c>
      <c r="C4" s="13" t="s">
        <v>11</v>
      </c>
      <c r="D4" s="12" t="s">
        <v>12</v>
      </c>
      <c r="E4" s="12" t="s">
        <v>13</v>
      </c>
      <c r="F4" s="12" t="s">
        <v>14</v>
      </c>
      <c r="G4" s="13" t="s">
        <v>15</v>
      </c>
      <c r="H4" s="14" t="s">
        <v>40</v>
      </c>
      <c r="I4" s="14" t="s">
        <v>41</v>
      </c>
      <c r="J4" s="14" t="s">
        <v>42</v>
      </c>
      <c r="K4" s="14" t="s">
        <v>43</v>
      </c>
      <c r="L4" s="14" t="s">
        <v>44</v>
      </c>
      <c r="M4" s="14" t="s">
        <v>45</v>
      </c>
      <c r="N4" s="14" t="s">
        <v>46</v>
      </c>
    </row>
    <row r="5" spans="1:14" x14ac:dyDescent="0.3">
      <c r="A5" s="9">
        <f>[7]DBD!A9</f>
        <v>1</v>
      </c>
      <c r="B5" s="9" t="str">
        <f>[7]DBD!B9</f>
        <v>AcDate</v>
      </c>
      <c r="C5" s="9" t="str">
        <f>[7]DBD!C9</f>
        <v>會計日期</v>
      </c>
      <c r="D5" s="9" t="str">
        <f>[7]DBD!D9</f>
        <v>Decimald</v>
      </c>
      <c r="E5" s="9">
        <f>[7]DBD!E9</f>
        <v>8</v>
      </c>
      <c r="F5" s="9">
        <f>[7]DBD!F9</f>
        <v>0</v>
      </c>
      <c r="G5" s="9">
        <f>[7]DBD!G9</f>
        <v>0</v>
      </c>
      <c r="H5" s="15"/>
      <c r="I5" s="20"/>
      <c r="J5" s="20"/>
      <c r="K5" s="20"/>
      <c r="L5" s="15"/>
      <c r="M5" s="15"/>
      <c r="N5" s="15"/>
    </row>
    <row r="6" spans="1:14" x14ac:dyDescent="0.3">
      <c r="A6" s="9">
        <f>[7]DBD!A10</f>
        <v>2</v>
      </c>
      <c r="B6" s="9" t="str">
        <f>[7]DBD!B10</f>
        <v>BatchNo</v>
      </c>
      <c r="C6" s="9" t="str">
        <f>[7]DBD!C10</f>
        <v>批號</v>
      </c>
      <c r="D6" s="9" t="str">
        <f>[7]DBD!D10</f>
        <v>VARCHAR2</v>
      </c>
      <c r="E6" s="9">
        <f>[7]DBD!E10</f>
        <v>6</v>
      </c>
      <c r="F6" s="9">
        <f>[7]DBD!F10</f>
        <v>0</v>
      </c>
      <c r="G6" s="9">
        <f>[7]DBD!G10</f>
        <v>0</v>
      </c>
      <c r="H6" s="15"/>
      <c r="I6" s="19"/>
      <c r="J6" s="19"/>
      <c r="K6" s="19"/>
      <c r="L6" s="19"/>
      <c r="M6" s="15"/>
      <c r="N6" s="15"/>
    </row>
    <row r="7" spans="1:14" x14ac:dyDescent="0.3">
      <c r="A7" s="9">
        <f>[7]DBD!A11</f>
        <v>3</v>
      </c>
      <c r="B7" s="9" t="str">
        <f>[7]DBD!B11</f>
        <v>ChequeAcct</v>
      </c>
      <c r="C7" s="9" t="str">
        <f>[7]DBD!C11</f>
        <v>支票帳號</v>
      </c>
      <c r="D7" s="9" t="str">
        <f>[7]DBD!D11</f>
        <v>VARCHAR2</v>
      </c>
      <c r="E7" s="9">
        <f>[7]DBD!E11</f>
        <v>9</v>
      </c>
      <c r="F7" s="9">
        <f>[7]DBD!F11</f>
        <v>0</v>
      </c>
      <c r="G7" s="9">
        <f>[7]DBD!G11</f>
        <v>0</v>
      </c>
      <c r="H7" s="15"/>
      <c r="I7" s="15"/>
      <c r="J7" s="15"/>
      <c r="K7" s="15"/>
      <c r="L7" s="15"/>
      <c r="M7" s="15"/>
      <c r="N7" s="15"/>
    </row>
    <row r="8" spans="1:14" x14ac:dyDescent="0.3">
      <c r="A8" s="9">
        <f>[7]DBD!A12</f>
        <v>4</v>
      </c>
      <c r="B8" s="9" t="str">
        <f>[7]DBD!B12</f>
        <v>ChequeNo</v>
      </c>
      <c r="C8" s="9" t="str">
        <f>[7]DBD!C12</f>
        <v>支票號碼</v>
      </c>
      <c r="D8" s="9" t="str">
        <f>[7]DBD!D12</f>
        <v>VARCHAR2</v>
      </c>
      <c r="E8" s="9">
        <f>[7]DBD!E12</f>
        <v>7</v>
      </c>
      <c r="F8" s="9">
        <f>[7]DBD!F12</f>
        <v>0</v>
      </c>
      <c r="G8" s="9">
        <f>[7]DBD!G12</f>
        <v>0</v>
      </c>
      <c r="H8" s="15"/>
      <c r="I8" s="19"/>
      <c r="J8" s="19"/>
      <c r="K8" s="19"/>
      <c r="L8" s="19"/>
      <c r="M8" s="15"/>
      <c r="N8" s="15"/>
    </row>
    <row r="9" spans="1:14" x14ac:dyDescent="0.3">
      <c r="A9" s="9">
        <f>[7]DBD!A13</f>
        <v>5</v>
      </c>
      <c r="B9" s="9" t="str">
        <f>[7]DBD!B13</f>
        <v>ChequeAmt</v>
      </c>
      <c r="C9" s="9" t="str">
        <f>[7]DBD!C13</f>
        <v>支票金額</v>
      </c>
      <c r="D9" s="9" t="str">
        <f>[7]DBD!D13</f>
        <v>DECIMAL</v>
      </c>
      <c r="E9" s="9">
        <f>[7]DBD!E13</f>
        <v>14</v>
      </c>
      <c r="F9" s="9">
        <f>[7]DBD!F13</f>
        <v>0</v>
      </c>
      <c r="G9" s="9">
        <f>[7]DBD!G13</f>
        <v>0</v>
      </c>
      <c r="H9" s="15"/>
      <c r="I9" s="19"/>
      <c r="J9" s="19"/>
      <c r="K9" s="19"/>
      <c r="L9" s="19"/>
      <c r="M9" s="15"/>
      <c r="N9" s="15"/>
    </row>
    <row r="10" spans="1:14" x14ac:dyDescent="0.3">
      <c r="A10" s="9">
        <f>[7]DBD!A14</f>
        <v>6</v>
      </c>
      <c r="B10" s="9" t="str">
        <f>[7]DBD!B14</f>
        <v>CustNo</v>
      </c>
      <c r="C10" s="9" t="str">
        <f>[7]DBD!C14</f>
        <v>戶號</v>
      </c>
      <c r="D10" s="9" t="str">
        <f>[7]DBD!D14</f>
        <v>DECIMAL</v>
      </c>
      <c r="E10" s="9">
        <f>[7]DBD!E14</f>
        <v>7</v>
      </c>
      <c r="F10" s="9">
        <f>[7]DBD!F14</f>
        <v>0</v>
      </c>
      <c r="G10" s="9">
        <f>[7]DBD!G14</f>
        <v>0</v>
      </c>
      <c r="H10" s="15"/>
      <c r="I10" s="15"/>
      <c r="J10" s="15"/>
      <c r="K10" s="15"/>
      <c r="L10" s="15"/>
      <c r="M10" s="15"/>
      <c r="N10" s="15"/>
    </row>
    <row r="11" spans="1:14" ht="113.4" x14ac:dyDescent="0.3">
      <c r="A11" s="9">
        <f>[7]DBD!A15</f>
        <v>7</v>
      </c>
      <c r="B11" s="9" t="str">
        <f>[7]DBD!B15</f>
        <v>StatusCode</v>
      </c>
      <c r="C11" s="9" t="str">
        <f>[7]DBD!C15</f>
        <v>票據狀況碼</v>
      </c>
      <c r="D11" s="9" t="str">
        <f>[7]DBD!D15</f>
        <v>VARCHAR2</v>
      </c>
      <c r="E11" s="9">
        <f>[7]DBD!E15</f>
        <v>1</v>
      </c>
      <c r="F11" s="9">
        <f>[7]DBD!F15</f>
        <v>0</v>
      </c>
      <c r="G11" s="9" t="str">
        <f>[7]DBD!G15</f>
        <v>0:未處理
1:兌現
2:退票
3:抽票
4:兌現未入帳
5:即期票</v>
      </c>
      <c r="H11" s="15"/>
      <c r="I11" s="15"/>
      <c r="J11" s="15"/>
      <c r="K11" s="15"/>
      <c r="L11" s="15"/>
      <c r="M11" s="15"/>
      <c r="N11" s="15"/>
    </row>
    <row r="12" spans="1:14" x14ac:dyDescent="0.3">
      <c r="A12" s="9">
        <f>[7]DBD!A16</f>
        <v>8</v>
      </c>
      <c r="B12" s="9" t="str">
        <f>[7]DBD!B16</f>
        <v>AdjDate</v>
      </c>
      <c r="C12" s="9" t="str">
        <f>[7]DBD!C16</f>
        <v>異動日</v>
      </c>
      <c r="D12" s="9" t="str">
        <f>[7]DBD!D16</f>
        <v>Decimald</v>
      </c>
      <c r="E12" s="9">
        <f>[7]DBD!E16</f>
        <v>8</v>
      </c>
      <c r="F12" s="9">
        <f>[7]DBD!F16</f>
        <v>0</v>
      </c>
      <c r="G12" s="9">
        <f>[7]DBD!G16</f>
        <v>0</v>
      </c>
      <c r="H12" s="15"/>
      <c r="I12" s="20"/>
      <c r="J12" s="20"/>
      <c r="K12" s="20"/>
      <c r="L12" s="15"/>
      <c r="M12" s="15"/>
      <c r="N12" s="15"/>
    </row>
    <row r="13" spans="1:14" x14ac:dyDescent="0.3">
      <c r="A13" s="9">
        <f>[7]DBD!A17</f>
        <v>9</v>
      </c>
      <c r="B13" s="9" t="str">
        <f>[7]DBD!B17</f>
        <v>TitaTlrNo</v>
      </c>
      <c r="C13" s="9" t="str">
        <f>[7]DBD!C17</f>
        <v>經辦</v>
      </c>
      <c r="D13" s="9" t="str">
        <f>[7]DBD!D17</f>
        <v>VARCHAR2</v>
      </c>
      <c r="E13" s="9">
        <f>[7]DBD!E17</f>
        <v>6</v>
      </c>
      <c r="F13" s="9">
        <f>[7]DBD!F17</f>
        <v>0</v>
      </c>
      <c r="G13" s="9">
        <f>[7]DBD!G17</f>
        <v>0</v>
      </c>
      <c r="H13" s="15"/>
      <c r="I13" s="19"/>
      <c r="J13" s="19"/>
      <c r="K13" s="19"/>
      <c r="L13" s="19"/>
      <c r="M13" s="15"/>
      <c r="N13" s="15"/>
    </row>
    <row r="14" spans="1:14" ht="64.8" x14ac:dyDescent="0.3">
      <c r="A14" s="9">
        <f>[7]DBD!A18</f>
        <v>10</v>
      </c>
      <c r="B14" s="9" t="str">
        <f>[7]DBD!B18</f>
        <v>TitaTxtNo</v>
      </c>
      <c r="C14" s="9" t="str">
        <f>[7]DBD!C18</f>
        <v>交易序號</v>
      </c>
      <c r="D14" s="9" t="str">
        <f>[7]DBD!D18</f>
        <v>VARCHAR2</v>
      </c>
      <c r="E14" s="9">
        <f>[7]DBD!E18</f>
        <v>8</v>
      </c>
      <c r="F14" s="9">
        <f>[7]DBD!F18</f>
        <v>0</v>
      </c>
      <c r="G14" s="9" t="str">
        <f>[7]DBD!G18</f>
        <v>批號末兩碼+DetailSeq</v>
      </c>
      <c r="H14" s="15"/>
      <c r="I14" s="19"/>
      <c r="J14" s="19"/>
      <c r="K14" s="19"/>
      <c r="L14" s="19"/>
      <c r="M14" s="15"/>
      <c r="N14" s="15"/>
    </row>
    <row r="15" spans="1:14" x14ac:dyDescent="0.3">
      <c r="A15" s="9">
        <f>[7]DBD!A19</f>
        <v>11</v>
      </c>
      <c r="B15" s="9" t="str">
        <f>[7]DBD!B19</f>
        <v>ChequeDate</v>
      </c>
      <c r="C15" s="9" t="str">
        <f>[7]DBD!C19</f>
        <v>到期日</v>
      </c>
      <c r="D15" s="9" t="str">
        <f>[7]DBD!D19</f>
        <v>Decimald</v>
      </c>
      <c r="E15" s="9">
        <f>[7]DBD!E19</f>
        <v>8</v>
      </c>
      <c r="F15" s="9">
        <f>[7]DBD!F19</f>
        <v>0</v>
      </c>
      <c r="G15" s="9">
        <f>[7]DBD!G19</f>
        <v>0</v>
      </c>
      <c r="H15" s="15"/>
      <c r="I15" s="19"/>
      <c r="J15" s="19"/>
      <c r="K15" s="19"/>
      <c r="L15" s="19"/>
      <c r="M15" s="15"/>
      <c r="N15" s="15"/>
    </row>
    <row r="16" spans="1:14" x14ac:dyDescent="0.3">
      <c r="A16" s="9">
        <f>[7]DBD!A20</f>
        <v>12</v>
      </c>
      <c r="B16" s="9" t="str">
        <f>[7]DBD!B20</f>
        <v>EntryDate</v>
      </c>
      <c r="C16" s="9" t="str">
        <f>[7]DBD!C20</f>
        <v>收票日</v>
      </c>
      <c r="D16" s="9" t="str">
        <f>[7]DBD!D20</f>
        <v>Decimald</v>
      </c>
      <c r="E16" s="9">
        <f>[7]DBD!E20</f>
        <v>8</v>
      </c>
      <c r="F16" s="9">
        <f>[7]DBD!F20</f>
        <v>0</v>
      </c>
      <c r="G16" s="9">
        <f>[7]DBD!G20</f>
        <v>0</v>
      </c>
      <c r="H16" s="15"/>
      <c r="I16" s="19"/>
      <c r="J16" s="19"/>
      <c r="K16" s="19"/>
      <c r="L16" s="19"/>
      <c r="M16" s="15"/>
      <c r="N16" s="15"/>
    </row>
    <row r="17" spans="1:14" ht="32.4" x14ac:dyDescent="0.3">
      <c r="A17" s="9">
        <f>[7]DBD!A21</f>
        <v>13</v>
      </c>
      <c r="B17" s="9" t="str">
        <f>[7]DBD!B21</f>
        <v>ProcessCode</v>
      </c>
      <c r="C17" s="9" t="str">
        <f>[7]DBD!C21</f>
        <v>處理代碼</v>
      </c>
      <c r="D17" s="9" t="str">
        <f>[7]DBD!D21</f>
        <v>VARCHAR2</v>
      </c>
      <c r="E17" s="9">
        <f>[7]DBD!E21</f>
        <v>1</v>
      </c>
      <c r="F17" s="9">
        <f>[7]DBD!F21</f>
        <v>0</v>
      </c>
      <c r="G17" s="9" t="str">
        <f>[7]DBD!G21</f>
        <v>H:成功
C:抽/退票</v>
      </c>
      <c r="H17" s="15"/>
      <c r="I17" s="19"/>
      <c r="J17" s="19"/>
      <c r="K17" s="19"/>
      <c r="L17" s="19"/>
      <c r="M17" s="15"/>
      <c r="N17" s="15"/>
    </row>
    <row r="18" spans="1:14" ht="32.4" x14ac:dyDescent="0.3">
      <c r="A18" s="9">
        <f>[7]DBD!A22</f>
        <v>14</v>
      </c>
      <c r="B18" s="9" t="str">
        <f>[7]DBD!B22</f>
        <v>OutsideCode</v>
      </c>
      <c r="C18" s="9" t="str">
        <f>[7]DBD!C22</f>
        <v>本埠外埠</v>
      </c>
      <c r="D18" s="9" t="str">
        <f>[7]DBD!D22</f>
        <v>VARCHAR2</v>
      </c>
      <c r="E18" s="9">
        <f>[7]DBD!E22</f>
        <v>1</v>
      </c>
      <c r="F18" s="9">
        <f>[7]DBD!F22</f>
        <v>0</v>
      </c>
      <c r="G18" s="9" t="str">
        <f>[7]DBD!G22</f>
        <v>1.本埠
2.外埠</v>
      </c>
      <c r="H18" s="15"/>
      <c r="I18" s="20"/>
      <c r="J18" s="20"/>
      <c r="K18" s="20"/>
      <c r="L18" s="15"/>
      <c r="M18" s="15"/>
      <c r="N18" s="15"/>
    </row>
    <row r="19" spans="1:14" x14ac:dyDescent="0.3">
      <c r="A19" s="9">
        <f>[7]DBD!A23</f>
        <v>15</v>
      </c>
      <c r="B19" s="9" t="str">
        <f>[7]DBD!B23</f>
        <v>MediaCode</v>
      </c>
      <c r="C19" s="9" t="str">
        <f>[7]DBD!C23</f>
        <v>入媒體</v>
      </c>
      <c r="D19" s="9" t="str">
        <f>[7]DBD!D23</f>
        <v>VARCHAR2</v>
      </c>
      <c r="E19" s="9">
        <f>[7]DBD!E23</f>
        <v>1</v>
      </c>
      <c r="F19" s="9">
        <f>[7]DBD!F23</f>
        <v>0</v>
      </c>
      <c r="G19" s="9">
        <f>[7]DBD!G23</f>
        <v>0</v>
      </c>
      <c r="H19" s="15"/>
      <c r="I19" s="15"/>
      <c r="J19" s="15"/>
      <c r="K19" s="15"/>
      <c r="L19" s="15"/>
      <c r="M19" s="15"/>
      <c r="N19" s="15"/>
    </row>
    <row r="20" spans="1:14" x14ac:dyDescent="0.3">
      <c r="A20" s="9">
        <f>[7]DBD!A24</f>
        <v>16</v>
      </c>
      <c r="B20" s="9" t="str">
        <f>[7]DBD!B24</f>
        <v>BankCode</v>
      </c>
      <c r="C20" s="9" t="str">
        <f>[7]DBD!C24</f>
        <v>行庫代號</v>
      </c>
      <c r="D20" s="9" t="str">
        <f>[7]DBD!D24</f>
        <v>VARCHAR2</v>
      </c>
      <c r="E20" s="9">
        <f>[7]DBD!E24</f>
        <v>7</v>
      </c>
      <c r="F20" s="9">
        <f>[7]DBD!F24</f>
        <v>0</v>
      </c>
      <c r="G20" s="9">
        <f>[7]DBD!G24</f>
        <v>0</v>
      </c>
      <c r="H20" s="15"/>
      <c r="I20" s="15"/>
      <c r="J20" s="15"/>
      <c r="K20" s="15"/>
      <c r="L20" s="15"/>
      <c r="M20" s="15"/>
      <c r="N20" s="15"/>
    </row>
    <row r="21" spans="1:14" x14ac:dyDescent="0.3">
      <c r="A21" s="9">
        <f>[7]DBD!A25</f>
        <v>17</v>
      </c>
      <c r="B21" s="9" t="str">
        <f>[7]DBD!B25</f>
        <v>MediaBatchNo</v>
      </c>
      <c r="C21" s="9" t="str">
        <f>[7]DBD!C25</f>
        <v>媒體批號</v>
      </c>
      <c r="D21" s="9" t="str">
        <f>[7]DBD!D25</f>
        <v>VARCHAR2</v>
      </c>
      <c r="E21" s="9">
        <f>[7]DBD!E25</f>
        <v>2</v>
      </c>
      <c r="F21" s="9">
        <f>[7]DBD!F25</f>
        <v>0</v>
      </c>
      <c r="G21" s="9">
        <f>[7]DBD!G25</f>
        <v>0</v>
      </c>
      <c r="H21" s="15"/>
      <c r="I21" s="15"/>
      <c r="J21" s="15"/>
      <c r="K21" s="15"/>
      <c r="L21" s="15"/>
      <c r="M21" s="15"/>
      <c r="N21" s="15"/>
    </row>
    <row r="22" spans="1:14" x14ac:dyDescent="0.3">
      <c r="A22" s="9">
        <f>[7]DBD!A26</f>
        <v>18</v>
      </c>
      <c r="B22" s="9" t="str">
        <f>[7]DBD!B26</f>
        <v>OfficeCode</v>
      </c>
      <c r="C22" s="9" t="str">
        <f>[7]DBD!C26</f>
        <v>服務中心別</v>
      </c>
      <c r="D22" s="9" t="str">
        <f>[7]DBD!D26</f>
        <v>VARCHAR2</v>
      </c>
      <c r="E22" s="9">
        <f>[7]DBD!E26</f>
        <v>1</v>
      </c>
      <c r="F22" s="9">
        <f>[7]DBD!F26</f>
        <v>0</v>
      </c>
      <c r="G22" s="9">
        <f>[7]DBD!G26</f>
        <v>0</v>
      </c>
      <c r="H22" s="15"/>
      <c r="I22" s="15"/>
      <c r="J22" s="15"/>
      <c r="K22" s="15"/>
      <c r="L22" s="15"/>
      <c r="M22" s="15"/>
      <c r="N22" s="15"/>
    </row>
    <row r="23" spans="1:14" x14ac:dyDescent="0.3">
      <c r="A23" s="9">
        <f>[7]DBD!A27</f>
        <v>19</v>
      </c>
      <c r="B23" s="9" t="str">
        <f>[7]DBD!B27</f>
        <v>ExchangeAreaCode</v>
      </c>
      <c r="C23" s="9" t="str">
        <f>[7]DBD!C27</f>
        <v>交換區號</v>
      </c>
      <c r="D23" s="9" t="str">
        <f>[7]DBD!D27</f>
        <v>VARCHAR2</v>
      </c>
      <c r="E23" s="9">
        <f>[7]DBD!E27</f>
        <v>2</v>
      </c>
      <c r="F23" s="9">
        <f>[7]DBD!F27</f>
        <v>0</v>
      </c>
      <c r="G23" s="9">
        <f>[7]DBD!G27</f>
        <v>0</v>
      </c>
      <c r="H23" s="15"/>
      <c r="I23" s="15"/>
      <c r="J23" s="15"/>
      <c r="K23" s="15"/>
      <c r="L23" s="15"/>
      <c r="M23" s="15"/>
      <c r="N23" s="15"/>
    </row>
    <row r="24" spans="1:14" x14ac:dyDescent="0.3">
      <c r="A24" s="9">
        <f>[7]DBD!A28</f>
        <v>20</v>
      </c>
      <c r="B24" s="9" t="str">
        <f>[7]DBD!B28</f>
        <v>ChequeId</v>
      </c>
      <c r="C24" s="9" t="str">
        <f>[7]DBD!C28</f>
        <v>發票人ID</v>
      </c>
      <c r="D24" s="9" t="str">
        <f>[7]DBD!D28</f>
        <v>VARCHAR2</v>
      </c>
      <c r="E24" s="9">
        <f>[7]DBD!E28</f>
        <v>10</v>
      </c>
      <c r="F24" s="9">
        <f>[7]DBD!F28</f>
        <v>0</v>
      </c>
      <c r="G24" s="9">
        <f>[7]DBD!G28</f>
        <v>0</v>
      </c>
      <c r="H24" s="15"/>
      <c r="I24" s="15"/>
      <c r="J24" s="15"/>
      <c r="K24" s="15"/>
      <c r="L24" s="15"/>
      <c r="M24" s="15"/>
      <c r="N24" s="15"/>
    </row>
    <row r="25" spans="1:14" x14ac:dyDescent="0.3">
      <c r="A25" s="9">
        <f>[7]DBD!A29</f>
        <v>21</v>
      </c>
      <c r="B25" s="9" t="str">
        <f>[7]DBD!B29</f>
        <v>ChequeName</v>
      </c>
      <c r="C25" s="9" t="str">
        <f>[7]DBD!C29</f>
        <v>發票人姓名</v>
      </c>
      <c r="D25" s="9" t="str">
        <f>[7]DBD!D29</f>
        <v>NVARCHAR2</v>
      </c>
      <c r="E25" s="9">
        <f>[7]DBD!E29</f>
        <v>100</v>
      </c>
      <c r="F25" s="9">
        <f>[7]DBD!F29</f>
        <v>0</v>
      </c>
      <c r="G25" s="9">
        <f>[7]DBD!G29</f>
        <v>0</v>
      </c>
      <c r="H25" s="15"/>
      <c r="I25" s="15"/>
      <c r="J25" s="15"/>
      <c r="K25" s="15"/>
      <c r="L25" s="15"/>
      <c r="M25" s="15"/>
      <c r="N25" s="15"/>
    </row>
    <row r="26" spans="1:14" ht="178.2" x14ac:dyDescent="0.3">
      <c r="A26" s="9">
        <f>[7]DBD!A30</f>
        <v>22</v>
      </c>
      <c r="B26" s="9" t="str">
        <f>[7]DBD!B30</f>
        <v>AmlRsp</v>
      </c>
      <c r="C26" s="9" t="str">
        <f>[7]DBD!C30</f>
        <v>AML回應碼</v>
      </c>
      <c r="D26" s="9" t="str">
        <f>[7]DBD!D30</f>
        <v>varchar2</v>
      </c>
      <c r="E26" s="9">
        <f>[7]DBD!E30</f>
        <v>1</v>
      </c>
      <c r="F26" s="9">
        <f>[7]DBD!F30</f>
        <v>0</v>
      </c>
      <c r="G26" s="9" t="str">
        <f>[7]DBD!G30</f>
        <v>1.正常
2.可疑名單
3.未確定
4.逾時
5.人工檢核-正常
6.人工檢核-可疑
7.人工檢核-未確定</v>
      </c>
      <c r="H26" s="15"/>
      <c r="I26" s="15"/>
      <c r="J26" s="15"/>
      <c r="K26" s="15"/>
      <c r="L26" s="15"/>
      <c r="M26" s="15"/>
      <c r="N26" s="15"/>
    </row>
    <row r="27" spans="1:14" x14ac:dyDescent="0.3">
      <c r="A27" s="9">
        <f>[7]DBD!A31</f>
        <v>23</v>
      </c>
      <c r="B27" s="9" t="str">
        <f>[7]DBD!B31</f>
        <v>CreateDate</v>
      </c>
      <c r="C27" s="9" t="str">
        <f>[7]DBD!C31</f>
        <v>建檔日期時間</v>
      </c>
      <c r="D27" s="9" t="str">
        <f>[7]DBD!D31</f>
        <v>DATE</v>
      </c>
      <c r="E27" s="9">
        <f>[7]DBD!E31</f>
        <v>0</v>
      </c>
      <c r="F27" s="9">
        <f>[7]DBD!F31</f>
        <v>0</v>
      </c>
      <c r="G27" s="9">
        <f>[7]DBD!G31</f>
        <v>0</v>
      </c>
    </row>
  </sheetData>
  <mergeCells count="1">
    <mergeCell ref="A1:B1"/>
  </mergeCells>
  <phoneticPr fontId="1" type="noConversion"/>
  <hyperlinks>
    <hyperlink ref="E1" location="'L4'!A1" display="回首頁" xr:uid="{00000000-0004-0000-07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8"/>
  <sheetViews>
    <sheetView workbookViewId="0">
      <selection activeCell="C2" sqref="C2:C3"/>
    </sheetView>
  </sheetViews>
  <sheetFormatPr defaultColWidth="67.5546875" defaultRowHeight="16.2" x14ac:dyDescent="0.3"/>
  <cols>
    <col min="1" max="1" width="5.21875" style="11" bestFit="1" customWidth="1"/>
    <col min="2" max="2" width="19" style="11" bestFit="1" customWidth="1"/>
    <col min="3" max="3" width="20.21875" style="11" bestFit="1" customWidth="1"/>
    <col min="4" max="4" width="17.77734375" style="11" bestFit="1" customWidth="1"/>
    <col min="5" max="5" width="8.21875" style="11" bestFit="1" customWidth="1"/>
    <col min="6" max="6" width="6.21875" style="11" bestFit="1" customWidth="1"/>
    <col min="7" max="7" width="32.44140625" style="11" bestFit="1" customWidth="1"/>
    <col min="8" max="8" width="12.5546875" style="11" bestFit="1" customWidth="1"/>
    <col min="9" max="9" width="11" style="11" bestFit="1" customWidth="1"/>
    <col min="10" max="10" width="17.77734375" style="11" bestFit="1" customWidth="1"/>
    <col min="11" max="13" width="6.21875" style="11" bestFit="1" customWidth="1"/>
    <col min="14" max="14" width="11" style="11" bestFit="1" customWidth="1"/>
    <col min="15" max="16384" width="67.5546875" style="11"/>
  </cols>
  <sheetData>
    <row r="1" spans="1:14" x14ac:dyDescent="0.3">
      <c r="A1" s="39" t="s">
        <v>37</v>
      </c>
      <c r="B1" s="40"/>
      <c r="C1" s="9" t="str">
        <f>[8]DBD!C1</f>
        <v>BatxDetail</v>
      </c>
      <c r="D1" s="9" t="str">
        <f>[8]DBD!D1</f>
        <v>整批入帳明細檔</v>
      </c>
      <c r="E1" s="22" t="s">
        <v>38</v>
      </c>
      <c r="F1" s="10"/>
      <c r="G1" s="10"/>
    </row>
    <row r="2" spans="1:14" x14ac:dyDescent="0.3">
      <c r="A2" s="32"/>
      <c r="B2" s="33" t="s">
        <v>213</v>
      </c>
      <c r="C2" s="9"/>
      <c r="D2" s="9"/>
      <c r="E2" s="22"/>
      <c r="F2" s="10"/>
      <c r="G2" s="10"/>
    </row>
    <row r="3" spans="1:14" x14ac:dyDescent="0.3">
      <c r="A3" s="32"/>
      <c r="B3" s="33" t="s">
        <v>214</v>
      </c>
      <c r="C3" s="9"/>
      <c r="D3" s="9"/>
      <c r="E3" s="22"/>
      <c r="F3" s="10"/>
      <c r="G3" s="10"/>
    </row>
    <row r="4" spans="1:14" x14ac:dyDescent="0.3">
      <c r="A4" s="12" t="s">
        <v>39</v>
      </c>
      <c r="B4" s="12" t="s">
        <v>10</v>
      </c>
      <c r="C4" s="13" t="s">
        <v>11</v>
      </c>
      <c r="D4" s="12" t="s">
        <v>12</v>
      </c>
      <c r="E4" s="12" t="s">
        <v>13</v>
      </c>
      <c r="F4" s="12" t="s">
        <v>14</v>
      </c>
      <c r="G4" s="13" t="s">
        <v>15</v>
      </c>
      <c r="H4" s="14" t="s">
        <v>40</v>
      </c>
      <c r="I4" s="14" t="s">
        <v>41</v>
      </c>
      <c r="J4" s="14" t="s">
        <v>42</v>
      </c>
      <c r="K4" s="14" t="s">
        <v>43</v>
      </c>
      <c r="L4" s="14" t="s">
        <v>44</v>
      </c>
      <c r="M4" s="14" t="s">
        <v>45</v>
      </c>
      <c r="N4" s="14" t="s">
        <v>46</v>
      </c>
    </row>
    <row r="5" spans="1:14" x14ac:dyDescent="0.3">
      <c r="A5" s="9">
        <f>[8]DBD!A10</f>
        <v>1</v>
      </c>
      <c r="B5" s="9" t="str">
        <f>[8]DBD!B10</f>
        <v>AcDate</v>
      </c>
      <c r="C5" s="9" t="str">
        <f>[8]DBD!C10</f>
        <v>會計日期</v>
      </c>
      <c r="D5" s="9" t="str">
        <f>[8]DBD!D10</f>
        <v>Decimald</v>
      </c>
      <c r="E5" s="9">
        <f>[8]DBD!E10</f>
        <v>8</v>
      </c>
      <c r="F5" s="9">
        <f>[8]DBD!F10</f>
        <v>0</v>
      </c>
      <c r="G5" s="9">
        <f>[8]DBD!G10</f>
        <v>0</v>
      </c>
      <c r="H5" s="15"/>
      <c r="I5" s="20"/>
      <c r="J5" s="20"/>
      <c r="K5" s="20"/>
      <c r="L5" s="15"/>
      <c r="M5" s="15"/>
      <c r="N5" s="15"/>
    </row>
    <row r="6" spans="1:14" x14ac:dyDescent="0.3">
      <c r="A6" s="9">
        <f>[8]DBD!A11</f>
        <v>2</v>
      </c>
      <c r="B6" s="9" t="str">
        <f>[8]DBD!B11</f>
        <v>BatchNo</v>
      </c>
      <c r="C6" s="9" t="str">
        <f>[8]DBD!C11</f>
        <v>整批批號</v>
      </c>
      <c r="D6" s="9" t="str">
        <f>[8]DBD!D11</f>
        <v>VARCHAR2</v>
      </c>
      <c r="E6" s="9">
        <f>[8]DBD!E11</f>
        <v>6</v>
      </c>
      <c r="F6" s="9">
        <f>[8]DBD!F11</f>
        <v>0</v>
      </c>
      <c r="G6" s="9">
        <f>[8]DBD!G11</f>
        <v>0</v>
      </c>
      <c r="H6" s="15"/>
      <c r="I6" s="19"/>
      <c r="J6" s="19"/>
      <c r="K6" s="19"/>
      <c r="L6" s="19"/>
      <c r="M6" s="15"/>
      <c r="N6" s="15"/>
    </row>
    <row r="7" spans="1:14" x14ac:dyDescent="0.3">
      <c r="A7" s="9">
        <f>[8]DBD!A12</f>
        <v>3</v>
      </c>
      <c r="B7" s="9" t="str">
        <f>[8]DBD!B12</f>
        <v>DetailSeq</v>
      </c>
      <c r="C7" s="9" t="str">
        <f>[8]DBD!C12</f>
        <v>明細序號</v>
      </c>
      <c r="D7" s="9" t="str">
        <f>[8]DBD!D12</f>
        <v>DECIMAL</v>
      </c>
      <c r="E7" s="9">
        <f>[8]DBD!E12</f>
        <v>6</v>
      </c>
      <c r="F7" s="9">
        <f>[8]DBD!F12</f>
        <v>0</v>
      </c>
      <c r="G7" s="9" t="str">
        <f>[8]DBD!G12</f>
        <v>04.支票兌現時，按額度分拆</v>
      </c>
      <c r="H7" s="15"/>
      <c r="I7" s="15"/>
      <c r="J7" s="15"/>
      <c r="K7" s="15"/>
      <c r="L7" s="15"/>
      <c r="M7" s="15"/>
      <c r="N7" s="15"/>
    </row>
    <row r="8" spans="1:14" ht="162" x14ac:dyDescent="0.3">
      <c r="A8" s="9">
        <f>[8]DBD!A13</f>
        <v>4</v>
      </c>
      <c r="B8" s="9" t="str">
        <f>[8]DBD!B13</f>
        <v>RepayCode</v>
      </c>
      <c r="C8" s="9" t="str">
        <f>[8]DBD!C13</f>
        <v>還款來源</v>
      </c>
      <c r="D8" s="9" t="str">
        <f>[8]DBD!D13</f>
        <v>DECIMAL</v>
      </c>
      <c r="E8" s="9">
        <f>[8]DBD!E13</f>
        <v>2</v>
      </c>
      <c r="F8" s="9">
        <f>[8]DBD!F13</f>
        <v>0</v>
      </c>
      <c r="G8" s="9" t="str">
        <f>[8]DBD!G13</f>
        <v>01.匯款轉帳
02.銀行扣款
03.員工扣款
04.支票兌現
05.法院扣薪
06.理賠金
07.代收款-債權協商
09.其他
11.匯款轉帳預先作業
90.暫收抵繳</v>
      </c>
      <c r="H8" s="15"/>
      <c r="I8" s="19"/>
      <c r="J8" s="19"/>
      <c r="K8" s="19"/>
      <c r="L8" s="19"/>
      <c r="M8" s="15"/>
      <c r="N8" s="15"/>
    </row>
    <row r="9" spans="1:14" x14ac:dyDescent="0.3">
      <c r="A9" s="9">
        <f>[8]DBD!A14</f>
        <v>5</v>
      </c>
      <c r="B9" s="9" t="str">
        <f>[8]DBD!B14</f>
        <v>FileName</v>
      </c>
      <c r="C9" s="9" t="str">
        <f>[8]DBD!C14</f>
        <v>檔名</v>
      </c>
      <c r="D9" s="9" t="str">
        <f>[8]DBD!D14</f>
        <v>VARCHAR2</v>
      </c>
      <c r="E9" s="9">
        <f>[8]DBD!E14</f>
        <v>30</v>
      </c>
      <c r="F9" s="9">
        <f>[8]DBD!F14</f>
        <v>0</v>
      </c>
      <c r="G9" s="9">
        <f>[8]DBD!G14</f>
        <v>0</v>
      </c>
      <c r="H9" s="15"/>
      <c r="I9" s="19"/>
      <c r="J9" s="19"/>
      <c r="K9" s="19"/>
      <c r="L9" s="19"/>
      <c r="M9" s="15"/>
      <c r="N9" s="15"/>
    </row>
    <row r="10" spans="1:14" x14ac:dyDescent="0.3">
      <c r="A10" s="9">
        <f>[8]DBD!A15</f>
        <v>7</v>
      </c>
      <c r="B10" s="9" t="str">
        <f>[8]DBD!B15</f>
        <v>EntryDate</v>
      </c>
      <c r="C10" s="9" t="str">
        <f>[8]DBD!C15</f>
        <v>入帳日期</v>
      </c>
      <c r="D10" s="9" t="str">
        <f>[8]DBD!D15</f>
        <v>Decimald</v>
      </c>
      <c r="E10" s="9">
        <f>[8]DBD!E15</f>
        <v>8</v>
      </c>
      <c r="F10" s="9">
        <f>[8]DBD!F15</f>
        <v>0</v>
      </c>
      <c r="G10" s="9">
        <f>[8]DBD!G15</f>
        <v>0</v>
      </c>
      <c r="H10" s="15"/>
      <c r="I10" s="15"/>
      <c r="J10" s="15"/>
      <c r="K10" s="15"/>
      <c r="L10" s="15"/>
      <c r="M10" s="15"/>
      <c r="N10" s="15"/>
    </row>
    <row r="11" spans="1:14" x14ac:dyDescent="0.3">
      <c r="A11" s="9">
        <f>[8]DBD!A16</f>
        <v>8</v>
      </c>
      <c r="B11" s="9" t="str">
        <f>[8]DBD!B16</f>
        <v>CustNo</v>
      </c>
      <c r="C11" s="9" t="str">
        <f>[8]DBD!C16</f>
        <v>戶號</v>
      </c>
      <c r="D11" s="9" t="str">
        <f>[8]DBD!D16</f>
        <v>DECIMAL</v>
      </c>
      <c r="E11" s="9">
        <f>[8]DBD!E16</f>
        <v>7</v>
      </c>
      <c r="F11" s="9">
        <f>[8]DBD!F16</f>
        <v>0</v>
      </c>
      <c r="G11" s="9">
        <f>[8]DBD!G16</f>
        <v>0</v>
      </c>
      <c r="H11" s="15"/>
      <c r="I11" s="15"/>
      <c r="J11" s="15"/>
      <c r="K11" s="15"/>
      <c r="L11" s="15"/>
      <c r="M11" s="15"/>
      <c r="N11" s="15"/>
    </row>
    <row r="12" spans="1:14" x14ac:dyDescent="0.3">
      <c r="A12" s="9">
        <f>[8]DBD!A17</f>
        <v>9</v>
      </c>
      <c r="B12" s="9" t="str">
        <f>[8]DBD!B17</f>
        <v>FacmNo</v>
      </c>
      <c r="C12" s="9" t="str">
        <f>[8]DBD!C17</f>
        <v>額度</v>
      </c>
      <c r="D12" s="9" t="str">
        <f>[8]DBD!D17</f>
        <v>DECIMAL</v>
      </c>
      <c r="E12" s="9">
        <f>[8]DBD!E17</f>
        <v>3</v>
      </c>
      <c r="F12" s="9">
        <f>[8]DBD!F17</f>
        <v>0</v>
      </c>
      <c r="G12" s="9">
        <f>[8]DBD!G17</f>
        <v>0</v>
      </c>
      <c r="H12" s="15"/>
      <c r="I12" s="20"/>
      <c r="J12" s="20"/>
      <c r="K12" s="20"/>
      <c r="L12" s="15"/>
      <c r="M12" s="15"/>
      <c r="N12" s="15"/>
    </row>
    <row r="13" spans="1:14" x14ac:dyDescent="0.3">
      <c r="A13" s="9">
        <f>[8]DBD!A18</f>
        <v>10</v>
      </c>
      <c r="B13" s="9" t="str">
        <f>[8]DBD!B18</f>
        <v>RvNo</v>
      </c>
      <c r="C13" s="9" t="str">
        <f>[8]DBD!C18</f>
        <v>銷帳編號</v>
      </c>
      <c r="D13" s="9" t="str">
        <f>[8]DBD!D18</f>
        <v>NVARCHAR2</v>
      </c>
      <c r="E13" s="9">
        <f>[8]DBD!E18</f>
        <v>30</v>
      </c>
      <c r="F13" s="9">
        <f>[8]DBD!F18</f>
        <v>0</v>
      </c>
      <c r="G13" s="9" t="str">
        <f>[8]DBD!G18</f>
        <v>支票:帳號(9)+票號(7)</v>
      </c>
      <c r="H13" s="15"/>
      <c r="I13" s="19"/>
      <c r="J13" s="19"/>
      <c r="K13" s="19"/>
      <c r="L13" s="19"/>
      <c r="M13" s="15"/>
      <c r="N13" s="15"/>
    </row>
    <row r="14" spans="1:14" ht="162" x14ac:dyDescent="0.3">
      <c r="A14" s="9">
        <f>[8]DBD!A19</f>
        <v>11</v>
      </c>
      <c r="B14" s="9" t="str">
        <f>[8]DBD!B19</f>
        <v>RepayType</v>
      </c>
      <c r="C14" s="9" t="str">
        <f>[8]DBD!C19</f>
        <v>還款類別</v>
      </c>
      <c r="D14" s="9" t="str">
        <f>[8]DBD!D19</f>
        <v>DECIMAL</v>
      </c>
      <c r="E14" s="9">
        <f>[8]DBD!E19</f>
        <v>2</v>
      </c>
      <c r="F14" s="9">
        <f>[8]DBD!F19</f>
        <v>0</v>
      </c>
      <c r="G14" s="9" t="str">
        <f>[8]DBD!G19</f>
        <v>1.期款
2.部分償還
3.結案
4.帳管費
5.火險費
6.契變手續費
7.法務費
9.其他
11.債協匯入款(虛擬帳號為9510500NNNNNNN)</v>
      </c>
      <c r="H14" s="15"/>
      <c r="I14" s="19"/>
      <c r="J14" s="19"/>
      <c r="K14" s="19"/>
      <c r="L14" s="19"/>
      <c r="M14" s="15"/>
      <c r="N14" s="15"/>
    </row>
    <row r="15" spans="1:14" ht="97.2" x14ac:dyDescent="0.3">
      <c r="A15" s="9">
        <f>[8]DBD!A20</f>
        <v>12</v>
      </c>
      <c r="B15" s="9" t="str">
        <f>[8]DBD!B20</f>
        <v>ReconCode</v>
      </c>
      <c r="C15" s="9" t="str">
        <f>[8]DBD!C20</f>
        <v>對帳類別</v>
      </c>
      <c r="D15" s="9" t="str">
        <f>[8]DBD!D20</f>
        <v>VARCHAR2</v>
      </c>
      <c r="E15" s="9">
        <f>[8]DBD!E20</f>
        <v>3</v>
      </c>
      <c r="F15" s="9">
        <f>[8]DBD!F20</f>
        <v>0</v>
      </c>
      <c r="G15" s="9" t="str">
        <f>[8]DBD!G20</f>
        <v>P01銀行存款－郵局
P02銀行存款－新光
P03銀行存款－新光匯款轉帳
P04銀行存款－台新
TEM員工扣薪15/非15???
TCK支票</v>
      </c>
      <c r="H15" s="15"/>
      <c r="I15" s="19"/>
      <c r="J15" s="19"/>
      <c r="K15" s="19"/>
      <c r="L15" s="19"/>
      <c r="M15" s="15"/>
      <c r="N15" s="15"/>
    </row>
    <row r="16" spans="1:14" x14ac:dyDescent="0.3">
      <c r="A16" s="9">
        <f>[8]DBD!A21</f>
        <v>13</v>
      </c>
      <c r="B16" s="9" t="str">
        <f>[8]DBD!B21</f>
        <v>RepayAcCode</v>
      </c>
      <c r="C16" s="9" t="str">
        <f>[8]DBD!C21</f>
        <v>來源會計科目</v>
      </c>
      <c r="D16" s="9" t="str">
        <f>[8]DBD!D21</f>
        <v>VARCHAR2</v>
      </c>
      <c r="E16" s="9">
        <f>[8]DBD!E21</f>
        <v>15</v>
      </c>
      <c r="F16" s="9">
        <f>[8]DBD!F21</f>
        <v>0</v>
      </c>
      <c r="G16" s="9" t="str">
        <f>[8]DBD!G21</f>
        <v>8+5+2</v>
      </c>
      <c r="H16" s="15"/>
      <c r="I16" s="19"/>
      <c r="J16" s="19"/>
      <c r="K16" s="19"/>
      <c r="L16" s="19"/>
      <c r="M16" s="15"/>
      <c r="N16" s="15"/>
    </row>
    <row r="17" spans="1:14" x14ac:dyDescent="0.3">
      <c r="A17" s="9">
        <f>[8]DBD!A22</f>
        <v>14</v>
      </c>
      <c r="B17" s="9" t="str">
        <f>[8]DBD!B22</f>
        <v>AcquiredAmt</v>
      </c>
      <c r="C17" s="9" t="str">
        <f>[8]DBD!C22</f>
        <v>應還金額</v>
      </c>
      <c r="D17" s="9" t="str">
        <f>[8]DBD!D22</f>
        <v>DECIMAL</v>
      </c>
      <c r="E17" s="9">
        <f>[8]DBD!E22</f>
        <v>14</v>
      </c>
      <c r="F17" s="9">
        <f>[8]DBD!F22</f>
        <v>0</v>
      </c>
      <c r="G17" s="9" t="str">
        <f>[8]DBD!G22</f>
        <v>還款時，回寫目前之應還金額</v>
      </c>
      <c r="H17" s="15"/>
      <c r="I17" s="19"/>
      <c r="J17" s="19"/>
      <c r="K17" s="19"/>
      <c r="L17" s="19"/>
      <c r="M17" s="15"/>
      <c r="N17" s="15"/>
    </row>
    <row r="18" spans="1:14" x14ac:dyDescent="0.3">
      <c r="A18" s="9">
        <f>[8]DBD!A23</f>
        <v>15</v>
      </c>
      <c r="B18" s="9" t="str">
        <f>[8]DBD!B23</f>
        <v>RepayAmt</v>
      </c>
      <c r="C18" s="9" t="str">
        <f>[8]DBD!C23</f>
        <v>還款金額</v>
      </c>
      <c r="D18" s="9" t="str">
        <f>[8]DBD!D23</f>
        <v>DECIMAL</v>
      </c>
      <c r="E18" s="9">
        <f>[8]DBD!E23</f>
        <v>14</v>
      </c>
      <c r="F18" s="9">
        <f>[8]DBD!F23</f>
        <v>0</v>
      </c>
      <c r="G18" s="9">
        <f>[8]DBD!G23</f>
        <v>0</v>
      </c>
      <c r="H18" s="15"/>
      <c r="I18" s="20"/>
      <c r="J18" s="20"/>
      <c r="K18" s="20"/>
      <c r="L18" s="15"/>
      <c r="M18" s="15"/>
      <c r="N18" s="15"/>
    </row>
    <row r="19" spans="1:14" x14ac:dyDescent="0.3">
      <c r="A19" s="9">
        <f>[8]DBD!A24</f>
        <v>16</v>
      </c>
      <c r="B19" s="9" t="str">
        <f>[8]DBD!B24</f>
        <v>AcctAmt</v>
      </c>
      <c r="C19" s="9" t="str">
        <f>[8]DBD!C24</f>
        <v>已作帳金額</v>
      </c>
      <c r="D19" s="9" t="str">
        <f>[8]DBD!D24</f>
        <v>DECIMAL</v>
      </c>
      <c r="E19" s="9">
        <f>[8]DBD!E24</f>
        <v>14</v>
      </c>
      <c r="F19" s="9">
        <f>[8]DBD!F24</f>
        <v>0</v>
      </c>
      <c r="G19" s="9">
        <f>[8]DBD!G24</f>
        <v>0</v>
      </c>
      <c r="H19" s="15"/>
      <c r="I19" s="15"/>
      <c r="J19" s="15"/>
      <c r="K19" s="15"/>
      <c r="L19" s="15"/>
      <c r="M19" s="15"/>
      <c r="N19" s="15"/>
    </row>
    <row r="20" spans="1:14" x14ac:dyDescent="0.3">
      <c r="A20" s="9">
        <f>[8]DBD!A25</f>
        <v>17</v>
      </c>
      <c r="B20" s="9" t="str">
        <f>[8]DBD!B25</f>
        <v>DisacctAmt</v>
      </c>
      <c r="C20" s="9" t="str">
        <f>[8]DBD!C25</f>
        <v>未作帳金額</v>
      </c>
      <c r="D20" s="9" t="str">
        <f>[8]DBD!D25</f>
        <v>DECIMAL</v>
      </c>
      <c r="E20" s="9">
        <f>[8]DBD!E25</f>
        <v>14</v>
      </c>
      <c r="F20" s="9">
        <f>[8]DBD!F25</f>
        <v>0</v>
      </c>
      <c r="G20" s="9">
        <f>[8]DBD!G25</f>
        <v>0</v>
      </c>
      <c r="H20" s="15"/>
      <c r="I20" s="15"/>
      <c r="J20" s="15"/>
      <c r="K20" s="15"/>
      <c r="L20" s="15"/>
      <c r="M20" s="15"/>
      <c r="N20" s="15"/>
    </row>
    <row r="21" spans="1:14" ht="129.6" x14ac:dyDescent="0.3">
      <c r="A21" s="9">
        <f>[8]DBD!A26</f>
        <v>18</v>
      </c>
      <c r="B21" s="9" t="str">
        <f>[8]DBD!B26</f>
        <v>ProcStsCode</v>
      </c>
      <c r="C21" s="9" t="str">
        <f>[8]DBD!C26</f>
        <v>處理狀態</v>
      </c>
      <c r="D21" s="9" t="str">
        <f>[8]DBD!D26</f>
        <v>VARCHAR2</v>
      </c>
      <c r="E21" s="9">
        <f>[8]DBD!E26</f>
        <v>1</v>
      </c>
      <c r="F21" s="9">
        <f>[8]DBD!F26</f>
        <v>0</v>
      </c>
      <c r="G21" s="9" t="str">
        <f>[8]DBD!G26</f>
        <v>0.未檢核
1.不處理
2.人工處理
3.檢核錯誤
4.檢核正常
5.人工入帳
6.批次入帳
7.虛擬轉暫收</v>
      </c>
      <c r="H21" s="15"/>
      <c r="I21" s="15"/>
      <c r="J21" s="15"/>
      <c r="K21" s="15"/>
      <c r="L21" s="15"/>
      <c r="M21" s="15"/>
      <c r="N21" s="15"/>
    </row>
    <row r="22" spans="1:14" x14ac:dyDescent="0.3">
      <c r="A22" s="9">
        <f>[8]DBD!A27</f>
        <v>19</v>
      </c>
      <c r="B22" s="9" t="str">
        <f>[8]DBD!B27</f>
        <v>ProcCode</v>
      </c>
      <c r="C22" s="9" t="str">
        <f>[8]DBD!C27</f>
        <v>處理代碼</v>
      </c>
      <c r="D22" s="9" t="str">
        <f>[8]DBD!D27</f>
        <v>VARCHAR2</v>
      </c>
      <c r="E22" s="9">
        <f>[8]DBD!E27</f>
        <v>5</v>
      </c>
      <c r="F22" s="9">
        <f>[8]DBD!F27</f>
        <v>0</v>
      </c>
      <c r="G22" s="9" t="str">
        <f>[8]DBD!G27</f>
        <v>參照規格書</v>
      </c>
      <c r="H22" s="15"/>
      <c r="I22" s="15"/>
      <c r="J22" s="15"/>
      <c r="K22" s="15"/>
      <c r="L22" s="15"/>
      <c r="M22" s="15"/>
      <c r="N22" s="15"/>
    </row>
    <row r="23" spans="1:14" ht="48.6" x14ac:dyDescent="0.3">
      <c r="A23" s="9">
        <f>[8]DBD!A28</f>
        <v>20</v>
      </c>
      <c r="B23" s="9" t="str">
        <f>[8]DBD!B28</f>
        <v>ProcNote</v>
      </c>
      <c r="C23" s="9" t="str">
        <f>[8]DBD!C28</f>
        <v>處理說明</v>
      </c>
      <c r="D23" s="9" t="str">
        <f>[8]DBD!D28</f>
        <v>NVARCHAR2</v>
      </c>
      <c r="E23" s="9">
        <f>[8]DBD!E28</f>
        <v>600</v>
      </c>
      <c r="F23" s="9">
        <f>[8]DBD!F28</f>
        <v>0</v>
      </c>
      <c r="G23" s="9" t="str">
        <f>[8]DBD!G28</f>
        <v>jsonformat處理說明+備註(例:不足金額)
支票:金額#RP_CHQUEAMTX(16)</v>
      </c>
      <c r="H23" s="15"/>
      <c r="I23" s="15"/>
      <c r="J23" s="15"/>
      <c r="K23" s="15"/>
      <c r="L23" s="15"/>
      <c r="M23" s="15"/>
      <c r="N23" s="15"/>
    </row>
    <row r="24" spans="1:14" x14ac:dyDescent="0.3">
      <c r="A24" s="9">
        <f>[8]DBD!A29</f>
        <v>21</v>
      </c>
      <c r="B24" s="9" t="str">
        <f>[8]DBD!B29</f>
        <v>TitaTlrNo</v>
      </c>
      <c r="C24" s="9" t="str">
        <f>[8]DBD!C29</f>
        <v>經辦</v>
      </c>
      <c r="D24" s="9" t="str">
        <f>[8]DBD!D29</f>
        <v>VARCHAR2</v>
      </c>
      <c r="E24" s="9">
        <f>[8]DBD!E29</f>
        <v>6</v>
      </c>
      <c r="F24" s="9">
        <f>[8]DBD!F29</f>
        <v>0</v>
      </c>
      <c r="G24" s="9">
        <f>[8]DBD!G29</f>
        <v>0</v>
      </c>
      <c r="H24" s="15"/>
      <c r="I24" s="15"/>
      <c r="J24" s="15"/>
      <c r="K24" s="15"/>
      <c r="L24" s="15"/>
      <c r="M24" s="15"/>
      <c r="N24" s="15"/>
    </row>
    <row r="25" spans="1:14" x14ac:dyDescent="0.3">
      <c r="A25" s="9">
        <f>[8]DBD!A30</f>
        <v>22</v>
      </c>
      <c r="B25" s="9" t="str">
        <f>[8]DBD!B30</f>
        <v>TitaTxtNo</v>
      </c>
      <c r="C25" s="9" t="str">
        <f>[8]DBD!C30</f>
        <v>交易序號</v>
      </c>
      <c r="D25" s="9" t="str">
        <f>[8]DBD!D30</f>
        <v>VARCHAR2</v>
      </c>
      <c r="E25" s="9">
        <f>[8]DBD!E30</f>
        <v>8</v>
      </c>
      <c r="F25" s="9">
        <f>[8]DBD!F30</f>
        <v>0</v>
      </c>
      <c r="G25" s="9" t="str">
        <f>[8]DBD!G30</f>
        <v>批號後兩碼+明細序號</v>
      </c>
      <c r="H25" s="15"/>
      <c r="I25" s="15"/>
      <c r="J25" s="15"/>
      <c r="K25" s="15"/>
      <c r="L25" s="15"/>
      <c r="M25" s="15"/>
      <c r="N25" s="15"/>
    </row>
    <row r="26" spans="1:14" x14ac:dyDescent="0.3">
      <c r="A26" s="9">
        <f>[8]DBD!A31</f>
        <v>23</v>
      </c>
      <c r="B26" s="9" t="str">
        <f>[8]DBD!B31</f>
        <v>MediaDate</v>
      </c>
      <c r="C26" s="9" t="str">
        <f>[8]DBD!C31</f>
        <v>媒體日期</v>
      </c>
      <c r="D26" s="9" t="str">
        <f>[8]DBD!D31</f>
        <v>Decimald</v>
      </c>
      <c r="E26" s="9">
        <f>[8]DBD!E31</f>
        <v>8</v>
      </c>
      <c r="F26" s="9">
        <f>[8]DBD!F31</f>
        <v>0</v>
      </c>
      <c r="G26" s="9">
        <f>[8]DBD!G31</f>
        <v>0</v>
      </c>
      <c r="H26" s="15"/>
      <c r="I26" s="15"/>
      <c r="J26" s="15"/>
      <c r="K26" s="15"/>
      <c r="L26" s="15"/>
      <c r="M26" s="15"/>
      <c r="N26" s="15"/>
    </row>
    <row r="27" spans="1:14" ht="81" x14ac:dyDescent="0.3">
      <c r="A27" s="9">
        <f>[8]DBD!A32</f>
        <v>24</v>
      </c>
      <c r="B27" s="9" t="str">
        <f>[8]DBD!B32</f>
        <v>MediaKind</v>
      </c>
      <c r="C27" s="9" t="str">
        <f>[8]DBD!C32</f>
        <v>媒體別</v>
      </c>
      <c r="D27" s="9" t="str">
        <f>[8]DBD!D32</f>
        <v>VARCHAR2</v>
      </c>
      <c r="E27" s="9">
        <f>[8]DBD!E32</f>
        <v>1</v>
      </c>
      <c r="F27" s="9">
        <f>[8]DBD!F32</f>
        <v>0</v>
      </c>
      <c r="G27" s="9" t="str">
        <f>[8]DBD!G32</f>
        <v>1:ACH新光
2:ACH他行
3:郵局
4:15日
5:非15日</v>
      </c>
    </row>
    <row r="28" spans="1:14" x14ac:dyDescent="0.3">
      <c r="A28" s="9">
        <f>[8]DBD!A33</f>
        <v>25</v>
      </c>
      <c r="B28" s="9" t="str">
        <f>[8]DBD!B33</f>
        <v>MediaSeq</v>
      </c>
      <c r="C28" s="9" t="str">
        <f>[8]DBD!C33</f>
        <v>媒體序號</v>
      </c>
      <c r="D28" s="9" t="str">
        <f>[8]DBD!D33</f>
        <v>DECIMAL</v>
      </c>
      <c r="E28" s="9">
        <f>[8]DBD!E33</f>
        <v>6</v>
      </c>
      <c r="F28" s="9">
        <f>[8]DBD!F33</f>
        <v>0</v>
      </c>
      <c r="G28" s="9">
        <f>[8]DBD!G33</f>
        <v>0</v>
      </c>
    </row>
  </sheetData>
  <mergeCells count="1">
    <mergeCell ref="A1:B1"/>
  </mergeCells>
  <phoneticPr fontId="1" type="noConversion"/>
  <hyperlinks>
    <hyperlink ref="E1" location="'L4'!A1" display="回首頁" xr:uid="{00000000-0004-0000-0800-000000000000}"/>
  </hyperlink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L4</vt:lpstr>
      <vt:lpstr>AchAuthLog</vt:lpstr>
      <vt:lpstr>AchDeductMedia</vt:lpstr>
      <vt:lpstr>BankAuthAct</vt:lpstr>
      <vt:lpstr>BankDeductDtl</vt:lpstr>
      <vt:lpstr>BankRemit</vt:lpstr>
      <vt:lpstr>BankRmtf</vt:lpstr>
      <vt:lpstr>BatxCheque</vt:lpstr>
      <vt:lpstr>BatxDetail</vt:lpstr>
      <vt:lpstr>BatxHead</vt:lpstr>
      <vt:lpstr>BatxOthers</vt:lpstr>
      <vt:lpstr>BatxRateChange</vt:lpstr>
      <vt:lpstr>EmpDeductDtl</vt:lpstr>
      <vt:lpstr>EmpDeductMedia</vt:lpstr>
      <vt:lpstr>EmpDeductSchedule</vt:lpstr>
      <vt:lpstr>InsuComm</vt:lpstr>
      <vt:lpstr>InsuOrignal</vt:lpstr>
      <vt:lpstr>InsuRenew</vt:lpstr>
      <vt:lpstr>PostAuthLog</vt:lpstr>
      <vt:lpstr>PostDeductMedia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2021-05-03T01:46:11Z</dcterms:modified>
</cp:coreProperties>
</file>