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updateLinks="always" codeName="ThisWorkbook" defaultThemeVersion="124226"/>
  <xr:revisionPtr revIDLastSave="0" documentId="13_ncr:1_{863215A4-C604-423A-B5CB-D9FBEA98E7F7}" xr6:coauthVersionLast="46" xr6:coauthVersionMax="46" xr10:uidLastSave="{00000000-0000-0000-0000-000000000000}"/>
  <bookViews>
    <workbookView xWindow="-108" yWindow="-108" windowWidth="23256" windowHeight="12576" tabRatio="827" firstSheet="9" activeTab="19" xr2:uid="{00000000-000D-0000-FFFF-FFFF00000000}"/>
  </bookViews>
  <sheets>
    <sheet name="L5" sheetId="1" r:id="rId1"/>
    <sheet name="CollLaw" sheetId="2" r:id="rId2"/>
    <sheet name="CollLetter" sheetId="33" r:id="rId3"/>
    <sheet name="CollList" sheetId="34" r:id="rId4"/>
    <sheet name="CollMeet" sheetId="35" r:id="rId5"/>
    <sheet name="CollRemind" sheetId="36" r:id="rId6"/>
    <sheet name="CollTel" sheetId="38" r:id="rId7"/>
    <sheet name="InnDocRecord" sheetId="37" r:id="rId8"/>
    <sheet name="InnFundApl" sheetId="39" r:id="rId9"/>
    <sheet name="InnLoanMeeting" sheetId="40" r:id="rId10"/>
    <sheet name="NegAppr01" sheetId="41" r:id="rId11"/>
    <sheet name="NegAppr02" sheetId="42" r:id="rId12"/>
    <sheet name="NegFinAcct" sheetId="43" r:id="rId13"/>
    <sheet name="NegMain" sheetId="45" r:id="rId14"/>
    <sheet name="NegFinShare" sheetId="44" r:id="rId15"/>
    <sheet name="NegTrans" sheetId="46" r:id="rId16"/>
    <sheet name="PfBsDetail" sheetId="47" r:id="rId17"/>
    <sheet name="PfBsOfficer" sheetId="48" r:id="rId18"/>
    <sheet name="PfCoOfficer" sheetId="49" r:id="rId19"/>
    <sheet name="PfDeparment" sheetId="50" r:id="rId20"/>
    <sheet name="PfItDetail" sheetId="51" r:id="rId21"/>
    <sheet name="PfReward" sheetId="52" r:id="rId22"/>
    <sheet name="InnReCheck" sheetId="53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calcPr calcId="181029"/>
</workbook>
</file>

<file path=xl/calcChain.xml><?xml version="1.0" encoding="utf-8"?>
<calcChain xmlns="http://schemas.openxmlformats.org/spreadsheetml/2006/main">
  <c r="G22" i="50" l="1"/>
  <c r="F22" i="50"/>
  <c r="E22" i="50"/>
  <c r="D22" i="50"/>
  <c r="C22" i="50"/>
  <c r="B22" i="50"/>
  <c r="A22" i="50"/>
  <c r="G21" i="50"/>
  <c r="F21" i="50"/>
  <c r="E21" i="50"/>
  <c r="D21" i="50"/>
  <c r="C21" i="50"/>
  <c r="B21" i="50"/>
  <c r="A21" i="50"/>
  <c r="G20" i="50"/>
  <c r="F20" i="50"/>
  <c r="E20" i="50"/>
  <c r="D20" i="50"/>
  <c r="C20" i="50"/>
  <c r="B20" i="50"/>
  <c r="A20" i="50"/>
  <c r="G19" i="50"/>
  <c r="F19" i="50"/>
  <c r="E19" i="50"/>
  <c r="D19" i="50"/>
  <c r="C19" i="50"/>
  <c r="B19" i="50"/>
  <c r="A19" i="50"/>
  <c r="G18" i="50"/>
  <c r="F18" i="50"/>
  <c r="E18" i="50"/>
  <c r="D18" i="50"/>
  <c r="C18" i="50"/>
  <c r="B18" i="50"/>
  <c r="A18" i="50"/>
  <c r="G17" i="50"/>
  <c r="F17" i="50"/>
  <c r="E17" i="50"/>
  <c r="D17" i="50"/>
  <c r="C17" i="50"/>
  <c r="B17" i="50"/>
  <c r="A17" i="50"/>
  <c r="G16" i="50"/>
  <c r="F16" i="50"/>
  <c r="E16" i="50"/>
  <c r="D16" i="50"/>
  <c r="C16" i="50"/>
  <c r="B16" i="50"/>
  <c r="A16" i="50"/>
  <c r="G15" i="50"/>
  <c r="F15" i="50"/>
  <c r="E15" i="50"/>
  <c r="D15" i="50"/>
  <c r="C15" i="50"/>
  <c r="B15" i="50"/>
  <c r="A15" i="50"/>
  <c r="G14" i="50"/>
  <c r="F14" i="50"/>
  <c r="E14" i="50"/>
  <c r="D14" i="50"/>
  <c r="C14" i="50"/>
  <c r="B14" i="50"/>
  <c r="A14" i="50"/>
  <c r="G13" i="50"/>
  <c r="F13" i="50"/>
  <c r="E13" i="50"/>
  <c r="D13" i="50"/>
  <c r="C13" i="50"/>
  <c r="B13" i="50"/>
  <c r="A13" i="50"/>
  <c r="G12" i="50"/>
  <c r="F12" i="50"/>
  <c r="E12" i="50"/>
  <c r="D12" i="50"/>
  <c r="C12" i="50"/>
  <c r="B12" i="50"/>
  <c r="A12" i="50"/>
  <c r="G11" i="50"/>
  <c r="F11" i="50"/>
  <c r="E11" i="50"/>
  <c r="D11" i="50"/>
  <c r="C11" i="50"/>
  <c r="B11" i="50"/>
  <c r="A11" i="50"/>
  <c r="G10" i="50"/>
  <c r="F10" i="50"/>
  <c r="E10" i="50"/>
  <c r="D10" i="50"/>
  <c r="C10" i="50"/>
  <c r="B10" i="50"/>
  <c r="A10" i="50"/>
  <c r="G9" i="50"/>
  <c r="F9" i="50"/>
  <c r="E9" i="50"/>
  <c r="D9" i="50"/>
  <c r="C9" i="50"/>
  <c r="B9" i="50"/>
  <c r="A9" i="50"/>
  <c r="G8" i="50"/>
  <c r="F8" i="50"/>
  <c r="E8" i="50"/>
  <c r="D8" i="50"/>
  <c r="C8" i="50"/>
  <c r="B8" i="50"/>
  <c r="A8" i="50"/>
  <c r="G7" i="50"/>
  <c r="F7" i="50"/>
  <c r="E7" i="50"/>
  <c r="D7" i="50"/>
  <c r="C7" i="50"/>
  <c r="B7" i="50"/>
  <c r="A7" i="50"/>
  <c r="G6" i="50"/>
  <c r="F6" i="50"/>
  <c r="E6" i="50"/>
  <c r="D6" i="50"/>
  <c r="C6" i="50"/>
  <c r="B6" i="50"/>
  <c r="A6" i="50"/>
  <c r="G5" i="50"/>
  <c r="F5" i="50"/>
  <c r="E5" i="50"/>
  <c r="D5" i="50"/>
  <c r="C5" i="50"/>
  <c r="B5" i="50"/>
  <c r="A5" i="50"/>
  <c r="D1" i="50"/>
  <c r="C1" i="50"/>
  <c r="A6" i="49"/>
  <c r="B6" i="49"/>
  <c r="C6" i="49"/>
  <c r="D6" i="49"/>
  <c r="E6" i="49"/>
  <c r="F6" i="49"/>
  <c r="G6" i="49"/>
  <c r="A7" i="49"/>
  <c r="B7" i="49"/>
  <c r="C7" i="49"/>
  <c r="D7" i="49"/>
  <c r="E7" i="49"/>
  <c r="F7" i="49"/>
  <c r="G7" i="49"/>
  <c r="A8" i="49"/>
  <c r="B8" i="49"/>
  <c r="C8" i="49"/>
  <c r="D8" i="49"/>
  <c r="E8" i="49"/>
  <c r="F8" i="49"/>
  <c r="G8" i="49"/>
  <c r="A9" i="49"/>
  <c r="B9" i="49"/>
  <c r="C9" i="49"/>
  <c r="D9" i="49"/>
  <c r="E9" i="49"/>
  <c r="F9" i="49"/>
  <c r="G9" i="49"/>
  <c r="A10" i="49"/>
  <c r="B10" i="49"/>
  <c r="C10" i="49"/>
  <c r="D10" i="49"/>
  <c r="E10" i="49"/>
  <c r="F10" i="49"/>
  <c r="G10" i="49"/>
  <c r="A11" i="49"/>
  <c r="B11" i="49"/>
  <c r="C11" i="49"/>
  <c r="D11" i="49"/>
  <c r="E11" i="49"/>
  <c r="F11" i="49"/>
  <c r="G11" i="49"/>
  <c r="A12" i="49"/>
  <c r="B12" i="49"/>
  <c r="C12" i="49"/>
  <c r="D12" i="49"/>
  <c r="E12" i="49"/>
  <c r="F12" i="49"/>
  <c r="G12" i="49"/>
  <c r="A13" i="49"/>
  <c r="B13" i="49"/>
  <c r="C13" i="49"/>
  <c r="D13" i="49"/>
  <c r="E13" i="49"/>
  <c r="F13" i="49"/>
  <c r="G13" i="49"/>
  <c r="A14" i="49"/>
  <c r="B14" i="49"/>
  <c r="C14" i="49"/>
  <c r="D14" i="49"/>
  <c r="E14" i="49"/>
  <c r="F14" i="49"/>
  <c r="G14" i="49"/>
  <c r="A15" i="49"/>
  <c r="B15" i="49"/>
  <c r="C15" i="49"/>
  <c r="D15" i="49"/>
  <c r="E15" i="49"/>
  <c r="F15" i="49"/>
  <c r="G15" i="49"/>
  <c r="A16" i="49"/>
  <c r="B16" i="49"/>
  <c r="C16" i="49"/>
  <c r="D16" i="49"/>
  <c r="E16" i="49"/>
  <c r="F16" i="49"/>
  <c r="G16" i="49"/>
  <c r="B23" i="38"/>
  <c r="B15" i="38"/>
  <c r="B6" i="52"/>
  <c r="G16" i="44"/>
  <c r="F16" i="44"/>
  <c r="E16" i="44"/>
  <c r="D16" i="44"/>
  <c r="C16" i="44"/>
  <c r="B16" i="44"/>
  <c r="A16" i="44"/>
  <c r="G15" i="44"/>
  <c r="F15" i="44"/>
  <c r="E15" i="44"/>
  <c r="D15" i="44"/>
  <c r="C15" i="44"/>
  <c r="B15" i="44"/>
  <c r="A15" i="44"/>
  <c r="G14" i="44"/>
  <c r="F14" i="44"/>
  <c r="E14" i="44"/>
  <c r="D14" i="44"/>
  <c r="C14" i="44"/>
  <c r="B14" i="44"/>
  <c r="A14" i="44"/>
  <c r="G13" i="44"/>
  <c r="F13" i="44"/>
  <c r="E13" i="44"/>
  <c r="D13" i="44"/>
  <c r="C13" i="44"/>
  <c r="B13" i="44"/>
  <c r="A13" i="44"/>
  <c r="G12" i="44"/>
  <c r="F12" i="44"/>
  <c r="E12" i="44"/>
  <c r="D12" i="44"/>
  <c r="C12" i="44"/>
  <c r="B12" i="44"/>
  <c r="A12" i="44"/>
  <c r="G11" i="44"/>
  <c r="F11" i="44"/>
  <c r="E11" i="44"/>
  <c r="D11" i="44"/>
  <c r="C11" i="44"/>
  <c r="B11" i="44"/>
  <c r="A11" i="44"/>
  <c r="G10" i="44"/>
  <c r="F10" i="44"/>
  <c r="E10" i="44"/>
  <c r="D10" i="44"/>
  <c r="C10" i="44"/>
  <c r="B10" i="44"/>
  <c r="A10" i="44"/>
  <c r="G9" i="44"/>
  <c r="F9" i="44"/>
  <c r="E9" i="44"/>
  <c r="D9" i="44"/>
  <c r="C9" i="44"/>
  <c r="B9" i="44"/>
  <c r="A9" i="44"/>
  <c r="G8" i="44"/>
  <c r="F8" i="44"/>
  <c r="E8" i="44"/>
  <c r="D8" i="44"/>
  <c r="C8" i="44"/>
  <c r="B8" i="44"/>
  <c r="A8" i="44"/>
  <c r="G7" i="44"/>
  <c r="F7" i="44"/>
  <c r="E7" i="44"/>
  <c r="D7" i="44"/>
  <c r="C7" i="44"/>
  <c r="B7" i="44"/>
  <c r="A7" i="44"/>
  <c r="G6" i="44"/>
  <c r="F6" i="44"/>
  <c r="E6" i="44"/>
  <c r="D6" i="44"/>
  <c r="C6" i="44"/>
  <c r="B6" i="44"/>
  <c r="A6" i="44"/>
  <c r="G5" i="44"/>
  <c r="F5" i="44"/>
  <c r="E5" i="44"/>
  <c r="D5" i="44"/>
  <c r="C5" i="44"/>
  <c r="B5" i="44"/>
  <c r="A5" i="44"/>
  <c r="D1" i="44"/>
  <c r="C1" i="44"/>
  <c r="G25" i="37"/>
  <c r="F25" i="37"/>
  <c r="E25" i="37"/>
  <c r="D25" i="37"/>
  <c r="C25" i="37"/>
  <c r="B25" i="37"/>
  <c r="A25" i="37"/>
  <c r="G24" i="37"/>
  <c r="F24" i="37"/>
  <c r="E24" i="37"/>
  <c r="D24" i="37"/>
  <c r="C24" i="37"/>
  <c r="B24" i="37"/>
  <c r="A24" i="37"/>
  <c r="G23" i="37"/>
  <c r="F23" i="37"/>
  <c r="E23" i="37"/>
  <c r="D23" i="37"/>
  <c r="C23" i="37"/>
  <c r="B23" i="37"/>
  <c r="A23" i="37"/>
  <c r="G22" i="37"/>
  <c r="F22" i="37"/>
  <c r="E22" i="37"/>
  <c r="D22" i="37"/>
  <c r="C22" i="37"/>
  <c r="B22" i="37"/>
  <c r="A22" i="37"/>
  <c r="G21" i="37"/>
  <c r="F21" i="37"/>
  <c r="E21" i="37"/>
  <c r="D21" i="37"/>
  <c r="C21" i="37"/>
  <c r="B21" i="37"/>
  <c r="A21" i="37"/>
  <c r="G20" i="37"/>
  <c r="F20" i="37"/>
  <c r="E20" i="37"/>
  <c r="D20" i="37"/>
  <c r="C20" i="37"/>
  <c r="B20" i="37"/>
  <c r="A20" i="37"/>
  <c r="G19" i="37"/>
  <c r="F19" i="37"/>
  <c r="E19" i="37"/>
  <c r="D19" i="37"/>
  <c r="C19" i="37"/>
  <c r="B19" i="37"/>
  <c r="A19" i="37"/>
  <c r="G18" i="37"/>
  <c r="F18" i="37"/>
  <c r="E18" i="37"/>
  <c r="D18" i="37"/>
  <c r="C18" i="37"/>
  <c r="B18" i="37"/>
  <c r="A18" i="37"/>
  <c r="G17" i="37"/>
  <c r="F17" i="37"/>
  <c r="E17" i="37"/>
  <c r="D17" i="37"/>
  <c r="C17" i="37"/>
  <c r="B17" i="37"/>
  <c r="A17" i="37"/>
  <c r="G16" i="37"/>
  <c r="F16" i="37"/>
  <c r="E16" i="37"/>
  <c r="D16" i="37"/>
  <c r="C16" i="37"/>
  <c r="B16" i="37"/>
  <c r="A16" i="37"/>
  <c r="G15" i="37"/>
  <c r="F15" i="37"/>
  <c r="E15" i="37"/>
  <c r="D15" i="37"/>
  <c r="C15" i="37"/>
  <c r="B15" i="37"/>
  <c r="A15" i="37"/>
  <c r="G14" i="37"/>
  <c r="F14" i="37"/>
  <c r="E14" i="37"/>
  <c r="D14" i="37"/>
  <c r="C14" i="37"/>
  <c r="B14" i="37"/>
  <c r="A14" i="37"/>
  <c r="G13" i="37"/>
  <c r="F13" i="37"/>
  <c r="E13" i="37"/>
  <c r="D13" i="37"/>
  <c r="C13" i="37"/>
  <c r="B13" i="37"/>
  <c r="A13" i="37"/>
  <c r="G12" i="37"/>
  <c r="F12" i="37"/>
  <c r="E12" i="37"/>
  <c r="D12" i="37"/>
  <c r="C12" i="37"/>
  <c r="B12" i="37"/>
  <c r="A12" i="37"/>
  <c r="G11" i="37"/>
  <c r="F11" i="37"/>
  <c r="E11" i="37"/>
  <c r="D11" i="37"/>
  <c r="C11" i="37"/>
  <c r="B11" i="37"/>
  <c r="A11" i="37"/>
  <c r="G10" i="37"/>
  <c r="F10" i="37"/>
  <c r="E10" i="37"/>
  <c r="D10" i="37"/>
  <c r="C10" i="37"/>
  <c r="B10" i="37"/>
  <c r="A10" i="37"/>
  <c r="G9" i="37"/>
  <c r="F9" i="37"/>
  <c r="E9" i="37"/>
  <c r="D9" i="37"/>
  <c r="C9" i="37"/>
  <c r="B9" i="37"/>
  <c r="A9" i="37"/>
  <c r="G8" i="37"/>
  <c r="F8" i="37"/>
  <c r="E8" i="37"/>
  <c r="D8" i="37"/>
  <c r="C8" i="37"/>
  <c r="B8" i="37"/>
  <c r="A8" i="37"/>
  <c r="G7" i="37"/>
  <c r="F7" i="37"/>
  <c r="E7" i="37"/>
  <c r="D7" i="37"/>
  <c r="C7" i="37"/>
  <c r="B7" i="37"/>
  <c r="A7" i="37"/>
  <c r="G6" i="37"/>
  <c r="F6" i="37"/>
  <c r="E6" i="37"/>
  <c r="D6" i="37"/>
  <c r="C6" i="37"/>
  <c r="B6" i="37"/>
  <c r="A6" i="37"/>
  <c r="G5" i="37"/>
  <c r="F5" i="37"/>
  <c r="E5" i="37"/>
  <c r="D5" i="37"/>
  <c r="C5" i="37"/>
  <c r="B5" i="37"/>
  <c r="A5" i="37"/>
  <c r="D1" i="37"/>
  <c r="C1" i="37"/>
  <c r="A6" i="33"/>
  <c r="B6" i="33"/>
  <c r="C6" i="33"/>
  <c r="D6" i="33"/>
  <c r="E6" i="33"/>
  <c r="F6" i="33"/>
  <c r="G6" i="33"/>
  <c r="A7" i="33"/>
  <c r="B7" i="33"/>
  <c r="C7" i="33"/>
  <c r="D7" i="33"/>
  <c r="E7" i="33"/>
  <c r="F7" i="33"/>
  <c r="G7" i="33"/>
  <c r="A8" i="33"/>
  <c r="B8" i="33"/>
  <c r="C8" i="33"/>
  <c r="D8" i="33"/>
  <c r="E8" i="33"/>
  <c r="F8" i="33"/>
  <c r="G8" i="33"/>
  <c r="A9" i="33"/>
  <c r="B9" i="33"/>
  <c r="C9" i="33"/>
  <c r="D9" i="33"/>
  <c r="E9" i="33"/>
  <c r="F9" i="33"/>
  <c r="G9" i="33"/>
  <c r="A10" i="33"/>
  <c r="B10" i="33"/>
  <c r="C10" i="33"/>
  <c r="D10" i="33"/>
  <c r="E10" i="33"/>
  <c r="F10" i="33"/>
  <c r="G10" i="33"/>
  <c r="A11" i="33"/>
  <c r="B11" i="33"/>
  <c r="C11" i="33"/>
  <c r="D11" i="33"/>
  <c r="E11" i="33"/>
  <c r="F11" i="33"/>
  <c r="G11" i="33"/>
  <c r="A12" i="33"/>
  <c r="B12" i="33"/>
  <c r="C12" i="33"/>
  <c r="D12" i="33"/>
  <c r="E12" i="33"/>
  <c r="F12" i="33"/>
  <c r="G12" i="33"/>
  <c r="A13" i="33"/>
  <c r="B13" i="33"/>
  <c r="C13" i="33"/>
  <c r="D13" i="33"/>
  <c r="E13" i="33"/>
  <c r="F13" i="33"/>
  <c r="G13" i="33"/>
  <c r="A14" i="33"/>
  <c r="B14" i="33"/>
  <c r="C14" i="33"/>
  <c r="D14" i="33"/>
  <c r="E14" i="33"/>
  <c r="F14" i="33"/>
  <c r="G14" i="33"/>
  <c r="A15" i="33"/>
  <c r="B15" i="33"/>
  <c r="C15" i="33"/>
  <c r="D15" i="33"/>
  <c r="E15" i="33"/>
  <c r="F15" i="33"/>
  <c r="G15" i="33"/>
  <c r="A16" i="33"/>
  <c r="B16" i="33"/>
  <c r="C16" i="33"/>
  <c r="D16" i="33"/>
  <c r="E16" i="33"/>
  <c r="F16" i="33"/>
  <c r="G16" i="33"/>
  <c r="A17" i="33"/>
  <c r="B17" i="33"/>
  <c r="C17" i="33"/>
  <c r="D17" i="33"/>
  <c r="E17" i="33"/>
  <c r="F17" i="33"/>
  <c r="G17" i="33"/>
  <c r="A18" i="33"/>
  <c r="B18" i="33"/>
  <c r="C18" i="33"/>
  <c r="D18" i="33"/>
  <c r="E18" i="33"/>
  <c r="F18" i="33"/>
  <c r="G18" i="33"/>
  <c r="A19" i="33"/>
  <c r="B19" i="33"/>
  <c r="C19" i="33"/>
  <c r="D19" i="33"/>
  <c r="E19" i="33"/>
  <c r="F19" i="33"/>
  <c r="G19" i="33"/>
  <c r="A20" i="33"/>
  <c r="B20" i="33"/>
  <c r="C20" i="33"/>
  <c r="D20" i="33"/>
  <c r="E20" i="33"/>
  <c r="F20" i="33"/>
  <c r="G20" i="33"/>
  <c r="A21" i="33"/>
  <c r="B21" i="33"/>
  <c r="C21" i="33"/>
  <c r="D21" i="33"/>
  <c r="E21" i="33"/>
  <c r="F21" i="33"/>
  <c r="G21" i="33"/>
  <c r="A22" i="33"/>
  <c r="B22" i="33"/>
  <c r="C22" i="33"/>
  <c r="D22" i="33"/>
  <c r="E22" i="33"/>
  <c r="F22" i="33"/>
  <c r="G22" i="33"/>
  <c r="A23" i="33"/>
  <c r="B23" i="33"/>
  <c r="C23" i="33"/>
  <c r="D23" i="33"/>
  <c r="E23" i="33"/>
  <c r="F23" i="33"/>
  <c r="G23" i="33"/>
  <c r="A24" i="33"/>
  <c r="B24" i="33"/>
  <c r="C24" i="33"/>
  <c r="D24" i="33"/>
  <c r="E24" i="33"/>
  <c r="F24" i="33"/>
  <c r="G24" i="33"/>
  <c r="B5" i="33"/>
  <c r="C5" i="33"/>
  <c r="D5" i="33"/>
  <c r="E5" i="33"/>
  <c r="F5" i="33"/>
  <c r="G5" i="33"/>
  <c r="A5" i="33"/>
  <c r="D1" i="33"/>
  <c r="C1" i="33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D1" i="2"/>
  <c r="C1" i="2"/>
  <c r="A24" i="38"/>
  <c r="B24" i="38"/>
  <c r="C24" i="38"/>
  <c r="D24" i="38"/>
  <c r="E24" i="38"/>
  <c r="F24" i="38"/>
  <c r="G24" i="38"/>
  <c r="A25" i="38"/>
  <c r="B25" i="38"/>
  <c r="C25" i="38"/>
  <c r="D25" i="38"/>
  <c r="E25" i="38"/>
  <c r="F25" i="38"/>
  <c r="G25" i="38"/>
  <c r="G23" i="38"/>
  <c r="F23" i="38"/>
  <c r="E23" i="38"/>
  <c r="D23" i="38"/>
  <c r="C23" i="38"/>
  <c r="A23" i="38"/>
  <c r="G22" i="38"/>
  <c r="F22" i="38"/>
  <c r="E22" i="38"/>
  <c r="D22" i="38"/>
  <c r="C22" i="38"/>
  <c r="B22" i="38"/>
  <c r="A22" i="38"/>
  <c r="G21" i="38"/>
  <c r="F21" i="38"/>
  <c r="E21" i="38"/>
  <c r="D21" i="38"/>
  <c r="C21" i="38"/>
  <c r="B21" i="38"/>
  <c r="A21" i="38"/>
  <c r="G20" i="38"/>
  <c r="F20" i="38"/>
  <c r="E20" i="38"/>
  <c r="D20" i="38"/>
  <c r="C20" i="38"/>
  <c r="B20" i="38"/>
  <c r="A20" i="38"/>
  <c r="G19" i="38"/>
  <c r="F19" i="38"/>
  <c r="E19" i="38"/>
  <c r="D19" i="38"/>
  <c r="C19" i="38"/>
  <c r="B19" i="38"/>
  <c r="A19" i="38"/>
  <c r="G18" i="38"/>
  <c r="F18" i="38"/>
  <c r="E18" i="38"/>
  <c r="D18" i="38"/>
  <c r="C18" i="38"/>
  <c r="B18" i="38"/>
  <c r="A18" i="38"/>
  <c r="G17" i="38"/>
  <c r="F17" i="38"/>
  <c r="E17" i="38"/>
  <c r="D17" i="38"/>
  <c r="C17" i="38"/>
  <c r="B17" i="38"/>
  <c r="A17" i="38"/>
  <c r="G16" i="38"/>
  <c r="F16" i="38"/>
  <c r="E16" i="38"/>
  <c r="D16" i="38"/>
  <c r="C16" i="38"/>
  <c r="B16" i="38"/>
  <c r="A16" i="38"/>
  <c r="G15" i="38"/>
  <c r="F15" i="38"/>
  <c r="E15" i="38"/>
  <c r="D15" i="38"/>
  <c r="C15" i="38"/>
  <c r="A15" i="38"/>
  <c r="G14" i="38"/>
  <c r="F14" i="38"/>
  <c r="E14" i="38"/>
  <c r="D14" i="38"/>
  <c r="C14" i="38"/>
  <c r="B14" i="38"/>
  <c r="A14" i="38"/>
  <c r="G13" i="38"/>
  <c r="F13" i="38"/>
  <c r="E13" i="38"/>
  <c r="D13" i="38"/>
  <c r="C13" i="38"/>
  <c r="B13" i="38"/>
  <c r="A13" i="38"/>
  <c r="G12" i="38"/>
  <c r="F12" i="38"/>
  <c r="E12" i="38"/>
  <c r="D12" i="38"/>
  <c r="C12" i="38"/>
  <c r="B12" i="38"/>
  <c r="A12" i="38"/>
  <c r="G11" i="38"/>
  <c r="F11" i="38"/>
  <c r="E11" i="38"/>
  <c r="D11" i="38"/>
  <c r="C11" i="38"/>
  <c r="B11" i="38"/>
  <c r="A11" i="38"/>
  <c r="G10" i="38"/>
  <c r="F10" i="38"/>
  <c r="E10" i="38"/>
  <c r="D10" i="38"/>
  <c r="C10" i="38"/>
  <c r="B10" i="38"/>
  <c r="A10" i="38"/>
  <c r="G9" i="38"/>
  <c r="F9" i="38"/>
  <c r="E9" i="38"/>
  <c r="D9" i="38"/>
  <c r="C9" i="38"/>
  <c r="B9" i="38"/>
  <c r="A9" i="38"/>
  <c r="G8" i="38"/>
  <c r="F8" i="38"/>
  <c r="E8" i="38"/>
  <c r="D8" i="38"/>
  <c r="C8" i="38"/>
  <c r="B8" i="38"/>
  <c r="A8" i="38"/>
  <c r="G7" i="38"/>
  <c r="F7" i="38"/>
  <c r="E7" i="38"/>
  <c r="D7" i="38"/>
  <c r="C7" i="38"/>
  <c r="B7" i="38"/>
  <c r="A7" i="38"/>
  <c r="G6" i="38"/>
  <c r="F6" i="38"/>
  <c r="E6" i="38"/>
  <c r="D6" i="38"/>
  <c r="C6" i="38"/>
  <c r="B6" i="38"/>
  <c r="A6" i="38"/>
  <c r="G5" i="38"/>
  <c r="F5" i="38"/>
  <c r="E5" i="38"/>
  <c r="D5" i="38"/>
  <c r="C5" i="38"/>
  <c r="B5" i="38"/>
  <c r="A5" i="38"/>
  <c r="D1" i="38"/>
  <c r="C1" i="38"/>
  <c r="A24" i="35"/>
  <c r="B24" i="35"/>
  <c r="C24" i="35"/>
  <c r="D24" i="35"/>
  <c r="E24" i="35"/>
  <c r="F24" i="35"/>
  <c r="G24" i="35"/>
  <c r="G23" i="35"/>
  <c r="F23" i="35"/>
  <c r="E23" i="35"/>
  <c r="D23" i="35"/>
  <c r="C23" i="35"/>
  <c r="B23" i="35"/>
  <c r="A23" i="35"/>
  <c r="G22" i="35"/>
  <c r="F22" i="35"/>
  <c r="E22" i="35"/>
  <c r="D22" i="35"/>
  <c r="C22" i="35"/>
  <c r="B22" i="35"/>
  <c r="A22" i="35"/>
  <c r="G21" i="35"/>
  <c r="F21" i="35"/>
  <c r="E21" i="35"/>
  <c r="D21" i="35"/>
  <c r="C21" i="35"/>
  <c r="B21" i="35"/>
  <c r="A21" i="35"/>
  <c r="G20" i="35"/>
  <c r="F20" i="35"/>
  <c r="E20" i="35"/>
  <c r="D20" i="35"/>
  <c r="C20" i="35"/>
  <c r="B20" i="35"/>
  <c r="A20" i="35"/>
  <c r="G19" i="35"/>
  <c r="F19" i="35"/>
  <c r="E19" i="35"/>
  <c r="D19" i="35"/>
  <c r="C19" i="35"/>
  <c r="B19" i="35"/>
  <c r="A19" i="35"/>
  <c r="G18" i="35"/>
  <c r="F18" i="35"/>
  <c r="E18" i="35"/>
  <c r="D18" i="35"/>
  <c r="C18" i="35"/>
  <c r="B18" i="35"/>
  <c r="A18" i="35"/>
  <c r="G17" i="35"/>
  <c r="F17" i="35"/>
  <c r="E17" i="35"/>
  <c r="D17" i="35"/>
  <c r="C17" i="35"/>
  <c r="B17" i="35"/>
  <c r="A17" i="35"/>
  <c r="G16" i="35"/>
  <c r="F16" i="35"/>
  <c r="E16" i="35"/>
  <c r="D16" i="35"/>
  <c r="C16" i="35"/>
  <c r="B16" i="35"/>
  <c r="A16" i="35"/>
  <c r="G15" i="35"/>
  <c r="F15" i="35"/>
  <c r="E15" i="35"/>
  <c r="D15" i="35"/>
  <c r="C15" i="35"/>
  <c r="B15" i="35"/>
  <c r="A15" i="35"/>
  <c r="G14" i="35"/>
  <c r="F14" i="35"/>
  <c r="E14" i="35"/>
  <c r="D14" i="35"/>
  <c r="C14" i="35"/>
  <c r="B14" i="35"/>
  <c r="A14" i="35"/>
  <c r="G13" i="35"/>
  <c r="F13" i="35"/>
  <c r="E13" i="35"/>
  <c r="D13" i="35"/>
  <c r="C13" i="35"/>
  <c r="B13" i="35"/>
  <c r="A13" i="35"/>
  <c r="G12" i="35"/>
  <c r="F12" i="35"/>
  <c r="E12" i="35"/>
  <c r="D12" i="35"/>
  <c r="C12" i="35"/>
  <c r="B12" i="35"/>
  <c r="A12" i="35"/>
  <c r="G11" i="35"/>
  <c r="F11" i="35"/>
  <c r="E11" i="35"/>
  <c r="D11" i="35"/>
  <c r="C11" i="35"/>
  <c r="B11" i="35"/>
  <c r="A11" i="35"/>
  <c r="G10" i="35"/>
  <c r="F10" i="35"/>
  <c r="E10" i="35"/>
  <c r="D10" i="35"/>
  <c r="C10" i="35"/>
  <c r="B10" i="35"/>
  <c r="A10" i="35"/>
  <c r="G9" i="35"/>
  <c r="F9" i="35"/>
  <c r="E9" i="35"/>
  <c r="D9" i="35"/>
  <c r="C9" i="35"/>
  <c r="B9" i="35"/>
  <c r="A9" i="35"/>
  <c r="G8" i="35"/>
  <c r="F8" i="35"/>
  <c r="E8" i="35"/>
  <c r="D8" i="35"/>
  <c r="C8" i="35"/>
  <c r="B8" i="35"/>
  <c r="A8" i="35"/>
  <c r="G7" i="35"/>
  <c r="F7" i="35"/>
  <c r="E7" i="35"/>
  <c r="D7" i="35"/>
  <c r="C7" i="35"/>
  <c r="B7" i="35"/>
  <c r="A7" i="35"/>
  <c r="G6" i="35"/>
  <c r="F6" i="35"/>
  <c r="E6" i="35"/>
  <c r="D6" i="35"/>
  <c r="C6" i="35"/>
  <c r="B6" i="35"/>
  <c r="A6" i="35"/>
  <c r="G5" i="35"/>
  <c r="F5" i="35"/>
  <c r="E5" i="35"/>
  <c r="D5" i="35"/>
  <c r="C5" i="35"/>
  <c r="B5" i="35"/>
  <c r="A5" i="35"/>
  <c r="D1" i="35"/>
  <c r="C1" i="35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G21" i="52"/>
  <c r="F21" i="52"/>
  <c r="E21" i="52"/>
  <c r="D21" i="52"/>
  <c r="C21" i="52"/>
  <c r="B21" i="52"/>
  <c r="A21" i="52"/>
  <c r="G20" i="52"/>
  <c r="F20" i="52"/>
  <c r="E20" i="52"/>
  <c r="D20" i="52"/>
  <c r="C20" i="52"/>
  <c r="B20" i="52"/>
  <c r="A20" i="52"/>
  <c r="G19" i="52"/>
  <c r="F19" i="52"/>
  <c r="E19" i="52"/>
  <c r="D19" i="52"/>
  <c r="C19" i="52"/>
  <c r="B19" i="52"/>
  <c r="A19" i="52"/>
  <c r="G18" i="52"/>
  <c r="F18" i="52"/>
  <c r="E18" i="52"/>
  <c r="D18" i="52"/>
  <c r="C18" i="52"/>
  <c r="B18" i="52"/>
  <c r="A18" i="52"/>
  <c r="G17" i="52"/>
  <c r="F17" i="52"/>
  <c r="E17" i="52"/>
  <c r="D17" i="52"/>
  <c r="C17" i="52"/>
  <c r="B17" i="52"/>
  <c r="A17" i="52"/>
  <c r="G16" i="52"/>
  <c r="F16" i="52"/>
  <c r="E16" i="52"/>
  <c r="D16" i="52"/>
  <c r="C16" i="52"/>
  <c r="B16" i="52"/>
  <c r="A16" i="52"/>
  <c r="G15" i="52"/>
  <c r="F15" i="52"/>
  <c r="E15" i="52"/>
  <c r="D15" i="52"/>
  <c r="C15" i="52"/>
  <c r="B15" i="52"/>
  <c r="A15" i="52"/>
  <c r="G14" i="52"/>
  <c r="F14" i="52"/>
  <c r="E14" i="52"/>
  <c r="D14" i="52"/>
  <c r="C14" i="52"/>
  <c r="B14" i="52"/>
  <c r="A14" i="52"/>
  <c r="G13" i="52"/>
  <c r="F13" i="52"/>
  <c r="E13" i="52"/>
  <c r="D13" i="52"/>
  <c r="C13" i="52"/>
  <c r="B13" i="52"/>
  <c r="A13" i="52"/>
  <c r="G12" i="52"/>
  <c r="F12" i="52"/>
  <c r="E12" i="52"/>
  <c r="D12" i="52"/>
  <c r="C12" i="52"/>
  <c r="B12" i="52"/>
  <c r="A12" i="52"/>
  <c r="G11" i="52"/>
  <c r="F11" i="52"/>
  <c r="E11" i="52"/>
  <c r="D11" i="52"/>
  <c r="C11" i="52"/>
  <c r="B11" i="52"/>
  <c r="A11" i="52"/>
  <c r="G10" i="52"/>
  <c r="F10" i="52"/>
  <c r="E10" i="52"/>
  <c r="D10" i="52"/>
  <c r="C10" i="52"/>
  <c r="B10" i="52"/>
  <c r="A10" i="52"/>
  <c r="G9" i="52"/>
  <c r="F9" i="52"/>
  <c r="E9" i="52"/>
  <c r="D9" i="52"/>
  <c r="C9" i="52"/>
  <c r="B9" i="52"/>
  <c r="A9" i="52"/>
  <c r="G8" i="52"/>
  <c r="F8" i="52"/>
  <c r="E8" i="52"/>
  <c r="D8" i="52"/>
  <c r="C8" i="52"/>
  <c r="B8" i="52"/>
  <c r="A8" i="52"/>
  <c r="G7" i="52"/>
  <c r="F7" i="52"/>
  <c r="E7" i="52"/>
  <c r="D7" i="52"/>
  <c r="C7" i="52"/>
  <c r="B7" i="52"/>
  <c r="A7" i="52"/>
  <c r="G6" i="52"/>
  <c r="F6" i="52"/>
  <c r="E6" i="52"/>
  <c r="D6" i="52"/>
  <c r="C6" i="52"/>
  <c r="A6" i="52"/>
  <c r="G5" i="52"/>
  <c r="F5" i="52"/>
  <c r="E5" i="52"/>
  <c r="D5" i="52"/>
  <c r="C5" i="52"/>
  <c r="B5" i="52"/>
  <c r="A5" i="52"/>
  <c r="D1" i="52"/>
  <c r="C1" i="52"/>
  <c r="G31" i="51" l="1"/>
  <c r="F31" i="51"/>
  <c r="E31" i="51"/>
  <c r="D31" i="51"/>
  <c r="C31" i="51"/>
  <c r="B31" i="51"/>
  <c r="A31" i="51"/>
  <c r="G30" i="51"/>
  <c r="F30" i="51"/>
  <c r="E30" i="51"/>
  <c r="D30" i="51"/>
  <c r="C30" i="51"/>
  <c r="B30" i="51"/>
  <c r="A30" i="51"/>
  <c r="G29" i="51"/>
  <c r="F29" i="51"/>
  <c r="E29" i="51"/>
  <c r="D29" i="51"/>
  <c r="C29" i="51"/>
  <c r="B29" i="51"/>
  <c r="A29" i="51"/>
  <c r="G28" i="51"/>
  <c r="F28" i="51"/>
  <c r="E28" i="51"/>
  <c r="D28" i="51"/>
  <c r="C28" i="51"/>
  <c r="B28" i="51"/>
  <c r="A28" i="51"/>
  <c r="G27" i="51"/>
  <c r="F27" i="51"/>
  <c r="E27" i="51"/>
  <c r="D27" i="51"/>
  <c r="C27" i="51"/>
  <c r="B27" i="51"/>
  <c r="A27" i="51"/>
  <c r="G26" i="51"/>
  <c r="F26" i="51"/>
  <c r="E26" i="51"/>
  <c r="D26" i="51"/>
  <c r="C26" i="51"/>
  <c r="B26" i="51"/>
  <c r="A26" i="51"/>
  <c r="G25" i="51"/>
  <c r="F25" i="51"/>
  <c r="E25" i="51"/>
  <c r="D25" i="51"/>
  <c r="C25" i="51"/>
  <c r="B25" i="51"/>
  <c r="A25" i="51"/>
  <c r="G24" i="51"/>
  <c r="F24" i="51"/>
  <c r="E24" i="51"/>
  <c r="D24" i="51"/>
  <c r="C24" i="51"/>
  <c r="B24" i="51"/>
  <c r="A24" i="51"/>
  <c r="G23" i="51"/>
  <c r="F23" i="51"/>
  <c r="E23" i="51"/>
  <c r="D23" i="51"/>
  <c r="C23" i="51"/>
  <c r="B23" i="51"/>
  <c r="A23" i="51"/>
  <c r="G22" i="51"/>
  <c r="F22" i="51"/>
  <c r="E22" i="51"/>
  <c r="D22" i="51"/>
  <c r="C22" i="51"/>
  <c r="B22" i="51"/>
  <c r="A22" i="51"/>
  <c r="G21" i="51"/>
  <c r="F21" i="51"/>
  <c r="E21" i="51"/>
  <c r="D21" i="51"/>
  <c r="C21" i="51"/>
  <c r="B21" i="51"/>
  <c r="A21" i="51"/>
  <c r="G20" i="51"/>
  <c r="F20" i="51"/>
  <c r="E20" i="51"/>
  <c r="D20" i="51"/>
  <c r="C20" i="51"/>
  <c r="B20" i="51"/>
  <c r="A20" i="51"/>
  <c r="G19" i="51"/>
  <c r="F19" i="51"/>
  <c r="E19" i="51"/>
  <c r="D19" i="51"/>
  <c r="C19" i="51"/>
  <c r="B19" i="51"/>
  <c r="A19" i="51"/>
  <c r="G18" i="51"/>
  <c r="F18" i="51"/>
  <c r="E18" i="51"/>
  <c r="D18" i="51"/>
  <c r="C18" i="51"/>
  <c r="B18" i="51"/>
  <c r="A18" i="51"/>
  <c r="G17" i="51"/>
  <c r="F17" i="51"/>
  <c r="E17" i="51"/>
  <c r="D17" i="51"/>
  <c r="C17" i="51"/>
  <c r="B17" i="51"/>
  <c r="A17" i="51"/>
  <c r="G16" i="51"/>
  <c r="F16" i="51"/>
  <c r="E16" i="51"/>
  <c r="D16" i="51"/>
  <c r="C16" i="51"/>
  <c r="B16" i="51"/>
  <c r="A16" i="51"/>
  <c r="G15" i="51"/>
  <c r="F15" i="51"/>
  <c r="E15" i="51"/>
  <c r="D15" i="51"/>
  <c r="C15" i="51"/>
  <c r="B15" i="51"/>
  <c r="A15" i="51"/>
  <c r="G14" i="51"/>
  <c r="F14" i="51"/>
  <c r="E14" i="51"/>
  <c r="D14" i="51"/>
  <c r="C14" i="51"/>
  <c r="B14" i="51"/>
  <c r="A14" i="51"/>
  <c r="G13" i="51"/>
  <c r="F13" i="51"/>
  <c r="E13" i="51"/>
  <c r="D13" i="51"/>
  <c r="C13" i="51"/>
  <c r="B13" i="51"/>
  <c r="A13" i="51"/>
  <c r="G12" i="51"/>
  <c r="F12" i="51"/>
  <c r="E12" i="51"/>
  <c r="D12" i="51"/>
  <c r="C12" i="51"/>
  <c r="B12" i="51"/>
  <c r="A12" i="51"/>
  <c r="G11" i="51"/>
  <c r="F11" i="51"/>
  <c r="E11" i="51"/>
  <c r="D11" i="51"/>
  <c r="C11" i="51"/>
  <c r="B11" i="51"/>
  <c r="A11" i="51"/>
  <c r="G10" i="51"/>
  <c r="F10" i="51"/>
  <c r="E10" i="51"/>
  <c r="D10" i="51"/>
  <c r="C10" i="51"/>
  <c r="B10" i="51"/>
  <c r="A10" i="51"/>
  <c r="G9" i="51"/>
  <c r="F9" i="51"/>
  <c r="E9" i="51"/>
  <c r="D9" i="51"/>
  <c r="C9" i="51"/>
  <c r="B9" i="51"/>
  <c r="A9" i="51"/>
  <c r="G8" i="51"/>
  <c r="F8" i="51"/>
  <c r="E8" i="51"/>
  <c r="D8" i="51"/>
  <c r="C8" i="51"/>
  <c r="B8" i="51"/>
  <c r="A8" i="51"/>
  <c r="G7" i="51"/>
  <c r="F7" i="51"/>
  <c r="E7" i="51"/>
  <c r="D7" i="51"/>
  <c r="C7" i="51"/>
  <c r="B7" i="51"/>
  <c r="A7" i="51"/>
  <c r="G6" i="51"/>
  <c r="F6" i="51"/>
  <c r="E6" i="51"/>
  <c r="D6" i="51"/>
  <c r="C6" i="51"/>
  <c r="B6" i="51"/>
  <c r="A6" i="51"/>
  <c r="G5" i="51"/>
  <c r="F5" i="51"/>
  <c r="E5" i="51"/>
  <c r="D5" i="51"/>
  <c r="C5" i="51"/>
  <c r="B5" i="51"/>
  <c r="A5" i="51"/>
  <c r="D1" i="51"/>
  <c r="C1" i="51"/>
  <c r="G5" i="49" l="1"/>
  <c r="F5" i="49"/>
  <c r="E5" i="49"/>
  <c r="D5" i="49"/>
  <c r="C5" i="49"/>
  <c r="B5" i="49"/>
  <c r="A5" i="49"/>
  <c r="D1" i="49"/>
  <c r="C1" i="49"/>
  <c r="A17" i="48" l="1"/>
  <c r="B17" i="48"/>
  <c r="C17" i="48"/>
  <c r="D17" i="48"/>
  <c r="E17" i="48"/>
  <c r="F17" i="48"/>
  <c r="G17" i="48"/>
  <c r="A18" i="48"/>
  <c r="B18" i="48"/>
  <c r="C18" i="48"/>
  <c r="D18" i="48"/>
  <c r="E18" i="48"/>
  <c r="F18" i="48"/>
  <c r="G18" i="48"/>
  <c r="A19" i="48"/>
  <c r="B19" i="48"/>
  <c r="C19" i="48"/>
  <c r="D19" i="48"/>
  <c r="E19" i="48"/>
  <c r="F19" i="48"/>
  <c r="G19" i="48"/>
  <c r="C1" i="48"/>
  <c r="G16" i="48"/>
  <c r="F16" i="48"/>
  <c r="E16" i="48"/>
  <c r="D16" i="48"/>
  <c r="C16" i="48"/>
  <c r="B16" i="48"/>
  <c r="A16" i="48"/>
  <c r="G15" i="48"/>
  <c r="F15" i="48"/>
  <c r="E15" i="48"/>
  <c r="D15" i="48"/>
  <c r="C15" i="48"/>
  <c r="B15" i="48"/>
  <c r="A15" i="48"/>
  <c r="G14" i="48"/>
  <c r="F14" i="48"/>
  <c r="E14" i="48"/>
  <c r="D14" i="48"/>
  <c r="C14" i="48"/>
  <c r="B14" i="48"/>
  <c r="A14" i="48"/>
  <c r="G13" i="48"/>
  <c r="F13" i="48"/>
  <c r="E13" i="48"/>
  <c r="D13" i="48"/>
  <c r="C13" i="48"/>
  <c r="B13" i="48"/>
  <c r="A13" i="48"/>
  <c r="G12" i="48"/>
  <c r="F12" i="48"/>
  <c r="E12" i="48"/>
  <c r="D12" i="48"/>
  <c r="C12" i="48"/>
  <c r="B12" i="48"/>
  <c r="A12" i="48"/>
  <c r="G11" i="48"/>
  <c r="F11" i="48"/>
  <c r="E11" i="48"/>
  <c r="D11" i="48"/>
  <c r="C11" i="48"/>
  <c r="B11" i="48"/>
  <c r="A11" i="48"/>
  <c r="G10" i="48"/>
  <c r="F10" i="48"/>
  <c r="E10" i="48"/>
  <c r="D10" i="48"/>
  <c r="C10" i="48"/>
  <c r="B10" i="48"/>
  <c r="A10" i="48"/>
  <c r="G9" i="48"/>
  <c r="F9" i="48"/>
  <c r="E9" i="48"/>
  <c r="D9" i="48"/>
  <c r="C9" i="48"/>
  <c r="B9" i="48"/>
  <c r="A9" i="48"/>
  <c r="G8" i="48"/>
  <c r="F8" i="48"/>
  <c r="E8" i="48"/>
  <c r="D8" i="48"/>
  <c r="C8" i="48"/>
  <c r="B8" i="48"/>
  <c r="A8" i="48"/>
  <c r="G7" i="48"/>
  <c r="F7" i="48"/>
  <c r="E7" i="48"/>
  <c r="D7" i="48"/>
  <c r="C7" i="48"/>
  <c r="B7" i="48"/>
  <c r="A7" i="48"/>
  <c r="G6" i="48"/>
  <c r="F6" i="48"/>
  <c r="E6" i="48"/>
  <c r="D6" i="48"/>
  <c r="C6" i="48"/>
  <c r="B6" i="48"/>
  <c r="A6" i="48"/>
  <c r="G5" i="48"/>
  <c r="F5" i="48"/>
  <c r="E5" i="48"/>
  <c r="D5" i="48"/>
  <c r="C5" i="48"/>
  <c r="B5" i="48"/>
  <c r="A5" i="48"/>
  <c r="D1" i="48"/>
  <c r="A11" i="47"/>
  <c r="B11" i="47"/>
  <c r="C11" i="47"/>
  <c r="D11" i="47"/>
  <c r="E11" i="47"/>
  <c r="F11" i="47"/>
  <c r="G11" i="47"/>
  <c r="A12" i="47"/>
  <c r="B12" i="47"/>
  <c r="C12" i="47"/>
  <c r="D12" i="47"/>
  <c r="E12" i="47"/>
  <c r="F12" i="47"/>
  <c r="G12" i="47"/>
  <c r="A13" i="47"/>
  <c r="B13" i="47"/>
  <c r="C13" i="47"/>
  <c r="D13" i="47"/>
  <c r="E13" i="47"/>
  <c r="F13" i="47"/>
  <c r="G13" i="47"/>
  <c r="A14" i="47"/>
  <c r="B14" i="47"/>
  <c r="C14" i="47"/>
  <c r="D14" i="47"/>
  <c r="E14" i="47"/>
  <c r="F14" i="47"/>
  <c r="G14" i="47"/>
  <c r="A15" i="47"/>
  <c r="B15" i="47"/>
  <c r="C15" i="47"/>
  <c r="D15" i="47"/>
  <c r="E15" i="47"/>
  <c r="F15" i="47"/>
  <c r="G15" i="47"/>
  <c r="A16" i="47"/>
  <c r="B16" i="47"/>
  <c r="C16" i="47"/>
  <c r="D16" i="47"/>
  <c r="E16" i="47"/>
  <c r="F16" i="47"/>
  <c r="G16" i="47"/>
  <c r="A17" i="47"/>
  <c r="B17" i="47"/>
  <c r="C17" i="47"/>
  <c r="D17" i="47"/>
  <c r="E17" i="47"/>
  <c r="F17" i="47"/>
  <c r="G17" i="47"/>
  <c r="A18" i="47"/>
  <c r="B18" i="47"/>
  <c r="C18" i="47"/>
  <c r="D18" i="47"/>
  <c r="E18" i="47"/>
  <c r="F18" i="47"/>
  <c r="G18" i="47"/>
  <c r="A19" i="47"/>
  <c r="B19" i="47"/>
  <c r="C19" i="47"/>
  <c r="D19" i="47"/>
  <c r="E19" i="47"/>
  <c r="F19" i="47"/>
  <c r="G19" i="47"/>
  <c r="A20" i="47"/>
  <c r="B20" i="47"/>
  <c r="C20" i="47"/>
  <c r="D20" i="47"/>
  <c r="E20" i="47"/>
  <c r="F20" i="47"/>
  <c r="G20" i="47"/>
  <c r="A21" i="47"/>
  <c r="B21" i="47"/>
  <c r="C21" i="47"/>
  <c r="D21" i="47"/>
  <c r="E21" i="47"/>
  <c r="F21" i="47"/>
  <c r="G21" i="47"/>
  <c r="A22" i="47"/>
  <c r="B22" i="47"/>
  <c r="C22" i="47"/>
  <c r="D22" i="47"/>
  <c r="E22" i="47"/>
  <c r="F22" i="47"/>
  <c r="G22" i="47"/>
  <c r="G10" i="47" l="1"/>
  <c r="F10" i="47"/>
  <c r="E10" i="47"/>
  <c r="D10" i="47"/>
  <c r="C10" i="47"/>
  <c r="B10" i="47"/>
  <c r="A10" i="47"/>
  <c r="G9" i="47"/>
  <c r="F9" i="47"/>
  <c r="E9" i="47"/>
  <c r="D9" i="47"/>
  <c r="C9" i="47"/>
  <c r="B9" i="47"/>
  <c r="A9" i="47"/>
  <c r="G8" i="47"/>
  <c r="F8" i="47"/>
  <c r="E8" i="47"/>
  <c r="D8" i="47"/>
  <c r="C8" i="47"/>
  <c r="B8" i="47"/>
  <c r="A8" i="47"/>
  <c r="G7" i="47"/>
  <c r="F7" i="47"/>
  <c r="E7" i="47"/>
  <c r="D7" i="47"/>
  <c r="C7" i="47"/>
  <c r="B7" i="47"/>
  <c r="A7" i="47"/>
  <c r="G6" i="47"/>
  <c r="F6" i="47"/>
  <c r="E6" i="47"/>
  <c r="D6" i="47"/>
  <c r="C6" i="47"/>
  <c r="B6" i="47"/>
  <c r="A6" i="47"/>
  <c r="G5" i="47"/>
  <c r="F5" i="47"/>
  <c r="E5" i="47"/>
  <c r="D5" i="47"/>
  <c r="C5" i="47"/>
  <c r="B5" i="47"/>
  <c r="A5" i="47"/>
  <c r="D1" i="47"/>
  <c r="C1" i="47"/>
  <c r="A42" i="46" l="1"/>
  <c r="B42" i="46"/>
  <c r="C42" i="46"/>
  <c r="D42" i="46"/>
  <c r="E42" i="46"/>
  <c r="F42" i="46"/>
  <c r="G42" i="46"/>
  <c r="A43" i="46"/>
  <c r="B43" i="46"/>
  <c r="C43" i="46"/>
  <c r="D43" i="46"/>
  <c r="E43" i="46"/>
  <c r="F43" i="46"/>
  <c r="G43" i="46"/>
  <c r="A44" i="46"/>
  <c r="B44" i="46"/>
  <c r="C44" i="46"/>
  <c r="D44" i="46"/>
  <c r="E44" i="46"/>
  <c r="F44" i="46"/>
  <c r="G44" i="46"/>
  <c r="A45" i="46"/>
  <c r="B45" i="46"/>
  <c r="C45" i="46"/>
  <c r="D45" i="46"/>
  <c r="E45" i="46"/>
  <c r="F45" i="46"/>
  <c r="G45" i="46"/>
  <c r="A46" i="46"/>
  <c r="B46" i="46"/>
  <c r="C46" i="46"/>
  <c r="D46" i="46"/>
  <c r="E46" i="46"/>
  <c r="F46" i="46"/>
  <c r="G46" i="46"/>
  <c r="A28" i="46"/>
  <c r="B28" i="46"/>
  <c r="C28" i="46"/>
  <c r="D28" i="46"/>
  <c r="E28" i="46"/>
  <c r="F28" i="46"/>
  <c r="G28" i="46"/>
  <c r="A29" i="46"/>
  <c r="B29" i="46"/>
  <c r="C29" i="46"/>
  <c r="D29" i="46"/>
  <c r="E29" i="46"/>
  <c r="F29" i="46"/>
  <c r="G29" i="46"/>
  <c r="A30" i="46"/>
  <c r="B30" i="46"/>
  <c r="C30" i="46"/>
  <c r="D30" i="46"/>
  <c r="E30" i="46"/>
  <c r="F30" i="46"/>
  <c r="G30" i="46"/>
  <c r="A31" i="46"/>
  <c r="B31" i="46"/>
  <c r="C31" i="46"/>
  <c r="D31" i="46"/>
  <c r="E31" i="46"/>
  <c r="F31" i="46"/>
  <c r="G31" i="46"/>
  <c r="A32" i="46"/>
  <c r="B32" i="46"/>
  <c r="C32" i="46"/>
  <c r="D32" i="46"/>
  <c r="E32" i="46"/>
  <c r="F32" i="46"/>
  <c r="G32" i="46"/>
  <c r="A33" i="46"/>
  <c r="B33" i="46"/>
  <c r="C33" i="46"/>
  <c r="D33" i="46"/>
  <c r="E33" i="46"/>
  <c r="F33" i="46"/>
  <c r="G33" i="46"/>
  <c r="A34" i="46"/>
  <c r="B34" i="46"/>
  <c r="C34" i="46"/>
  <c r="D34" i="46"/>
  <c r="E34" i="46"/>
  <c r="F34" i="46"/>
  <c r="G34" i="46"/>
  <c r="A35" i="46"/>
  <c r="B35" i="46"/>
  <c r="C35" i="46"/>
  <c r="D35" i="46"/>
  <c r="E35" i="46"/>
  <c r="F35" i="46"/>
  <c r="G35" i="46"/>
  <c r="A36" i="46"/>
  <c r="B36" i="46"/>
  <c r="C36" i="46"/>
  <c r="D36" i="46"/>
  <c r="E36" i="46"/>
  <c r="F36" i="46"/>
  <c r="G36" i="46"/>
  <c r="A37" i="46"/>
  <c r="B37" i="46"/>
  <c r="C37" i="46"/>
  <c r="D37" i="46"/>
  <c r="E37" i="46"/>
  <c r="F37" i="46"/>
  <c r="G37" i="46"/>
  <c r="A38" i="46"/>
  <c r="B38" i="46"/>
  <c r="C38" i="46"/>
  <c r="D38" i="46"/>
  <c r="E38" i="46"/>
  <c r="F38" i="46"/>
  <c r="G38" i="46"/>
  <c r="A39" i="46"/>
  <c r="B39" i="46"/>
  <c r="C39" i="46"/>
  <c r="D39" i="46"/>
  <c r="E39" i="46"/>
  <c r="F39" i="46"/>
  <c r="G39" i="46"/>
  <c r="A40" i="46"/>
  <c r="B40" i="46"/>
  <c r="C40" i="46"/>
  <c r="D40" i="46"/>
  <c r="E40" i="46"/>
  <c r="F40" i="46"/>
  <c r="G40" i="46"/>
  <c r="A41" i="46"/>
  <c r="B41" i="46"/>
  <c r="C41" i="46"/>
  <c r="D41" i="46"/>
  <c r="E41" i="46"/>
  <c r="F41" i="46"/>
  <c r="G41" i="46"/>
  <c r="G27" i="46"/>
  <c r="F27" i="46"/>
  <c r="E27" i="46"/>
  <c r="D27" i="46"/>
  <c r="C27" i="46"/>
  <c r="B27" i="46"/>
  <c r="A27" i="46"/>
  <c r="G26" i="46"/>
  <c r="F26" i="46"/>
  <c r="E26" i="46"/>
  <c r="D26" i="46"/>
  <c r="C26" i="46"/>
  <c r="B26" i="46"/>
  <c r="A26" i="46"/>
  <c r="G25" i="46"/>
  <c r="F25" i="46"/>
  <c r="E25" i="46"/>
  <c r="D25" i="46"/>
  <c r="C25" i="46"/>
  <c r="B25" i="46"/>
  <c r="A25" i="46"/>
  <c r="G24" i="46"/>
  <c r="F24" i="46"/>
  <c r="E24" i="46"/>
  <c r="D24" i="46"/>
  <c r="C24" i="46"/>
  <c r="B24" i="46"/>
  <c r="A24" i="46"/>
  <c r="G23" i="46"/>
  <c r="F23" i="46"/>
  <c r="E23" i="46"/>
  <c r="D23" i="46"/>
  <c r="C23" i="46"/>
  <c r="B23" i="46"/>
  <c r="A23" i="46"/>
  <c r="G22" i="46"/>
  <c r="F22" i="46"/>
  <c r="E22" i="46"/>
  <c r="D22" i="46"/>
  <c r="C22" i="46"/>
  <c r="B22" i="46"/>
  <c r="A22" i="46"/>
  <c r="G21" i="46"/>
  <c r="F21" i="46"/>
  <c r="E21" i="46"/>
  <c r="D21" i="46"/>
  <c r="C21" i="46"/>
  <c r="B21" i="46"/>
  <c r="A21" i="46"/>
  <c r="G20" i="46"/>
  <c r="F20" i="46"/>
  <c r="E20" i="46"/>
  <c r="D20" i="46"/>
  <c r="C20" i="46"/>
  <c r="B20" i="46"/>
  <c r="A20" i="46"/>
  <c r="G19" i="46"/>
  <c r="F19" i="46"/>
  <c r="E19" i="46"/>
  <c r="D19" i="46"/>
  <c r="C19" i="46"/>
  <c r="B19" i="46"/>
  <c r="A19" i="46"/>
  <c r="G18" i="46"/>
  <c r="F18" i="46"/>
  <c r="E18" i="46"/>
  <c r="D18" i="46"/>
  <c r="C18" i="46"/>
  <c r="B18" i="46"/>
  <c r="A18" i="46"/>
  <c r="G17" i="46"/>
  <c r="F17" i="46"/>
  <c r="E17" i="46"/>
  <c r="D17" i="46"/>
  <c r="C17" i="46"/>
  <c r="B17" i="46"/>
  <c r="A17" i="46"/>
  <c r="G16" i="46"/>
  <c r="F16" i="46"/>
  <c r="E16" i="46"/>
  <c r="D16" i="46"/>
  <c r="C16" i="46"/>
  <c r="B16" i="46"/>
  <c r="A16" i="46"/>
  <c r="G15" i="46"/>
  <c r="F15" i="46"/>
  <c r="E15" i="46"/>
  <c r="D15" i="46"/>
  <c r="C15" i="46"/>
  <c r="B15" i="46"/>
  <c r="A15" i="46"/>
  <c r="G14" i="46"/>
  <c r="F14" i="46"/>
  <c r="E14" i="46"/>
  <c r="D14" i="46"/>
  <c r="C14" i="46"/>
  <c r="B14" i="46"/>
  <c r="A14" i="46"/>
  <c r="G13" i="46"/>
  <c r="F13" i="46"/>
  <c r="E13" i="46"/>
  <c r="D13" i="46"/>
  <c r="C13" i="46"/>
  <c r="B13" i="46"/>
  <c r="A13" i="46"/>
  <c r="G12" i="46"/>
  <c r="F12" i="46"/>
  <c r="E12" i="46"/>
  <c r="D12" i="46"/>
  <c r="C12" i="46"/>
  <c r="B12" i="46"/>
  <c r="A12" i="46"/>
  <c r="G11" i="46"/>
  <c r="F11" i="46"/>
  <c r="E11" i="46"/>
  <c r="D11" i="46"/>
  <c r="C11" i="46"/>
  <c r="B11" i="46"/>
  <c r="A11" i="46"/>
  <c r="G10" i="46"/>
  <c r="F10" i="46"/>
  <c r="E10" i="46"/>
  <c r="D10" i="46"/>
  <c r="C10" i="46"/>
  <c r="B10" i="46"/>
  <c r="A10" i="46"/>
  <c r="G9" i="46"/>
  <c r="F9" i="46"/>
  <c r="E9" i="46"/>
  <c r="D9" i="46"/>
  <c r="C9" i="46"/>
  <c r="B9" i="46"/>
  <c r="A9" i="46"/>
  <c r="G8" i="46"/>
  <c r="F8" i="46"/>
  <c r="E8" i="46"/>
  <c r="D8" i="46"/>
  <c r="C8" i="46"/>
  <c r="B8" i="46"/>
  <c r="A8" i="46"/>
  <c r="G7" i="46"/>
  <c r="F7" i="46"/>
  <c r="E7" i="46"/>
  <c r="D7" i="46"/>
  <c r="C7" i="46"/>
  <c r="B7" i="46"/>
  <c r="A7" i="46"/>
  <c r="G6" i="46"/>
  <c r="F6" i="46"/>
  <c r="E6" i="46"/>
  <c r="D6" i="46"/>
  <c r="C6" i="46"/>
  <c r="B6" i="46"/>
  <c r="A6" i="46"/>
  <c r="G5" i="46"/>
  <c r="F5" i="46"/>
  <c r="E5" i="46"/>
  <c r="D5" i="46"/>
  <c r="C5" i="46"/>
  <c r="B5" i="46"/>
  <c r="A5" i="46"/>
  <c r="D1" i="46"/>
  <c r="C1" i="46"/>
  <c r="A36" i="45"/>
  <c r="B36" i="45"/>
  <c r="C36" i="45"/>
  <c r="D36" i="45"/>
  <c r="E36" i="45"/>
  <c r="F36" i="45"/>
  <c r="G36" i="45"/>
  <c r="A37" i="45"/>
  <c r="B37" i="45"/>
  <c r="C37" i="45"/>
  <c r="D37" i="45"/>
  <c r="E37" i="45"/>
  <c r="F37" i="45"/>
  <c r="G37" i="45"/>
  <c r="A38" i="45"/>
  <c r="B38" i="45"/>
  <c r="C38" i="45"/>
  <c r="D38" i="45"/>
  <c r="E38" i="45"/>
  <c r="F38" i="45"/>
  <c r="G38" i="45"/>
  <c r="A39" i="45"/>
  <c r="B39" i="45"/>
  <c r="C39" i="45"/>
  <c r="D39" i="45"/>
  <c r="E39" i="45"/>
  <c r="F39" i="45"/>
  <c r="G39" i="45"/>
  <c r="A40" i="45"/>
  <c r="B40" i="45"/>
  <c r="C40" i="45"/>
  <c r="D40" i="45"/>
  <c r="E40" i="45"/>
  <c r="F40" i="45"/>
  <c r="G40" i="45"/>
  <c r="A41" i="45"/>
  <c r="B41" i="45"/>
  <c r="C41" i="45"/>
  <c r="D41" i="45"/>
  <c r="E41" i="45"/>
  <c r="F41" i="45"/>
  <c r="G41" i="45"/>
  <c r="A42" i="45"/>
  <c r="B42" i="45"/>
  <c r="C42" i="45"/>
  <c r="D42" i="45"/>
  <c r="E42" i="45"/>
  <c r="F42" i="45"/>
  <c r="G42" i="45"/>
  <c r="A43" i="45"/>
  <c r="B43" i="45"/>
  <c r="C43" i="45"/>
  <c r="D43" i="45"/>
  <c r="E43" i="45"/>
  <c r="F43" i="45"/>
  <c r="G43" i="45"/>
  <c r="G35" i="45"/>
  <c r="F35" i="45"/>
  <c r="E35" i="45"/>
  <c r="D35" i="45"/>
  <c r="C35" i="45"/>
  <c r="B35" i="45"/>
  <c r="A35" i="45"/>
  <c r="G34" i="45"/>
  <c r="F34" i="45"/>
  <c r="E34" i="45"/>
  <c r="D34" i="45"/>
  <c r="C34" i="45"/>
  <c r="B34" i="45"/>
  <c r="A34" i="45"/>
  <c r="G33" i="45"/>
  <c r="F33" i="45"/>
  <c r="E33" i="45"/>
  <c r="D33" i="45"/>
  <c r="C33" i="45"/>
  <c r="B33" i="45"/>
  <c r="A33" i="45"/>
  <c r="G32" i="45"/>
  <c r="F32" i="45"/>
  <c r="E32" i="45"/>
  <c r="D32" i="45"/>
  <c r="C32" i="45"/>
  <c r="B32" i="45"/>
  <c r="A32" i="45"/>
  <c r="G31" i="45"/>
  <c r="F31" i="45"/>
  <c r="E31" i="45"/>
  <c r="D31" i="45"/>
  <c r="C31" i="45"/>
  <c r="B31" i="45"/>
  <c r="A31" i="45"/>
  <c r="G30" i="45"/>
  <c r="F30" i="45"/>
  <c r="E30" i="45"/>
  <c r="D30" i="45"/>
  <c r="C30" i="45"/>
  <c r="B30" i="45"/>
  <c r="A30" i="45"/>
  <c r="G29" i="45"/>
  <c r="F29" i="45"/>
  <c r="E29" i="45"/>
  <c r="D29" i="45"/>
  <c r="C29" i="45"/>
  <c r="B29" i="45"/>
  <c r="A29" i="45"/>
  <c r="G28" i="45"/>
  <c r="F28" i="45"/>
  <c r="E28" i="45"/>
  <c r="D28" i="45"/>
  <c r="C28" i="45"/>
  <c r="B28" i="45"/>
  <c r="A28" i="45"/>
  <c r="G27" i="45"/>
  <c r="F27" i="45"/>
  <c r="E27" i="45"/>
  <c r="D27" i="45"/>
  <c r="C27" i="45"/>
  <c r="B27" i="45"/>
  <c r="A27" i="45"/>
  <c r="G26" i="45"/>
  <c r="F26" i="45"/>
  <c r="E26" i="45"/>
  <c r="D26" i="45"/>
  <c r="C26" i="45"/>
  <c r="B26" i="45"/>
  <c r="A26" i="45"/>
  <c r="G25" i="45"/>
  <c r="F25" i="45"/>
  <c r="E25" i="45"/>
  <c r="D25" i="45"/>
  <c r="C25" i="45"/>
  <c r="B25" i="45"/>
  <c r="A25" i="45"/>
  <c r="G24" i="45"/>
  <c r="F24" i="45"/>
  <c r="E24" i="45"/>
  <c r="D24" i="45"/>
  <c r="C24" i="45"/>
  <c r="B24" i="45"/>
  <c r="A24" i="45"/>
  <c r="G23" i="45"/>
  <c r="F23" i="45"/>
  <c r="E23" i="45"/>
  <c r="D23" i="45"/>
  <c r="C23" i="45"/>
  <c r="B23" i="45"/>
  <c r="A23" i="45"/>
  <c r="G22" i="45"/>
  <c r="F22" i="45"/>
  <c r="E22" i="45"/>
  <c r="D22" i="45"/>
  <c r="C22" i="45"/>
  <c r="B22" i="45"/>
  <c r="A22" i="45"/>
  <c r="G21" i="45"/>
  <c r="F21" i="45"/>
  <c r="E21" i="45"/>
  <c r="D21" i="45"/>
  <c r="C21" i="45"/>
  <c r="B21" i="45"/>
  <c r="A21" i="45"/>
  <c r="G20" i="45"/>
  <c r="F20" i="45"/>
  <c r="E20" i="45"/>
  <c r="D20" i="45"/>
  <c r="C20" i="45"/>
  <c r="B20" i="45"/>
  <c r="A20" i="45"/>
  <c r="G19" i="45"/>
  <c r="F19" i="45"/>
  <c r="E19" i="45"/>
  <c r="D19" i="45"/>
  <c r="C19" i="45"/>
  <c r="B19" i="45"/>
  <c r="A19" i="45"/>
  <c r="G18" i="45"/>
  <c r="F18" i="45"/>
  <c r="E18" i="45"/>
  <c r="D18" i="45"/>
  <c r="C18" i="45"/>
  <c r="B18" i="45"/>
  <c r="A18" i="45"/>
  <c r="G17" i="45"/>
  <c r="F17" i="45"/>
  <c r="E17" i="45"/>
  <c r="D17" i="45"/>
  <c r="C17" i="45"/>
  <c r="B17" i="45"/>
  <c r="A17" i="45"/>
  <c r="G16" i="45"/>
  <c r="F16" i="45"/>
  <c r="E16" i="45"/>
  <c r="D16" i="45"/>
  <c r="C16" i="45"/>
  <c r="B16" i="45"/>
  <c r="A16" i="45"/>
  <c r="G15" i="45"/>
  <c r="F15" i="45"/>
  <c r="E15" i="45"/>
  <c r="D15" i="45"/>
  <c r="C15" i="45"/>
  <c r="B15" i="45"/>
  <c r="A15" i="45"/>
  <c r="G14" i="45"/>
  <c r="F14" i="45"/>
  <c r="E14" i="45"/>
  <c r="D14" i="45"/>
  <c r="C14" i="45"/>
  <c r="B14" i="45"/>
  <c r="A14" i="45"/>
  <c r="G13" i="45"/>
  <c r="F13" i="45"/>
  <c r="E13" i="45"/>
  <c r="D13" i="45"/>
  <c r="C13" i="45"/>
  <c r="B13" i="45"/>
  <c r="A13" i="45"/>
  <c r="G12" i="45"/>
  <c r="F12" i="45"/>
  <c r="E12" i="45"/>
  <c r="D12" i="45"/>
  <c r="C12" i="45"/>
  <c r="B12" i="45"/>
  <c r="A12" i="45"/>
  <c r="G11" i="45"/>
  <c r="F11" i="45"/>
  <c r="E11" i="45"/>
  <c r="D11" i="45"/>
  <c r="C11" i="45"/>
  <c r="B11" i="45"/>
  <c r="A11" i="45"/>
  <c r="G10" i="45"/>
  <c r="F10" i="45"/>
  <c r="E10" i="45"/>
  <c r="D10" i="45"/>
  <c r="C10" i="45"/>
  <c r="B10" i="45"/>
  <c r="A10" i="45"/>
  <c r="G9" i="45"/>
  <c r="F9" i="45"/>
  <c r="E9" i="45"/>
  <c r="D9" i="45"/>
  <c r="C9" i="45"/>
  <c r="B9" i="45"/>
  <c r="A9" i="45"/>
  <c r="G8" i="45"/>
  <c r="F8" i="45"/>
  <c r="E8" i="45"/>
  <c r="D8" i="45"/>
  <c r="C8" i="45"/>
  <c r="B8" i="45"/>
  <c r="A8" i="45"/>
  <c r="G7" i="45"/>
  <c r="F7" i="45"/>
  <c r="E7" i="45"/>
  <c r="D7" i="45"/>
  <c r="C7" i="45"/>
  <c r="B7" i="45"/>
  <c r="A7" i="45"/>
  <c r="G6" i="45"/>
  <c r="F6" i="45"/>
  <c r="E6" i="45"/>
  <c r="D6" i="45"/>
  <c r="C6" i="45"/>
  <c r="B6" i="45"/>
  <c r="A6" i="45"/>
  <c r="G5" i="45"/>
  <c r="F5" i="45"/>
  <c r="E5" i="45"/>
  <c r="D5" i="45"/>
  <c r="C5" i="45"/>
  <c r="B5" i="45"/>
  <c r="A5" i="45"/>
  <c r="D1" i="45"/>
  <c r="C1" i="45"/>
  <c r="A10" i="43"/>
  <c r="B10" i="43"/>
  <c r="C10" i="43"/>
  <c r="D10" i="43"/>
  <c r="E10" i="43"/>
  <c r="F10" i="43"/>
  <c r="G10" i="43"/>
  <c r="A11" i="43"/>
  <c r="B11" i="43"/>
  <c r="C11" i="43"/>
  <c r="D11" i="43"/>
  <c r="E11" i="43"/>
  <c r="F11" i="43"/>
  <c r="G11" i="43"/>
  <c r="A12" i="43"/>
  <c r="B12" i="43"/>
  <c r="C12" i="43"/>
  <c r="D12" i="43"/>
  <c r="E12" i="43"/>
  <c r="F12" i="43"/>
  <c r="G12" i="43"/>
  <c r="A13" i="43"/>
  <c r="B13" i="43"/>
  <c r="C13" i="43"/>
  <c r="D13" i="43"/>
  <c r="E13" i="43"/>
  <c r="F13" i="43"/>
  <c r="G13" i="43"/>
  <c r="G27" i="41" l="1"/>
  <c r="F27" i="41"/>
  <c r="E27" i="41"/>
  <c r="D27" i="41"/>
  <c r="C27" i="41"/>
  <c r="B27" i="41"/>
  <c r="G26" i="41"/>
  <c r="F26" i="41"/>
  <c r="E26" i="41"/>
  <c r="D26" i="41"/>
  <c r="C26" i="41"/>
  <c r="B26" i="41"/>
  <c r="A26" i="41"/>
  <c r="G25" i="41"/>
  <c r="F25" i="41"/>
  <c r="E25" i="41"/>
  <c r="D25" i="41"/>
  <c r="C25" i="41"/>
  <c r="B25" i="41"/>
  <c r="A25" i="41"/>
  <c r="G24" i="41"/>
  <c r="F24" i="41"/>
  <c r="E24" i="41"/>
  <c r="D24" i="41"/>
  <c r="C24" i="41"/>
  <c r="B24" i="41"/>
  <c r="A24" i="41"/>
  <c r="G23" i="41"/>
  <c r="F23" i="41"/>
  <c r="E23" i="41"/>
  <c r="D23" i="41"/>
  <c r="C23" i="41"/>
  <c r="B23" i="41"/>
  <c r="A23" i="41"/>
  <c r="G22" i="41"/>
  <c r="F22" i="41"/>
  <c r="E22" i="41"/>
  <c r="D22" i="41"/>
  <c r="C22" i="41"/>
  <c r="B22" i="41"/>
  <c r="A22" i="41"/>
  <c r="G21" i="41"/>
  <c r="F21" i="41"/>
  <c r="E21" i="41"/>
  <c r="D21" i="41"/>
  <c r="C21" i="41"/>
  <c r="B21" i="41"/>
  <c r="A21" i="41"/>
  <c r="G20" i="41"/>
  <c r="F20" i="41"/>
  <c r="E20" i="41"/>
  <c r="D20" i="41"/>
  <c r="C20" i="41"/>
  <c r="B20" i="41"/>
  <c r="A20" i="41"/>
  <c r="G19" i="41"/>
  <c r="F19" i="41"/>
  <c r="E19" i="41"/>
  <c r="D19" i="41"/>
  <c r="C19" i="41"/>
  <c r="B19" i="41"/>
  <c r="A19" i="41"/>
  <c r="G18" i="41"/>
  <c r="F18" i="41"/>
  <c r="E18" i="41"/>
  <c r="D18" i="41"/>
  <c r="C18" i="41"/>
  <c r="B18" i="41"/>
  <c r="A18" i="41"/>
  <c r="G17" i="41"/>
  <c r="F17" i="41"/>
  <c r="E17" i="41"/>
  <c r="D17" i="41"/>
  <c r="C17" i="41"/>
  <c r="B17" i="41"/>
  <c r="A17" i="41"/>
  <c r="G16" i="41"/>
  <c r="F16" i="41"/>
  <c r="E16" i="41"/>
  <c r="D16" i="41"/>
  <c r="C16" i="41"/>
  <c r="B16" i="41"/>
  <c r="A16" i="41"/>
  <c r="G15" i="41"/>
  <c r="F15" i="41"/>
  <c r="E15" i="41"/>
  <c r="D15" i="41"/>
  <c r="C15" i="41"/>
  <c r="B15" i="41"/>
  <c r="A15" i="41"/>
  <c r="G14" i="41"/>
  <c r="F14" i="41"/>
  <c r="E14" i="41"/>
  <c r="D14" i="41"/>
  <c r="C14" i="41"/>
  <c r="B14" i="41"/>
  <c r="A14" i="41"/>
  <c r="G13" i="41"/>
  <c r="F13" i="41"/>
  <c r="E13" i="41"/>
  <c r="D13" i="41"/>
  <c r="C13" i="41"/>
  <c r="B13" i="41"/>
  <c r="A13" i="41"/>
  <c r="G12" i="41"/>
  <c r="F12" i="41"/>
  <c r="E12" i="41"/>
  <c r="D12" i="41"/>
  <c r="C12" i="41"/>
  <c r="B12" i="41"/>
  <c r="A12" i="41"/>
  <c r="G11" i="41"/>
  <c r="F11" i="41"/>
  <c r="E11" i="41"/>
  <c r="D11" i="41"/>
  <c r="C11" i="41"/>
  <c r="B11" i="41"/>
  <c r="A11" i="41"/>
  <c r="G10" i="41"/>
  <c r="F10" i="41"/>
  <c r="E10" i="41"/>
  <c r="D10" i="41"/>
  <c r="C10" i="41"/>
  <c r="B10" i="41"/>
  <c r="A10" i="41"/>
  <c r="G9" i="41"/>
  <c r="F9" i="41"/>
  <c r="E9" i="41"/>
  <c r="D9" i="41"/>
  <c r="C9" i="41"/>
  <c r="B9" i="41"/>
  <c r="A9" i="41"/>
  <c r="G8" i="41"/>
  <c r="F8" i="41"/>
  <c r="E8" i="41"/>
  <c r="D8" i="41"/>
  <c r="C8" i="41"/>
  <c r="B8" i="41"/>
  <c r="A8" i="41"/>
  <c r="G7" i="41"/>
  <c r="F7" i="41"/>
  <c r="E7" i="41"/>
  <c r="D7" i="41"/>
  <c r="C7" i="41"/>
  <c r="B7" i="41"/>
  <c r="A7" i="41"/>
  <c r="G6" i="41"/>
  <c r="F6" i="41"/>
  <c r="E6" i="41"/>
  <c r="D6" i="41"/>
  <c r="C6" i="41"/>
  <c r="B6" i="41"/>
  <c r="A6" i="41"/>
  <c r="G5" i="41"/>
  <c r="F5" i="41"/>
  <c r="E5" i="41"/>
  <c r="D5" i="41"/>
  <c r="C5" i="41"/>
  <c r="B5" i="41"/>
  <c r="A5" i="41"/>
  <c r="D1" i="41"/>
  <c r="C1" i="41"/>
  <c r="A14" i="39"/>
  <c r="B14" i="39"/>
  <c r="C14" i="39"/>
  <c r="D14" i="39"/>
  <c r="E14" i="39"/>
  <c r="F14" i="39"/>
  <c r="G14" i="39"/>
  <c r="C1" i="39"/>
  <c r="G13" i="39"/>
  <c r="F13" i="39"/>
  <c r="E13" i="39"/>
  <c r="D13" i="39"/>
  <c r="C13" i="39"/>
  <c r="B13" i="39"/>
  <c r="A13" i="39"/>
  <c r="G12" i="39"/>
  <c r="F12" i="39"/>
  <c r="E12" i="39"/>
  <c r="D12" i="39"/>
  <c r="C12" i="39"/>
  <c r="B12" i="39"/>
  <c r="A12" i="39"/>
  <c r="G11" i="39"/>
  <c r="F11" i="39"/>
  <c r="E11" i="39"/>
  <c r="D11" i="39"/>
  <c r="C11" i="39"/>
  <c r="B11" i="39"/>
  <c r="A11" i="39"/>
  <c r="G10" i="39"/>
  <c r="F10" i="39"/>
  <c r="E10" i="39"/>
  <c r="D10" i="39"/>
  <c r="C10" i="39"/>
  <c r="B10" i="39"/>
  <c r="A10" i="39"/>
  <c r="G9" i="39"/>
  <c r="F9" i="39"/>
  <c r="E9" i="39"/>
  <c r="D9" i="39"/>
  <c r="C9" i="39"/>
  <c r="B9" i="39"/>
  <c r="A9" i="39"/>
  <c r="G8" i="39"/>
  <c r="F8" i="39"/>
  <c r="E8" i="39"/>
  <c r="D8" i="39"/>
  <c r="C8" i="39"/>
  <c r="B8" i="39"/>
  <c r="A8" i="39"/>
  <c r="G7" i="39"/>
  <c r="F7" i="39"/>
  <c r="E7" i="39"/>
  <c r="D7" i="39"/>
  <c r="C7" i="39"/>
  <c r="B7" i="39"/>
  <c r="A7" i="39"/>
  <c r="G6" i="39"/>
  <c r="F6" i="39"/>
  <c r="E6" i="39"/>
  <c r="D6" i="39"/>
  <c r="C6" i="39"/>
  <c r="B6" i="39"/>
  <c r="A6" i="39"/>
  <c r="G5" i="39"/>
  <c r="F5" i="39"/>
  <c r="E5" i="39"/>
  <c r="D5" i="39"/>
  <c r="C5" i="39"/>
  <c r="B5" i="39"/>
  <c r="A5" i="39"/>
  <c r="D1" i="39"/>
  <c r="C13" i="53" l="1"/>
  <c r="C1" i="53"/>
  <c r="A6" i="53" l="1"/>
  <c r="B6" i="53"/>
  <c r="C6" i="53"/>
  <c r="D6" i="53"/>
  <c r="E6" i="53"/>
  <c r="F6" i="53"/>
  <c r="G6" i="53"/>
  <c r="A7" i="53"/>
  <c r="B7" i="53"/>
  <c r="C7" i="53"/>
  <c r="D7" i="53"/>
  <c r="E7" i="53"/>
  <c r="F7" i="53"/>
  <c r="G7" i="53"/>
  <c r="A8" i="53"/>
  <c r="B8" i="53"/>
  <c r="C8" i="53"/>
  <c r="D8" i="53"/>
  <c r="E8" i="53"/>
  <c r="F8" i="53"/>
  <c r="G8" i="53"/>
  <c r="A9" i="53"/>
  <c r="B9" i="53"/>
  <c r="C9" i="53"/>
  <c r="D9" i="53"/>
  <c r="E9" i="53"/>
  <c r="F9" i="53"/>
  <c r="G9" i="53"/>
  <c r="A10" i="53"/>
  <c r="B10" i="53"/>
  <c r="C10" i="53"/>
  <c r="D10" i="53"/>
  <c r="E10" i="53"/>
  <c r="F10" i="53"/>
  <c r="G10" i="53"/>
  <c r="A11" i="53"/>
  <c r="B11" i="53"/>
  <c r="C11" i="53"/>
  <c r="D11" i="53"/>
  <c r="E11" i="53"/>
  <c r="F11" i="53"/>
  <c r="G11" i="53"/>
  <c r="A12" i="53"/>
  <c r="B12" i="53"/>
  <c r="C12" i="53"/>
  <c r="D12" i="53"/>
  <c r="E12" i="53"/>
  <c r="F12" i="53"/>
  <c r="G12" i="53"/>
  <c r="A13" i="53"/>
  <c r="B13" i="53"/>
  <c r="D13" i="53"/>
  <c r="E13" i="53"/>
  <c r="F13" i="53"/>
  <c r="G13" i="53"/>
  <c r="A14" i="53"/>
  <c r="B14" i="53"/>
  <c r="C14" i="53"/>
  <c r="D14" i="53"/>
  <c r="E14" i="53"/>
  <c r="F14" i="53"/>
  <c r="G14" i="53"/>
  <c r="A15" i="53"/>
  <c r="B15" i="53"/>
  <c r="C15" i="53"/>
  <c r="D15" i="53"/>
  <c r="E15" i="53"/>
  <c r="F15" i="53"/>
  <c r="G15" i="53"/>
  <c r="A16" i="53"/>
  <c r="B16" i="53"/>
  <c r="C16" i="53"/>
  <c r="D16" i="53"/>
  <c r="E16" i="53"/>
  <c r="F16" i="53"/>
  <c r="G16" i="53"/>
  <c r="A17" i="53"/>
  <c r="B17" i="53"/>
  <c r="C17" i="53"/>
  <c r="D17" i="53"/>
  <c r="E17" i="53"/>
  <c r="F17" i="53"/>
  <c r="G17" i="53"/>
  <c r="A18" i="53"/>
  <c r="B18" i="53"/>
  <c r="C18" i="53"/>
  <c r="D18" i="53"/>
  <c r="E18" i="53"/>
  <c r="F18" i="53"/>
  <c r="G18" i="53"/>
  <c r="A19" i="53"/>
  <c r="B19" i="53"/>
  <c r="C19" i="53"/>
  <c r="D19" i="53"/>
  <c r="E19" i="53"/>
  <c r="F19" i="53"/>
  <c r="G19" i="53"/>
  <c r="A20" i="53"/>
  <c r="B20" i="53"/>
  <c r="C20" i="53"/>
  <c r="D20" i="53"/>
  <c r="E20" i="53"/>
  <c r="F20" i="53"/>
  <c r="G20" i="53"/>
  <c r="A21" i="53"/>
  <c r="B21" i="53"/>
  <c r="C21" i="53"/>
  <c r="D21" i="53"/>
  <c r="E21" i="53"/>
  <c r="F21" i="53"/>
  <c r="G21" i="53"/>
  <c r="A22" i="53"/>
  <c r="B22" i="53"/>
  <c r="C22" i="53"/>
  <c r="D22" i="53"/>
  <c r="E22" i="53"/>
  <c r="F22" i="53"/>
  <c r="G22" i="53"/>
  <c r="A23" i="53"/>
  <c r="B23" i="53"/>
  <c r="C23" i="53"/>
  <c r="D23" i="53"/>
  <c r="E23" i="53"/>
  <c r="F23" i="53"/>
  <c r="G23" i="53"/>
  <c r="A11" i="40" l="1"/>
  <c r="B11" i="40"/>
  <c r="C11" i="40"/>
  <c r="D11" i="40"/>
  <c r="E11" i="40"/>
  <c r="F11" i="40"/>
  <c r="G11" i="40"/>
  <c r="A12" i="40"/>
  <c r="B12" i="40"/>
  <c r="C12" i="40"/>
  <c r="D12" i="40"/>
  <c r="E12" i="40"/>
  <c r="F12" i="40"/>
  <c r="G12" i="40"/>
  <c r="A13" i="40"/>
  <c r="B13" i="40"/>
  <c r="C13" i="40"/>
  <c r="D13" i="40"/>
  <c r="E13" i="40"/>
  <c r="F13" i="40"/>
  <c r="G13" i="40"/>
  <c r="A14" i="40"/>
  <c r="B14" i="40"/>
  <c r="C14" i="40"/>
  <c r="D14" i="40"/>
  <c r="E14" i="40"/>
  <c r="F14" i="40"/>
  <c r="G14" i="40"/>
  <c r="B5" i="53" l="1"/>
  <c r="C5" i="53"/>
  <c r="D5" i="53"/>
  <c r="E5" i="53"/>
  <c r="F5" i="53"/>
  <c r="G5" i="53"/>
  <c r="A5" i="53"/>
  <c r="B24" i="1"/>
  <c r="D1" i="53"/>
  <c r="C24" i="1" s="1"/>
  <c r="A6" i="36" l="1"/>
  <c r="B6" i="36"/>
  <c r="C6" i="36"/>
  <c r="D6" i="36"/>
  <c r="E6" i="36"/>
  <c r="F6" i="36"/>
  <c r="G6" i="36"/>
  <c r="A7" i="36"/>
  <c r="B7" i="36"/>
  <c r="C7" i="36"/>
  <c r="D7" i="36"/>
  <c r="E7" i="36"/>
  <c r="F7" i="36"/>
  <c r="G7" i="36"/>
  <c r="A8" i="36"/>
  <c r="B8" i="36"/>
  <c r="C8" i="36"/>
  <c r="D8" i="36"/>
  <c r="E8" i="36"/>
  <c r="F8" i="36"/>
  <c r="G8" i="36"/>
  <c r="A9" i="36"/>
  <c r="B9" i="36"/>
  <c r="C9" i="36"/>
  <c r="D9" i="36"/>
  <c r="E9" i="36"/>
  <c r="F9" i="36"/>
  <c r="G9" i="36"/>
  <c r="A10" i="36"/>
  <c r="B10" i="36"/>
  <c r="C10" i="36"/>
  <c r="D10" i="36"/>
  <c r="E10" i="36"/>
  <c r="F10" i="36"/>
  <c r="G10" i="36"/>
  <c r="A11" i="36"/>
  <c r="B11" i="36"/>
  <c r="C11" i="36"/>
  <c r="D11" i="36"/>
  <c r="E11" i="36"/>
  <c r="F11" i="36"/>
  <c r="G11" i="36"/>
  <c r="A12" i="36"/>
  <c r="B12" i="36"/>
  <c r="C12" i="36"/>
  <c r="D12" i="36"/>
  <c r="E12" i="36"/>
  <c r="F12" i="36"/>
  <c r="G12" i="36"/>
  <c r="A13" i="36"/>
  <c r="B13" i="36"/>
  <c r="C13" i="36"/>
  <c r="D13" i="36"/>
  <c r="E13" i="36"/>
  <c r="F13" i="36"/>
  <c r="G13" i="36"/>
  <c r="A14" i="36"/>
  <c r="B14" i="36"/>
  <c r="C14" i="36"/>
  <c r="D14" i="36"/>
  <c r="E14" i="36"/>
  <c r="F14" i="36"/>
  <c r="G14" i="36"/>
  <c r="A15" i="36"/>
  <c r="B15" i="36"/>
  <c r="C15" i="36"/>
  <c r="D15" i="36"/>
  <c r="E15" i="36"/>
  <c r="F15" i="36"/>
  <c r="G15" i="36"/>
  <c r="A16" i="36"/>
  <c r="B16" i="36"/>
  <c r="C16" i="36"/>
  <c r="D16" i="36"/>
  <c r="E16" i="36"/>
  <c r="F16" i="36"/>
  <c r="G16" i="36"/>
  <c r="A17" i="36"/>
  <c r="B17" i="36"/>
  <c r="C17" i="36"/>
  <c r="D17" i="36"/>
  <c r="E17" i="36"/>
  <c r="F17" i="36"/>
  <c r="G17" i="36"/>
  <c r="A18" i="36"/>
  <c r="B18" i="36"/>
  <c r="C18" i="36"/>
  <c r="D18" i="36"/>
  <c r="E18" i="36"/>
  <c r="F18" i="36"/>
  <c r="G18" i="36"/>
  <c r="A19" i="36"/>
  <c r="B19" i="36"/>
  <c r="C19" i="36"/>
  <c r="D19" i="36"/>
  <c r="E19" i="36"/>
  <c r="F19" i="36"/>
  <c r="G19" i="36"/>
  <c r="A20" i="36"/>
  <c r="B20" i="36"/>
  <c r="C20" i="36"/>
  <c r="D20" i="36"/>
  <c r="E20" i="36"/>
  <c r="F20" i="36"/>
  <c r="G20" i="36"/>
  <c r="A21" i="36"/>
  <c r="B21" i="36"/>
  <c r="C21" i="36"/>
  <c r="D21" i="36"/>
  <c r="E21" i="36"/>
  <c r="F21" i="36"/>
  <c r="G21" i="36"/>
  <c r="B5" i="36"/>
  <c r="C5" i="36"/>
  <c r="D5" i="36"/>
  <c r="E5" i="36"/>
  <c r="F5" i="36"/>
  <c r="G5" i="36"/>
  <c r="A5" i="36"/>
  <c r="D1" i="36"/>
  <c r="C1" i="36"/>
  <c r="A6" i="43" l="1"/>
  <c r="B6" i="43"/>
  <c r="C6" i="43"/>
  <c r="D6" i="43"/>
  <c r="E6" i="43"/>
  <c r="F6" i="43"/>
  <c r="G6" i="43"/>
  <c r="A7" i="43"/>
  <c r="B7" i="43"/>
  <c r="C7" i="43"/>
  <c r="D7" i="43"/>
  <c r="E7" i="43"/>
  <c r="F7" i="43"/>
  <c r="G7" i="43"/>
  <c r="A8" i="43"/>
  <c r="B8" i="43"/>
  <c r="C8" i="43"/>
  <c r="D8" i="43"/>
  <c r="E8" i="43"/>
  <c r="F8" i="43"/>
  <c r="G8" i="43"/>
  <c r="A9" i="43"/>
  <c r="B9" i="43"/>
  <c r="C9" i="43"/>
  <c r="D9" i="43"/>
  <c r="E9" i="43"/>
  <c r="F9" i="43"/>
  <c r="G9" i="43"/>
  <c r="B5" i="43"/>
  <c r="C5" i="43"/>
  <c r="D5" i="43"/>
  <c r="E5" i="43"/>
  <c r="F5" i="43"/>
  <c r="G5" i="43"/>
  <c r="A6" i="42"/>
  <c r="B6" i="42"/>
  <c r="C6" i="42"/>
  <c r="D6" i="42"/>
  <c r="E6" i="42"/>
  <c r="F6" i="42"/>
  <c r="G6" i="42"/>
  <c r="A7" i="42"/>
  <c r="B7" i="42"/>
  <c r="C7" i="42"/>
  <c r="D7" i="42"/>
  <c r="E7" i="42"/>
  <c r="F7" i="42"/>
  <c r="G7" i="42"/>
  <c r="A8" i="42"/>
  <c r="B8" i="42"/>
  <c r="C8" i="42"/>
  <c r="D8" i="42"/>
  <c r="E8" i="42"/>
  <c r="F8" i="42"/>
  <c r="G8" i="42"/>
  <c r="A9" i="42"/>
  <c r="B9" i="42"/>
  <c r="C9" i="42"/>
  <c r="D9" i="42"/>
  <c r="E9" i="42"/>
  <c r="F9" i="42"/>
  <c r="G9" i="42"/>
  <c r="A10" i="42"/>
  <c r="B10" i="42"/>
  <c r="C10" i="42"/>
  <c r="D10" i="42"/>
  <c r="E10" i="42"/>
  <c r="F10" i="42"/>
  <c r="G10" i="42"/>
  <c r="A11" i="42"/>
  <c r="B11" i="42"/>
  <c r="C11" i="42"/>
  <c r="D11" i="42"/>
  <c r="E11" i="42"/>
  <c r="F11" i="42"/>
  <c r="G11" i="42"/>
  <c r="A12" i="42"/>
  <c r="B12" i="42"/>
  <c r="C12" i="42"/>
  <c r="D12" i="42"/>
  <c r="E12" i="42"/>
  <c r="F12" i="42"/>
  <c r="G12" i="42"/>
  <c r="A13" i="42"/>
  <c r="B13" i="42"/>
  <c r="C13" i="42"/>
  <c r="D13" i="42"/>
  <c r="E13" i="42"/>
  <c r="F13" i="42"/>
  <c r="G13" i="42"/>
  <c r="A14" i="42"/>
  <c r="B14" i="42"/>
  <c r="C14" i="42"/>
  <c r="D14" i="42"/>
  <c r="E14" i="42"/>
  <c r="F14" i="42"/>
  <c r="G14" i="42"/>
  <c r="A15" i="42"/>
  <c r="B15" i="42"/>
  <c r="C15" i="42"/>
  <c r="D15" i="42"/>
  <c r="E15" i="42"/>
  <c r="F15" i="42"/>
  <c r="G15" i="42"/>
  <c r="A16" i="42"/>
  <c r="B16" i="42"/>
  <c r="C16" i="42"/>
  <c r="D16" i="42"/>
  <c r="E16" i="42"/>
  <c r="F16" i="42"/>
  <c r="G16" i="42"/>
  <c r="A17" i="42"/>
  <c r="B17" i="42"/>
  <c r="C17" i="42"/>
  <c r="D17" i="42"/>
  <c r="E17" i="42"/>
  <c r="F17" i="42"/>
  <c r="G17" i="42"/>
  <c r="A18" i="42"/>
  <c r="B18" i="42"/>
  <c r="C18" i="42"/>
  <c r="D18" i="42"/>
  <c r="E18" i="42"/>
  <c r="F18" i="42"/>
  <c r="G18" i="42"/>
  <c r="A19" i="42"/>
  <c r="B19" i="42"/>
  <c r="C19" i="42"/>
  <c r="D19" i="42"/>
  <c r="E19" i="42"/>
  <c r="F19" i="42"/>
  <c r="G19" i="42"/>
  <c r="A20" i="42"/>
  <c r="B20" i="42"/>
  <c r="C20" i="42"/>
  <c r="D20" i="42"/>
  <c r="E20" i="42"/>
  <c r="F20" i="42"/>
  <c r="G20" i="42"/>
  <c r="A21" i="42"/>
  <c r="B21" i="42"/>
  <c r="C21" i="42"/>
  <c r="D21" i="42"/>
  <c r="E21" i="42"/>
  <c r="F21" i="42"/>
  <c r="G21" i="42"/>
  <c r="A22" i="42"/>
  <c r="B22" i="42"/>
  <c r="C22" i="42"/>
  <c r="D22" i="42"/>
  <c r="E22" i="42"/>
  <c r="F22" i="42"/>
  <c r="G22" i="42"/>
  <c r="B5" i="42"/>
  <c r="C5" i="42"/>
  <c r="D5" i="42"/>
  <c r="E5" i="42"/>
  <c r="F5" i="42"/>
  <c r="G5" i="42"/>
  <c r="A6" i="40"/>
  <c r="B6" i="40"/>
  <c r="C6" i="40"/>
  <c r="D6" i="40"/>
  <c r="E6" i="40"/>
  <c r="F6" i="40"/>
  <c r="G6" i="40"/>
  <c r="A7" i="40"/>
  <c r="B7" i="40"/>
  <c r="C7" i="40"/>
  <c r="D7" i="40"/>
  <c r="E7" i="40"/>
  <c r="F7" i="40"/>
  <c r="G7" i="40"/>
  <c r="A8" i="40"/>
  <c r="B8" i="40"/>
  <c r="C8" i="40"/>
  <c r="D8" i="40"/>
  <c r="E8" i="40"/>
  <c r="F8" i="40"/>
  <c r="G8" i="40"/>
  <c r="A9" i="40"/>
  <c r="B9" i="40"/>
  <c r="C9" i="40"/>
  <c r="D9" i="40"/>
  <c r="E9" i="40"/>
  <c r="F9" i="40"/>
  <c r="G9" i="40"/>
  <c r="A10" i="40"/>
  <c r="B10" i="40"/>
  <c r="C10" i="40"/>
  <c r="D10" i="40"/>
  <c r="E10" i="40"/>
  <c r="F10" i="40"/>
  <c r="G10" i="40"/>
  <c r="B5" i="40"/>
  <c r="C5" i="40"/>
  <c r="D5" i="40"/>
  <c r="E5" i="40"/>
  <c r="F5" i="40"/>
  <c r="G5" i="40"/>
  <c r="A22" i="34"/>
  <c r="B22" i="34"/>
  <c r="C22" i="34"/>
  <c r="D22" i="34"/>
  <c r="E22" i="34"/>
  <c r="F22" i="34"/>
  <c r="G22" i="34"/>
  <c r="A23" i="34"/>
  <c r="B23" i="34"/>
  <c r="C23" i="34"/>
  <c r="D23" i="34"/>
  <c r="E23" i="34"/>
  <c r="F23" i="34"/>
  <c r="G23" i="34"/>
  <c r="A24" i="34"/>
  <c r="B24" i="34"/>
  <c r="C24" i="34"/>
  <c r="D24" i="34"/>
  <c r="E24" i="34"/>
  <c r="F24" i="34"/>
  <c r="G24" i="34"/>
  <c r="A25" i="34"/>
  <c r="B25" i="34"/>
  <c r="C25" i="34"/>
  <c r="D25" i="34"/>
  <c r="E25" i="34"/>
  <c r="F25" i="34"/>
  <c r="G25" i="34"/>
  <c r="A6" i="34"/>
  <c r="B6" i="34"/>
  <c r="C6" i="34"/>
  <c r="D6" i="34"/>
  <c r="E6" i="34"/>
  <c r="F6" i="34"/>
  <c r="G6" i="34"/>
  <c r="A7" i="34"/>
  <c r="B7" i="34"/>
  <c r="C7" i="34"/>
  <c r="D7" i="34"/>
  <c r="E7" i="34"/>
  <c r="F7" i="34"/>
  <c r="G7" i="34"/>
  <c r="A8" i="34"/>
  <c r="B8" i="34"/>
  <c r="C8" i="34"/>
  <c r="D8" i="34"/>
  <c r="E8" i="34"/>
  <c r="F8" i="34"/>
  <c r="G8" i="34"/>
  <c r="A9" i="34"/>
  <c r="B9" i="34"/>
  <c r="C9" i="34"/>
  <c r="D9" i="34"/>
  <c r="E9" i="34"/>
  <c r="F9" i="34"/>
  <c r="G9" i="34"/>
  <c r="A10" i="34"/>
  <c r="B10" i="34"/>
  <c r="C10" i="34"/>
  <c r="D10" i="34"/>
  <c r="E10" i="34"/>
  <c r="F10" i="34"/>
  <c r="G10" i="34"/>
  <c r="A11" i="34"/>
  <c r="B11" i="34"/>
  <c r="C11" i="34"/>
  <c r="D11" i="34"/>
  <c r="E11" i="34"/>
  <c r="F11" i="34"/>
  <c r="G11" i="34"/>
  <c r="A12" i="34"/>
  <c r="B12" i="34"/>
  <c r="C12" i="34"/>
  <c r="D12" i="34"/>
  <c r="E12" i="34"/>
  <c r="F12" i="34"/>
  <c r="G12" i="34"/>
  <c r="A13" i="34"/>
  <c r="B13" i="34"/>
  <c r="C13" i="34"/>
  <c r="D13" i="34"/>
  <c r="E13" i="34"/>
  <c r="F13" i="34"/>
  <c r="G13" i="34"/>
  <c r="A14" i="34"/>
  <c r="B14" i="34"/>
  <c r="C14" i="34"/>
  <c r="D14" i="34"/>
  <c r="E14" i="34"/>
  <c r="F14" i="34"/>
  <c r="G14" i="34"/>
  <c r="A15" i="34"/>
  <c r="B15" i="34"/>
  <c r="C15" i="34"/>
  <c r="D15" i="34"/>
  <c r="E15" i="34"/>
  <c r="F15" i="34"/>
  <c r="G15" i="34"/>
  <c r="A16" i="34"/>
  <c r="B16" i="34"/>
  <c r="C16" i="34"/>
  <c r="D16" i="34"/>
  <c r="E16" i="34"/>
  <c r="F16" i="34"/>
  <c r="G16" i="34"/>
  <c r="A17" i="34"/>
  <c r="B17" i="34"/>
  <c r="C17" i="34"/>
  <c r="D17" i="34"/>
  <c r="E17" i="34"/>
  <c r="F17" i="34"/>
  <c r="G17" i="34"/>
  <c r="A18" i="34"/>
  <c r="B18" i="34"/>
  <c r="C18" i="34"/>
  <c r="D18" i="34"/>
  <c r="E18" i="34"/>
  <c r="F18" i="34"/>
  <c r="G18" i="34"/>
  <c r="A19" i="34"/>
  <c r="B19" i="34"/>
  <c r="C19" i="34"/>
  <c r="D19" i="34"/>
  <c r="E19" i="34"/>
  <c r="F19" i="34"/>
  <c r="G19" i="34"/>
  <c r="A20" i="34"/>
  <c r="B20" i="34"/>
  <c r="C20" i="34"/>
  <c r="D20" i="34"/>
  <c r="E20" i="34"/>
  <c r="F20" i="34"/>
  <c r="G20" i="34"/>
  <c r="A21" i="34"/>
  <c r="B21" i="34"/>
  <c r="C21" i="34"/>
  <c r="D21" i="34"/>
  <c r="E21" i="34"/>
  <c r="F21" i="34"/>
  <c r="G21" i="34"/>
  <c r="B5" i="34"/>
  <c r="C5" i="34"/>
  <c r="D5" i="34"/>
  <c r="E5" i="34"/>
  <c r="F5" i="34"/>
  <c r="G5" i="34"/>
  <c r="C1" i="40" l="1"/>
  <c r="A5" i="40"/>
  <c r="D1" i="40"/>
  <c r="C23" i="1" l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A5" i="43"/>
  <c r="D1" i="43"/>
  <c r="C14" i="1" s="1"/>
  <c r="C1" i="43"/>
  <c r="B14" i="1" s="1"/>
  <c r="A5" i="42"/>
  <c r="D1" i="42"/>
  <c r="C13" i="1" s="1"/>
  <c r="C1" i="42"/>
  <c r="B13" i="1" s="1"/>
  <c r="C12" i="1" l="1"/>
  <c r="B12" i="1"/>
  <c r="C11" i="1"/>
  <c r="B11" i="1"/>
  <c r="C10" i="1"/>
  <c r="B10" i="1"/>
  <c r="C8" i="1"/>
  <c r="B8" i="1"/>
  <c r="C9" i="1" l="1"/>
  <c r="B9" i="1"/>
  <c r="C7" i="1"/>
  <c r="B7" i="1"/>
  <c r="C6" i="1"/>
  <c r="B6" i="1"/>
  <c r="A5" i="34"/>
  <c r="D1" i="34"/>
  <c r="C5" i="1" s="1"/>
  <c r="C1" i="34"/>
  <c r="B5" i="1" s="1"/>
  <c r="C4" i="1"/>
  <c r="B4" i="1"/>
  <c r="C3" i="1" l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<sst xmlns="http://schemas.openxmlformats.org/spreadsheetml/2006/main" count="1621" uniqueCount="631">
  <si>
    <t>序號</t>
    <phoneticPr fontId="4" type="noConversion"/>
  </si>
  <si>
    <t>TABLE NAME</t>
    <phoneticPr fontId="4" type="noConversion"/>
  </si>
  <si>
    <t>中文名稱</t>
    <phoneticPr fontId="4" type="noConversion"/>
  </si>
  <si>
    <t>備註</t>
    <phoneticPr fontId="6" type="noConversion"/>
  </si>
  <si>
    <t>空白:未處理
1:TABLE已建立
2:程式撰寫中
3:程式完成待測試
4:測試中
5:測試完成</t>
    <phoneticPr fontId="4" type="noConversion"/>
  </si>
  <si>
    <t>狀態</t>
    <phoneticPr fontId="1" type="noConversion"/>
  </si>
  <si>
    <t>C</t>
  </si>
  <si>
    <t>LMSACN</t>
  </si>
  <si>
    <t>N</t>
  </si>
  <si>
    <t>欄位名稱</t>
  </si>
  <si>
    <t>中文名稱</t>
  </si>
  <si>
    <t>形態</t>
  </si>
  <si>
    <t>長度</t>
  </si>
  <si>
    <t>小數</t>
  </si>
  <si>
    <t>備註說明</t>
  </si>
  <si>
    <t>D</t>
  </si>
  <si>
    <t>種類</t>
    <phoneticPr fontId="4" type="noConversion"/>
  </si>
  <si>
    <t>LMSAPN</t>
  </si>
  <si>
    <t>繳息迄日</t>
  </si>
  <si>
    <t>戶號</t>
  </si>
  <si>
    <t>額度號碼</t>
  </si>
  <si>
    <t>Table</t>
    <phoneticPr fontId="4" type="noConversion"/>
  </si>
  <si>
    <t>回首頁</t>
    <phoneticPr fontId="1" type="noConversion"/>
  </si>
  <si>
    <t>SEQ</t>
    <phoneticPr fontId="4" type="noConversion"/>
  </si>
  <si>
    <t>TABLE名稱</t>
    <phoneticPr fontId="1" type="noConversion"/>
  </si>
  <si>
    <t>欄位名稱</t>
    <phoneticPr fontId="1" type="noConversion"/>
  </si>
  <si>
    <t>中文名稱</t>
    <phoneticPr fontId="1" type="noConversion"/>
  </si>
  <si>
    <t>型態</t>
    <phoneticPr fontId="1" type="noConversion"/>
  </si>
  <si>
    <t>長度</t>
    <phoneticPr fontId="1" type="noConversion"/>
  </si>
  <si>
    <t>小數</t>
    <phoneticPr fontId="1" type="noConversion"/>
  </si>
  <si>
    <t>特殊處理</t>
    <phoneticPr fontId="1" type="noConversion"/>
  </si>
  <si>
    <t>會計日期</t>
  </si>
  <si>
    <t>交易序號</t>
  </si>
  <si>
    <t>入帳日期</t>
  </si>
  <si>
    <t>匯款銀行</t>
  </si>
  <si>
    <t>匯款帳號</t>
  </si>
  <si>
    <t>DOCPUR</t>
  </si>
  <si>
    <t>用途碼</t>
  </si>
  <si>
    <t>DOCLDT</t>
  </si>
  <si>
    <t>借閱日期</t>
  </si>
  <si>
    <t>DOCBDT</t>
  </si>
  <si>
    <t>歸還日期</t>
  </si>
  <si>
    <t>NGRRMK60</t>
  </si>
  <si>
    <t>備註</t>
  </si>
  <si>
    <t>LN$DOCP</t>
    <phoneticPr fontId="1" type="noConversion"/>
  </si>
  <si>
    <t>LA$FDNP</t>
    <phoneticPr fontId="1" type="noConversion"/>
  </si>
  <si>
    <t>FDNDAT</t>
  </si>
  <si>
    <t>日期</t>
  </si>
  <si>
    <t>FDNAM1</t>
  </si>
  <si>
    <t>FDNPER</t>
  </si>
  <si>
    <t>FDNAM2</t>
  </si>
  <si>
    <t>已放款金額</t>
  </si>
  <si>
    <t>回首頁</t>
    <phoneticPr fontId="1" type="noConversion"/>
  </si>
  <si>
    <t>回首頁</t>
    <phoneticPr fontId="1" type="noConversion"/>
  </si>
  <si>
    <t>回首頁</t>
    <phoneticPr fontId="1" type="noConversion"/>
  </si>
  <si>
    <t>回首頁</t>
    <phoneticPr fontId="1" type="noConversion"/>
  </si>
  <si>
    <t>回首頁</t>
    <phoneticPr fontId="1" type="noConversion"/>
  </si>
  <si>
    <t>tbJCICAppr</t>
  </si>
  <si>
    <t>tbJCICAmtShare</t>
  </si>
  <si>
    <t>ACCOUNT_DATE</t>
  </si>
  <si>
    <t>VC</t>
  </si>
  <si>
    <t>YYYYMMDD</t>
  </si>
  <si>
    <t>CREDIT_CODE</t>
  </si>
  <si>
    <t>債權機構代號</t>
  </si>
  <si>
    <t>債務人IDN</t>
  </si>
  <si>
    <t>撥付金額</t>
  </si>
  <si>
    <t>ExportDate</t>
  </si>
  <si>
    <t>轉檔日期</t>
  </si>
  <si>
    <t>APPR_DATE</t>
  </si>
  <si>
    <t>撥付日期</t>
  </si>
  <si>
    <t>BRINGUP_DATE</t>
  </si>
  <si>
    <t>提兌日</t>
  </si>
  <si>
    <t>REMIT_BANK</t>
  </si>
  <si>
    <t>REMIT_ACCOUNT</t>
  </si>
  <si>
    <t>DATA_SEND_UNIT</t>
  </si>
  <si>
    <t>資料傳送單位</t>
  </si>
  <si>
    <t>統編或銀行代號三碼</t>
  </si>
  <si>
    <t>REPLY_CODE</t>
  </si>
  <si>
    <t>回應代碼</t>
  </si>
  <si>
    <t>lastupdatedate</t>
  </si>
  <si>
    <t>最後修改日</t>
  </si>
  <si>
    <t>ENTER_DATE</t>
  </si>
  <si>
    <t>SHARE_AMT</t>
  </si>
  <si>
    <t>分攤金額</t>
  </si>
  <si>
    <t>RC_DATE</t>
  </si>
  <si>
    <t>協商申請日</t>
  </si>
  <si>
    <t>CustIDN</t>
  </si>
  <si>
    <t>空白:待確認
1:新檔不需轉
2:新檔資料匯入
3:AS400資料匯入
4:Eloan資料匯入
5:債務協商-帳務系統資料匯入</t>
    <phoneticPr fontId="4" type="noConversion"/>
  </si>
  <si>
    <t>tbJCICShare</t>
    <phoneticPr fontId="1" type="noConversion"/>
  </si>
  <si>
    <t>RC_AMT</t>
  </si>
  <si>
    <t xml:space="preserve">協商金額   </t>
  </si>
  <si>
    <t>PERIOD_AMT</t>
  </si>
  <si>
    <t>期款</t>
  </si>
  <si>
    <t>DEL_DATE</t>
  </si>
  <si>
    <t>註銷日期</t>
  </si>
  <si>
    <t>DEL_AMT</t>
  </si>
  <si>
    <t>註銷本金</t>
  </si>
  <si>
    <t>CREDIT_RATE</t>
  </si>
  <si>
    <t>債權比例</t>
  </si>
  <si>
    <t>tbJCICMain</t>
    <phoneticPr fontId="1" type="noConversion"/>
  </si>
  <si>
    <t>RC_ACCOUNT</t>
  </si>
  <si>
    <t>借款人戶號</t>
  </si>
  <si>
    <t>TOTAL_RC_AMT</t>
  </si>
  <si>
    <t>協商總金額</t>
  </si>
  <si>
    <t>PERIOD</t>
  </si>
  <si>
    <t>期數</t>
  </si>
  <si>
    <t>TOTAL_PERIOD_AMT</t>
  </si>
  <si>
    <t>總期款</t>
  </si>
  <si>
    <t>FIRST_PAY_DATE</t>
  </si>
  <si>
    <t>首次應繳日</t>
  </si>
  <si>
    <t>PAY_END_DATE</t>
  </si>
  <si>
    <t>還款結束日</t>
  </si>
  <si>
    <t>RATE</t>
  </si>
  <si>
    <t>計息條件%</t>
  </si>
  <si>
    <t>IsMaxBank</t>
  </si>
  <si>
    <t>是否為最大債權行</t>
  </si>
  <si>
    <t>CustStatus</t>
  </si>
  <si>
    <t>協商戶況</t>
  </si>
  <si>
    <t>NEXT_PAY_DATE</t>
  </si>
  <si>
    <t>下次應繳日</t>
  </si>
  <si>
    <t>PAY_PERIOD</t>
  </si>
  <si>
    <t>已繳期數</t>
  </si>
  <si>
    <t>PAY_INT_DATE</t>
  </si>
  <si>
    <t>AMT_BALANCE</t>
  </si>
  <si>
    <t>協商本金餘額</t>
  </si>
  <si>
    <t>TEMP_CREDIT</t>
  </si>
  <si>
    <t>暫收協商金額</t>
  </si>
  <si>
    <t>PAY_AMT</t>
  </si>
  <si>
    <t>累計繳款金額</t>
  </si>
  <si>
    <t>PAT_OVER_AMT</t>
  </si>
  <si>
    <t>累計溢繳金額</t>
  </si>
  <si>
    <t>REPAY_AMT</t>
  </si>
  <si>
    <t>還本本金</t>
  </si>
  <si>
    <t>REPAY_INT</t>
  </si>
  <si>
    <t>還本利息</t>
  </si>
  <si>
    <t>STATUS_DATE</t>
  </si>
  <si>
    <t>戶況日期</t>
  </si>
  <si>
    <t>YYYYMMDD
結案及毀諾時使用</t>
  </si>
  <si>
    <t>最大債權機構</t>
  </si>
  <si>
    <t xml:space="preserve">LMSACN      </t>
  </si>
  <si>
    <t xml:space="preserve">戶號        </t>
  </si>
  <si>
    <t xml:space="preserve">LMSAPN      </t>
  </si>
  <si>
    <t xml:space="preserve">額度        </t>
  </si>
  <si>
    <t xml:space="preserve">LMSASQ      </t>
  </si>
  <si>
    <t xml:space="preserve">撥款        </t>
  </si>
  <si>
    <t xml:space="preserve">撥款金額    </t>
  </si>
  <si>
    <t xml:space="preserve">CASCDE      </t>
  </si>
  <si>
    <t xml:space="preserve">計件代碼    </t>
  </si>
  <si>
    <t xml:space="preserve">EMPCOD      </t>
  </si>
  <si>
    <t xml:space="preserve">員工代號    </t>
  </si>
  <si>
    <t xml:space="preserve">ADTYMT      </t>
  </si>
  <si>
    <t xml:space="preserve">年月份      </t>
  </si>
  <si>
    <t>LN$YACP</t>
    <phoneticPr fontId="1" type="noConversion"/>
  </si>
  <si>
    <t xml:space="preserve">UNTDVC      </t>
  </si>
  <si>
    <t xml:space="preserve">部室中文    </t>
  </si>
  <si>
    <t xml:space="preserve">UNTBRC      </t>
  </si>
  <si>
    <t xml:space="preserve">區部中文    </t>
  </si>
  <si>
    <t xml:space="preserve">GALFLA      </t>
  </si>
  <si>
    <t xml:space="preserve">目標金額    </t>
  </si>
  <si>
    <t>累計目標金額</t>
  </si>
  <si>
    <t xml:space="preserve">BCMDPT      </t>
  </si>
  <si>
    <t xml:space="preserve">部室代號    </t>
  </si>
  <si>
    <t>LN$YG5P</t>
    <phoneticPr fontId="1" type="noConversion"/>
  </si>
  <si>
    <t>LA$QHCP</t>
    <phoneticPr fontId="1" type="noConversion"/>
  </si>
  <si>
    <t>EMPCOD</t>
  </si>
  <si>
    <t>員工代號</t>
  </si>
  <si>
    <t>BCMCOD</t>
  </si>
  <si>
    <t>單位代號</t>
  </si>
  <si>
    <t>UNTBRN</t>
  </si>
  <si>
    <t>區部代號</t>
  </si>
  <si>
    <t>BCMDPT</t>
  </si>
  <si>
    <t>部室代號</t>
  </si>
  <si>
    <t>UNTUTC</t>
  </si>
  <si>
    <t>單位中文</t>
  </si>
  <si>
    <t>UNTBRC</t>
  </si>
  <si>
    <t>區部中文</t>
  </si>
  <si>
    <t>UNTDVC</t>
  </si>
  <si>
    <t>部室中文</t>
  </si>
  <si>
    <t>EMPNAM</t>
  </si>
  <si>
    <t>員工姓名</t>
  </si>
  <si>
    <t>EMPNAMP</t>
  </si>
  <si>
    <t>專員姓名</t>
  </si>
  <si>
    <t>MGTAGT</t>
  </si>
  <si>
    <t>處長主任別</t>
  </si>
  <si>
    <t>GOALNO</t>
  </si>
  <si>
    <t>目標件數</t>
  </si>
  <si>
    <t>GOALAMT</t>
  </si>
  <si>
    <t>目標金額</t>
  </si>
  <si>
    <t>TGOALNO</t>
  </si>
  <si>
    <t>累計目標件數</t>
  </si>
  <si>
    <t>TGOALAMT</t>
  </si>
  <si>
    <t xml:space="preserve">協辦等級    </t>
  </si>
  <si>
    <t xml:space="preserve">生效日期    </t>
  </si>
  <si>
    <t>初階授信通過</t>
  </si>
  <si>
    <t>TB$EMCP</t>
    <phoneticPr fontId="1" type="noConversion"/>
  </si>
  <si>
    <t>LN$LSEP</t>
    <phoneticPr fontId="1" type="noConversion"/>
  </si>
  <si>
    <t>LSMEM1</t>
  </si>
  <si>
    <t>晤談一</t>
  </si>
  <si>
    <t>LSMEM2</t>
  </si>
  <si>
    <t>晤談二</t>
  </si>
  <si>
    <t>tbJCICAccountData</t>
    <phoneticPr fontId="1" type="noConversion"/>
  </si>
  <si>
    <t>CREDIT_NAME</t>
  </si>
  <si>
    <t xml:space="preserve">債權機構名稱  </t>
  </si>
  <si>
    <t>tbJCICBusiness</t>
    <phoneticPr fontId="1" type="noConversion"/>
  </si>
  <si>
    <t>BUSINESS_KIND</t>
  </si>
  <si>
    <t>交易別</t>
  </si>
  <si>
    <t>TEMP_CREDIT_LOAN_AMT</t>
  </si>
  <si>
    <t>暫收抵繳</t>
  </si>
  <si>
    <t>TEMP_CREDIT_OVER_AMT</t>
  </si>
  <si>
    <t>溢繳抵繳</t>
  </si>
  <si>
    <t>WRITEOFF_AMT</t>
  </si>
  <si>
    <t>沖銷本金</t>
  </si>
  <si>
    <t>WRITEOFF_INT</t>
  </si>
  <si>
    <t>沖銷利息</t>
  </si>
  <si>
    <t>INTO_OVER_AMT</t>
  </si>
  <si>
    <t>轉入溢繳</t>
  </si>
  <si>
    <t>繳款期數</t>
  </si>
  <si>
    <t>PAY_START_DATE</t>
  </si>
  <si>
    <t>繳息起日</t>
  </si>
  <si>
    <t>CUSEM3</t>
  </si>
  <si>
    <t xml:space="preserve">介紹人  </t>
  </si>
  <si>
    <t xml:space="preserve">戶號    </t>
  </si>
  <si>
    <t xml:space="preserve">額度    </t>
  </si>
  <si>
    <t>LMSASQ</t>
  </si>
  <si>
    <t xml:space="preserve">撥款    </t>
  </si>
  <si>
    <t>LMSLLD</t>
  </si>
  <si>
    <t>撥款日期</t>
  </si>
  <si>
    <t>LMSFLA</t>
  </si>
  <si>
    <t>撥款金額</t>
  </si>
  <si>
    <t>額度編號</t>
  </si>
  <si>
    <t>LawProcess_Info</t>
    <phoneticPr fontId="1" type="noConversion"/>
  </si>
  <si>
    <t>流水號</t>
  </si>
  <si>
    <t>金額</t>
  </si>
  <si>
    <t>其他記錄</t>
  </si>
  <si>
    <t>NVC</t>
  </si>
  <si>
    <t>法務日期</t>
  </si>
  <si>
    <t>法務代碼</t>
  </si>
  <si>
    <t>新增/修改人員</t>
  </si>
  <si>
    <t>資料登錄日期</t>
  </si>
  <si>
    <t>ReminMail_Info</t>
    <phoneticPr fontId="1" type="noConversion"/>
  </si>
  <si>
    <t>發函日期</t>
  </si>
  <si>
    <t>發函種類</t>
  </si>
  <si>
    <t>發函對象</t>
  </si>
  <si>
    <t>受文者姓名</t>
  </si>
  <si>
    <t>是否送達</t>
  </si>
  <si>
    <t>送達方式</t>
  </si>
  <si>
    <t>寄送地址</t>
  </si>
  <si>
    <t>新增人員</t>
  </si>
  <si>
    <t>ReminMeet_Info</t>
    <phoneticPr fontId="1" type="noConversion"/>
  </si>
  <si>
    <t>訪催日期</t>
  </si>
  <si>
    <t>訪催時間</t>
  </si>
  <si>
    <t>訪催對象</t>
  </si>
  <si>
    <t>面晤人</t>
  </si>
  <si>
    <t>催收人</t>
  </si>
  <si>
    <t>催收人員姓名</t>
  </si>
  <si>
    <t>面催地點</t>
  </si>
  <si>
    <t>面催記錄</t>
  </si>
  <si>
    <t>ReminTel_Info</t>
    <phoneticPr fontId="1" type="noConversion"/>
  </si>
  <si>
    <t>電催日期</t>
  </si>
  <si>
    <t>電催時間</t>
  </si>
  <si>
    <t>電催對象</t>
  </si>
  <si>
    <t>接話人</t>
  </si>
  <si>
    <t>通話結果</t>
  </si>
  <si>
    <t>ReminTel_Info</t>
    <phoneticPr fontId="1" type="noConversion"/>
  </si>
  <si>
    <t>固定0</t>
    <phoneticPr fontId="1" type="noConversion"/>
  </si>
  <si>
    <t>固定1</t>
    <phoneticPr fontId="1" type="noConversion"/>
  </si>
  <si>
    <t>VC</t>
    <phoneticPr fontId="4" type="noConversion"/>
  </si>
  <si>
    <t>SHARE_AMT</t>
    <phoneticPr fontId="1" type="noConversion"/>
  </si>
  <si>
    <t>tbJCICAmtShare</t>
    <phoneticPr fontId="1" type="noConversion"/>
  </si>
  <si>
    <t>tbJCICAmtShare</t>
    <phoneticPr fontId="1" type="noConversion"/>
  </si>
  <si>
    <t>ExportDate</t>
    <phoneticPr fontId="4" type="noConversion"/>
  </si>
  <si>
    <t>轉檔日期</t>
    <phoneticPr fontId="4" type="noConversion"/>
  </si>
  <si>
    <t>串CustMain取戶號寫入</t>
    <phoneticPr fontId="1" type="noConversion"/>
  </si>
  <si>
    <t>INSERT後,依戶號排序加總UPDATE</t>
    <phoneticPr fontId="1" type="noConversion"/>
  </si>
  <si>
    <t>tbJCICAppr</t>
    <phoneticPr fontId="1" type="noConversion"/>
  </si>
  <si>
    <t>固定1</t>
    <phoneticPr fontId="1" type="noConversion"/>
  </si>
  <si>
    <t>額度主檔FacMain</t>
    <phoneticPr fontId="1" type="noConversion"/>
  </si>
  <si>
    <t>待確認</t>
    <phoneticPr fontId="1" type="noConversion"/>
  </si>
  <si>
    <t>從額度檔取</t>
    <phoneticPr fontId="1" type="noConversion"/>
  </si>
  <si>
    <t>YYYYQ</t>
    <phoneticPr fontId="1" type="noConversion"/>
  </si>
  <si>
    <t>YYYYMM</t>
    <phoneticPr fontId="1" type="noConversion"/>
  </si>
  <si>
    <t>LA$QTAP</t>
    <phoneticPr fontId="1" type="noConversion"/>
  </si>
  <si>
    <t>?</t>
    <phoneticPr fontId="1" type="noConversion"/>
  </si>
  <si>
    <t>責任準備金</t>
    <phoneticPr fontId="1" type="noConversion"/>
  </si>
  <si>
    <t>比例 %</t>
    <phoneticPr fontId="1" type="noConversion"/>
  </si>
  <si>
    <t>責任準備金 * 比例 %</t>
    <phoneticPr fontId="1" type="noConversion"/>
  </si>
  <si>
    <t>LA$QTAP</t>
    <phoneticPr fontId="1" type="noConversion"/>
  </si>
  <si>
    <t>固定空白</t>
    <phoneticPr fontId="1" type="noConversion"/>
  </si>
  <si>
    <t>固定0</t>
    <phoneticPr fontId="1" type="noConversion"/>
  </si>
  <si>
    <t>NegMain</t>
    <phoneticPr fontId="1" type="noConversion"/>
  </si>
  <si>
    <t>CustNo</t>
    <phoneticPr fontId="1" type="noConversion"/>
  </si>
  <si>
    <t>戶號</t>
    <phoneticPr fontId="1" type="noConversion"/>
  </si>
  <si>
    <t>DECIMAL</t>
    <phoneticPr fontId="1" type="noConversion"/>
  </si>
  <si>
    <t>CaseSeq</t>
    <phoneticPr fontId="1" type="noConversion"/>
  </si>
  <si>
    <t>案件序號</t>
    <phoneticPr fontId="1" type="noConversion"/>
  </si>
  <si>
    <t>CaseKindCode</t>
    <phoneticPr fontId="1" type="noConversion"/>
  </si>
  <si>
    <t>案件種類</t>
    <phoneticPr fontId="1" type="noConversion"/>
  </si>
  <si>
    <t>VARCHAR2</t>
    <phoneticPr fontId="1" type="noConversion"/>
  </si>
  <si>
    <t>NegFinShare</t>
    <phoneticPr fontId="1" type="noConversion"/>
  </si>
  <si>
    <t>AmtRatio</t>
    <phoneticPr fontId="1" type="noConversion"/>
  </si>
  <si>
    <t>撥付比例</t>
    <phoneticPr fontId="1" type="noConversion"/>
  </si>
  <si>
    <t>固定空白</t>
    <phoneticPr fontId="1" type="noConversion"/>
  </si>
  <si>
    <t>NegTrans</t>
    <phoneticPr fontId="1" type="noConversion"/>
  </si>
  <si>
    <t>AcDate</t>
    <phoneticPr fontId="1" type="noConversion"/>
  </si>
  <si>
    <t>TitaTlrNo</t>
    <phoneticPr fontId="1" type="noConversion"/>
  </si>
  <si>
    <t>TitaTxtNo</t>
    <phoneticPr fontId="1" type="noConversion"/>
  </si>
  <si>
    <t>DecimalD</t>
  </si>
  <si>
    <t>經辦</t>
  </si>
  <si>
    <t>VARCHAR2</t>
  </si>
  <si>
    <t>DECIMAL</t>
  </si>
  <si>
    <t xml:space="preserve">REVWMM      </t>
  </si>
  <si>
    <t xml:space="preserve">覆審月份      </t>
  </si>
  <si>
    <t>DA$RTP</t>
  </si>
  <si>
    <t>報表類別</t>
  </si>
  <si>
    <t xml:space="preserve">UNTUTC      </t>
  </si>
  <si>
    <t xml:space="preserve">單位中文      </t>
  </si>
  <si>
    <t xml:space="preserve">DTARSN      </t>
  </si>
  <si>
    <t xml:space="preserve">資料說明      </t>
  </si>
  <si>
    <t>串聯方式</t>
  </si>
  <si>
    <t>篩選條件</t>
  </si>
  <si>
    <t>NULL時代入0</t>
    <phoneticPr fontId="1" type="noConversion"/>
  </si>
  <si>
    <t>固定空白</t>
    <phoneticPr fontId="1" type="noConversion"/>
  </si>
  <si>
    <t>轉半形後TRIM(other_record)</t>
    <phoneticPr fontId="1" type="noConversion"/>
  </si>
  <si>
    <t>取前六字元</t>
    <phoneticPr fontId="1" type="noConversion"/>
  </si>
  <si>
    <t>取前六字元</t>
    <phoneticPr fontId="1" type="noConversion"/>
  </si>
  <si>
    <t>NULL時代入0</t>
    <phoneticPr fontId="1" type="noConversion"/>
  </si>
  <si>
    <t>TO_NUMBER後TO_CHAR</t>
    <phoneticPr fontId="1" type="noConversion"/>
  </si>
  <si>
    <t>固定為0</t>
    <phoneticPr fontId="1" type="noConversion"/>
  </si>
  <si>
    <t>轉半形後TRIM</t>
    <phoneticPr fontId="1" type="noConversion"/>
  </si>
  <si>
    <t>NULL時代入0</t>
    <phoneticPr fontId="1" type="noConversion"/>
  </si>
  <si>
    <t>取最後一字元</t>
    <phoneticPr fontId="1" type="noConversion"/>
  </si>
  <si>
    <t>ROW_NUMBER() OVER (PARTITION BY LMSACN,LMSAPN ORDER BY LMSACN,LMSAPN)</t>
  </si>
  <si>
    <t>CdEmp</t>
    <phoneticPr fontId="1" type="noConversion"/>
  </si>
  <si>
    <t>EmployeeNo</t>
    <phoneticPr fontId="1" type="noConversion"/>
  </si>
  <si>
    <t>電腦編號</t>
  </si>
  <si>
    <t>NULL時代入空字串</t>
    <phoneticPr fontId="1" type="noConversion"/>
  </si>
  <si>
    <t>補為二位數</t>
    <phoneticPr fontId="1" type="noConversion"/>
  </si>
  <si>
    <t>固定為0</t>
    <phoneticPr fontId="1" type="noConversion"/>
  </si>
  <si>
    <t>NULL時代入0</t>
    <phoneticPr fontId="1" type="noConversion"/>
  </si>
  <si>
    <t>YYYYMMDD; NULL時代入0</t>
    <phoneticPr fontId="1" type="noConversion"/>
  </si>
  <si>
    <t>YYYYMMDD; NULL時代入0</t>
    <phoneticPr fontId="1" type="noConversion"/>
  </si>
  <si>
    <t>YYYYMMDD; NULL時代入0</t>
    <phoneticPr fontId="1" type="noConversion"/>
  </si>
  <si>
    <t>NegMain</t>
    <phoneticPr fontId="1" type="noConversion"/>
  </si>
  <si>
    <t>NegMain</t>
    <phoneticPr fontId="1" type="noConversion"/>
  </si>
  <si>
    <t>CustNo</t>
    <phoneticPr fontId="1" type="noConversion"/>
  </si>
  <si>
    <t>CustSeq</t>
    <phoneticPr fontId="1" type="noConversion"/>
  </si>
  <si>
    <t>案件序號</t>
  </si>
  <si>
    <t>ROW_NUMBER() OVER (PARTITION BY RC_ACCOUNT ORDER BY RC_ACCOUNT,RC_DATE)</t>
  </si>
  <si>
    <t>TBJCICZ050
TBJCICZ450
TBJCICZ067</t>
    <phoneticPr fontId="1" type="noConversion"/>
  </si>
  <si>
    <t>CUSTIDN</t>
    <phoneticPr fontId="1" type="noConversion"/>
  </si>
  <si>
    <t>VARCHAR2</t>
    <phoneticPr fontId="1" type="noConversion"/>
  </si>
  <si>
    <t>債務人IDN</t>
    <phoneticPr fontId="1" type="noConversion"/>
  </si>
  <si>
    <t>若戶號 在 JCICZ050 存在 則為 1: 協商
若戶號 在 JCICZ450 存在 則為 2: 調解
若戶號 在 JCICZ067 存在 則為 3: 更生
皆非時代入 4: 清算 條件未知</t>
    <phoneticPr fontId="1" type="noConversion"/>
  </si>
  <si>
    <t>CASE WHEN
1.正常
2.結案(清償後)
3.毀諾
皆非時代入 CustStatus</t>
    <phoneticPr fontId="1" type="noConversion"/>
  </si>
  <si>
    <t>固定為NULL</t>
    <phoneticPr fontId="1" type="noConversion"/>
  </si>
  <si>
    <t>SystemDatetime
固定為0</t>
    <phoneticPr fontId="1" type="noConversion"/>
  </si>
  <si>
    <t>固定為NULL</t>
    <phoneticPr fontId="1" type="noConversion"/>
  </si>
  <si>
    <t>固定為0</t>
    <phoneticPr fontId="1" type="noConversion"/>
  </si>
  <si>
    <t>固定為0</t>
    <phoneticPr fontId="1" type="noConversion"/>
  </si>
  <si>
    <t>NegTranNoMapping</t>
    <phoneticPr fontId="1" type="noConversion"/>
  </si>
  <si>
    <t>NULL時代入0</t>
    <phoneticPr fontId="1" type="noConversion"/>
  </si>
  <si>
    <t>用交易序號串
金額分攤檔tbJCICAmtShare
取CREDIT_CODE=新壽代號時的SHARE_AMT
NULL時代入0</t>
    <phoneticPr fontId="1" type="noConversion"/>
  </si>
  <si>
    <t>用交易序號串
金額分攤檔tbJCICAmtShare
取CREDIT_CODE&lt;&gt;新壽代號時的SHARE_AMT
NULL時代入0</t>
    <phoneticPr fontId="1" type="noConversion"/>
  </si>
  <si>
    <t>YYYYMMDD; NULL時代入0</t>
    <phoneticPr fontId="1" type="noConversion"/>
  </si>
  <si>
    <t>LN$YACP
LoanBorMain</t>
    <phoneticPr fontId="1" type="noConversion"/>
  </si>
  <si>
    <t>LMSLLD      
DrawdownDate</t>
    <phoneticPr fontId="1" type="noConversion"/>
  </si>
  <si>
    <t>撥款日期    
預約日期</t>
    <phoneticPr fontId="1" type="noConversion"/>
  </si>
  <si>
    <t>N
DECIMALD</t>
    <phoneticPr fontId="1" type="noConversion"/>
  </si>
  <si>
    <t>8
8</t>
    <phoneticPr fontId="1" type="noConversion"/>
  </si>
  <si>
    <t>BCMDPT</t>
    <phoneticPr fontId="1" type="noConversion"/>
  </si>
  <si>
    <t>部室代號</t>
    <phoneticPr fontId="1" type="noConversion"/>
  </si>
  <si>
    <t>C</t>
    <phoneticPr fontId="1" type="noConversion"/>
  </si>
  <si>
    <t>FacMain</t>
    <phoneticPr fontId="1" type="noConversion"/>
  </si>
  <si>
    <t>ProdNo</t>
    <phoneticPr fontId="1" type="noConversion"/>
  </si>
  <si>
    <t>商品代碼</t>
    <phoneticPr fontId="1" type="noConversion"/>
  </si>
  <si>
    <t>VARCHAR2</t>
    <phoneticPr fontId="1" type="noConversion"/>
  </si>
  <si>
    <t>LoanBorMain</t>
    <phoneticPr fontId="1" type="noConversion"/>
  </si>
  <si>
    <t xml:space="preserve">DrawdownAmt    </t>
    <phoneticPr fontId="1" type="noConversion"/>
  </si>
  <si>
    <t>固定為0</t>
    <phoneticPr fontId="1" type="noConversion"/>
  </si>
  <si>
    <t>EMPNAM</t>
    <phoneticPr fontId="1" type="noConversion"/>
  </si>
  <si>
    <t>員工姓名</t>
    <phoneticPr fontId="1" type="noConversion"/>
  </si>
  <si>
    <t>TGOALAMT</t>
    <phoneticPr fontId="1" type="noConversion"/>
  </si>
  <si>
    <t>LN$YG5P</t>
    <phoneticPr fontId="1" type="noConversion"/>
  </si>
  <si>
    <t>BCMCOD</t>
    <phoneticPr fontId="1" type="noConversion"/>
  </si>
  <si>
    <t>BCMCOD-&gt;AreaItem:
10HC00-&gt;北部區域中心
10HL00-&gt;南部區域中心
10HJ00-&gt;中部區域中心
皆非時：代入空字串</t>
    <phoneticPr fontId="1" type="noConversion"/>
  </si>
  <si>
    <t>單位代號</t>
    <phoneticPr fontId="1" type="noConversion"/>
  </si>
  <si>
    <t>累計目標金額</t>
    <phoneticPr fontId="1" type="noConversion"/>
  </si>
  <si>
    <t>D</t>
    <phoneticPr fontId="1" type="noConversion"/>
  </si>
  <si>
    <t>CdBcm</t>
    <phoneticPr fontId="1" type="noConversion"/>
  </si>
  <si>
    <t>DistCode</t>
    <phoneticPr fontId="1" type="noConversion"/>
  </si>
  <si>
    <t>區部代號</t>
    <phoneticPr fontId="1" type="noConversion"/>
  </si>
  <si>
    <t>VARCHAR2</t>
    <phoneticPr fontId="1" type="noConversion"/>
  </si>
  <si>
    <t>FROM "TB$EMCP"</t>
  </si>
  <si>
    <t>FROM "LA$QHCP"</t>
    <phoneticPr fontId="1" type="noConversion"/>
  </si>
  <si>
    <t>NULL時代入空字串；
轉半形後TRIM</t>
    <phoneticPr fontId="1" type="noConversion"/>
  </si>
  <si>
    <t>LN$AA1P</t>
    <phoneticPr fontId="1" type="noConversion"/>
  </si>
  <si>
    <t>轉換資料固定擺0:撥款</t>
    <phoneticPr fontId="1" type="noConversion"/>
  </si>
  <si>
    <t>FacMain</t>
    <phoneticPr fontId="1" type="noConversion"/>
  </si>
  <si>
    <t>ProdNo</t>
    <phoneticPr fontId="1" type="noConversion"/>
  </si>
  <si>
    <t>右方補0補為二位數</t>
    <phoneticPr fontId="1" type="noConversion"/>
  </si>
  <si>
    <t>CASCDE</t>
    <phoneticPr fontId="1" type="noConversion"/>
  </si>
  <si>
    <t>固定空白</t>
    <phoneticPr fontId="1" type="noConversion"/>
  </si>
  <si>
    <t>BCMCOD</t>
    <phoneticPr fontId="1" type="noConversion"/>
  </si>
  <si>
    <t>UNTBRN</t>
    <phoneticPr fontId="1" type="noConversion"/>
  </si>
  <si>
    <t>BCMDPT</t>
    <phoneticPr fontId="1" type="noConversion"/>
  </si>
  <si>
    <t>CUSEMP</t>
    <phoneticPr fontId="1" type="noConversion"/>
  </si>
  <si>
    <t>LN$DTYP</t>
    <phoneticPr fontId="1" type="noConversion"/>
  </si>
  <si>
    <t>LN$DTYP</t>
    <phoneticPr fontId="1" type="noConversion"/>
  </si>
  <si>
    <t>CdBcm</t>
    <phoneticPr fontId="1" type="noConversion"/>
  </si>
  <si>
    <t>DistManager</t>
    <phoneticPr fontId="1" type="noConversion"/>
  </si>
  <si>
    <t>CdBcm</t>
    <phoneticPr fontId="1" type="noConversion"/>
  </si>
  <si>
    <t>DeptManager</t>
    <phoneticPr fontId="1" type="noConversion"/>
  </si>
  <si>
    <t>固定為1</t>
    <phoneticPr fontId="1" type="noConversion"/>
  </si>
  <si>
    <t>YAG3LV</t>
    <phoneticPr fontId="1" type="noConversion"/>
  </si>
  <si>
    <t>NULL時代入0</t>
    <phoneticPr fontId="1" type="noConversion"/>
  </si>
  <si>
    <t>PAY3LV</t>
    <phoneticPr fontId="1" type="noConversion"/>
  </si>
  <si>
    <t>固定為0</t>
    <phoneticPr fontId="1" type="noConversion"/>
  </si>
  <si>
    <t>YGYYMM</t>
    <phoneticPr fontId="1" type="noConversion"/>
  </si>
  <si>
    <t>串工作月檔
MM轉為Q</t>
    <phoneticPr fontId="1" type="noConversion"/>
  </si>
  <si>
    <t>額度號碼</t>
    <phoneticPr fontId="1" type="noConversion"/>
  </si>
  <si>
    <t>撥款序號</t>
    <phoneticPr fontId="1" type="noConversion"/>
  </si>
  <si>
    <t>商品代碼</t>
    <phoneticPr fontId="1" type="noConversion"/>
  </si>
  <si>
    <t>VARCHAR2</t>
    <phoneticPr fontId="1" type="noConversion"/>
  </si>
  <si>
    <t>計件代碼</t>
    <phoneticPr fontId="1" type="noConversion"/>
  </si>
  <si>
    <t>C</t>
    <phoneticPr fontId="1" type="noConversion"/>
  </si>
  <si>
    <t>單位代號</t>
    <phoneticPr fontId="1" type="noConversion"/>
  </si>
  <si>
    <t>C</t>
    <phoneticPr fontId="1" type="noConversion"/>
  </si>
  <si>
    <t>區部代號</t>
    <phoneticPr fontId="1" type="noConversion"/>
  </si>
  <si>
    <t>部室代號</t>
    <phoneticPr fontId="1" type="noConversion"/>
  </si>
  <si>
    <t>C</t>
    <phoneticPr fontId="1" type="noConversion"/>
  </si>
  <si>
    <t>TmpQQQP</t>
    <phoneticPr fontId="1" type="noConversion"/>
  </si>
  <si>
    <t>TB$WKMP</t>
    <phoneticPr fontId="1" type="noConversion"/>
  </si>
  <si>
    <t>部室經理代號</t>
  </si>
  <si>
    <t>區部經理代號</t>
  </si>
  <si>
    <t>三階換算業績</t>
    <phoneticPr fontId="1" type="noConversion"/>
  </si>
  <si>
    <t>N</t>
    <phoneticPr fontId="1" type="noConversion"/>
  </si>
  <si>
    <t>三階業務報酬</t>
    <phoneticPr fontId="1" type="noConversion"/>
  </si>
  <si>
    <t>N</t>
    <phoneticPr fontId="1" type="noConversion"/>
  </si>
  <si>
    <t>業績年月</t>
    <phoneticPr fontId="1" type="noConversion"/>
  </si>
  <si>
    <t>待補</t>
    <phoneticPr fontId="1" type="noConversion"/>
  </si>
  <si>
    <t>固定為0</t>
    <phoneticPr fontId="1" type="noConversion"/>
  </si>
  <si>
    <t>YGYYMM</t>
    <phoneticPr fontId="1" type="noConversion"/>
  </si>
  <si>
    <t>PRZCMD</t>
    <phoneticPr fontId="1" type="noConversion"/>
  </si>
  <si>
    <t>PRZCMT</t>
    <phoneticPr fontId="1" type="noConversion"/>
  </si>
  <si>
    <t>PRZCMT</t>
    <phoneticPr fontId="1" type="noConversion"/>
  </si>
  <si>
    <t>車馬費發放金額</t>
    <phoneticPr fontId="1" type="noConversion"/>
  </si>
  <si>
    <t>車馬費發放日期</t>
    <phoneticPr fontId="1" type="noConversion"/>
  </si>
  <si>
    <t>D</t>
    <phoneticPr fontId="1" type="noConversion"/>
  </si>
  <si>
    <t>N</t>
    <phoneticPr fontId="1" type="noConversion"/>
  </si>
  <si>
    <t>檢查PRZTYP（獎金類別），為1（介紹獎金）時才代入，否則為0</t>
    <phoneticPr fontId="1" type="noConversion"/>
  </si>
  <si>
    <t>檢查PRZTYP（獎金類別），為5（協辦獎金）時才代入，否則為0</t>
    <phoneticPr fontId="1" type="noConversion"/>
  </si>
  <si>
    <t>業績年月</t>
    <phoneticPr fontId="1" type="noConversion"/>
  </si>
  <si>
    <t>NULL時代入0</t>
    <phoneticPr fontId="1" type="noConversion"/>
  </si>
  <si>
    <t>月份轉季度
YYYYMM-&gt;Q</t>
    <phoneticPr fontId="1" type="noConversion"/>
  </si>
  <si>
    <t>固定為202011</t>
    <phoneticPr fontId="1" type="noConversion"/>
  </si>
  <si>
    <t>土地貸款覆審資料固定為6</t>
    <phoneticPr fontId="1" type="noConversion"/>
  </si>
  <si>
    <t>LNMRVHP</t>
    <phoneticPr fontId="1" type="noConversion"/>
  </si>
  <si>
    <t>LMSLBL
APLLAM</t>
    <phoneticPr fontId="1" type="noConversion"/>
  </si>
  <si>
    <t xml:space="preserve">REVECD 
CUSECDDSC     </t>
    <phoneticPr fontId="1" type="noConversion"/>
  </si>
  <si>
    <t>LNMRVHP</t>
    <phoneticPr fontId="1" type="noConversion"/>
  </si>
  <si>
    <t>TB$FDS</t>
    <phoneticPr fontId="1" type="noConversion"/>
  </si>
  <si>
    <t>LGTCTY
LOCLID</t>
    <phoneticPr fontId="1" type="noConversion"/>
  </si>
  <si>
    <t>放款餘額
貸出金額</t>
    <phoneticPr fontId="1" type="noConversion"/>
  </si>
  <si>
    <t>D
D</t>
    <phoneticPr fontId="1" type="noConversion"/>
  </si>
  <si>
    <t>11
11</t>
    <phoneticPr fontId="1" type="noConversion"/>
  </si>
  <si>
    <t xml:space="preserve">客戶別 
客戶別       </t>
    <phoneticPr fontId="1" type="noConversion"/>
  </si>
  <si>
    <t>C
C</t>
    <phoneticPr fontId="1" type="noConversion"/>
  </si>
  <si>
    <t>1
12</t>
    <phoneticPr fontId="1" type="noConversion"/>
  </si>
  <si>
    <t>欄位說明</t>
    <phoneticPr fontId="1" type="noConversion"/>
  </si>
  <si>
    <t>縣市    
地區別</t>
    <phoneticPr fontId="1" type="noConversion"/>
  </si>
  <si>
    <t>C
N</t>
    <phoneticPr fontId="1" type="noConversion"/>
  </si>
  <si>
    <t>6
2</t>
    <phoneticPr fontId="1" type="noConversion"/>
  </si>
  <si>
    <t>當REVWMM&lt;=11時：補為YYYYMM
其餘時：LPAD(REVWMM,2,0)後補為YYYYMM</t>
    <phoneticPr fontId="1" type="noConversion"/>
  </si>
  <si>
    <t>轉為西元YYYYMMDD</t>
    <phoneticPr fontId="1" type="noConversion"/>
  </si>
  <si>
    <t>SUM(LMSLBL)
SUM(APLLAM)</t>
    <phoneticPr fontId="1" type="noConversion"/>
  </si>
  <si>
    <t>固定為NULL</t>
    <phoneticPr fontId="1" type="noConversion"/>
  </si>
  <si>
    <t>固定為0</t>
    <phoneticPr fontId="1" type="noConversion"/>
  </si>
  <si>
    <t>比對處理</t>
    <phoneticPr fontId="1" type="noConversion"/>
  </si>
  <si>
    <t>''</t>
    <phoneticPr fontId="1" type="noConversion"/>
  </si>
  <si>
    <t>FROM "ReminMail_Info"</t>
    <phoneticPr fontId="1" type="noConversion"/>
  </si>
  <si>
    <t>FROM "ReminMeet_Info"</t>
    <phoneticPr fontId="1" type="noConversion"/>
  </si>
  <si>
    <t>FROM "LA$FDNP"</t>
    <phoneticPr fontId="1" type="noConversion"/>
  </si>
  <si>
    <t>FDNAM1,FDNPER</t>
    <phoneticPr fontId="1" type="noConversion"/>
  </si>
  <si>
    <t>責任準備金,比例 %</t>
    <phoneticPr fontId="1" type="noConversion"/>
  </si>
  <si>
    <t>D,N</t>
    <phoneticPr fontId="1" type="noConversion"/>
  </si>
  <si>
    <t>13,5</t>
    <phoneticPr fontId="1" type="noConversion"/>
  </si>
  <si>
    <t>0,2</t>
    <phoneticPr fontId="1" type="noConversion"/>
  </si>
  <si>
    <t>CASE WHEN "FDNAM1" &gt; 0 THEN ROUND(("FDNAM1" * "FDNPER" / 100), 0) ELSE 0 END</t>
    <phoneticPr fontId="1" type="noConversion"/>
  </si>
  <si>
    <t>FROM "tbJCICAccountData"</t>
    <phoneticPr fontId="1" type="noConversion"/>
  </si>
  <si>
    <t>NULL時代入空白字串</t>
    <phoneticPr fontId="1" type="noConversion"/>
  </si>
  <si>
    <t>NVL("BCMCOD",'      ')</t>
    <phoneticPr fontId="1" type="noConversion"/>
  </si>
  <si>
    <t>NVL("UNTBRN",'      ')</t>
    <phoneticPr fontId="1" type="noConversion"/>
  </si>
  <si>
    <t>NVL("BCMDPT",'      ')</t>
    <phoneticPr fontId="1" type="noConversion"/>
  </si>
  <si>
    <t>NVL("EMPCOD",'      ')</t>
    <phoneticPr fontId="1" type="noConversion"/>
  </si>
  <si>
    <t>TRIM(TO_SINGLE_BYTE(NVL("UNTUTC",' ')))</t>
    <phoneticPr fontId="1" type="noConversion"/>
  </si>
  <si>
    <t>TRIM(TO_SINGLE_BYTE(NVL("UNTBRC",' ')))</t>
    <phoneticPr fontId="1" type="noConversion"/>
  </si>
  <si>
    <t>TRIM(TO_SINGLE_BYTE(NVL("UNTDVC",' ')))</t>
    <phoneticPr fontId="1" type="noConversion"/>
  </si>
  <si>
    <t>TRIM(TO_SINGLE_BYTE(NVL("MGTAGT",' ')))</t>
    <phoneticPr fontId="1" type="noConversion"/>
  </si>
  <si>
    <t>TRIM(TO_SINGLE_BYTE(NVL("EMPNAM",' ')))</t>
    <phoneticPr fontId="1" type="noConversion"/>
  </si>
  <si>
    <t>TRIM(TO_SINGLE_BYTE(NVL("EMPNAMP",' ')))</t>
    <phoneticPr fontId="1" type="noConversion"/>
  </si>
  <si>
    <t>FROM "LawProcess_Info"</t>
    <phoneticPr fontId="1" type="noConversion"/>
  </si>
  <si>
    <t>FROM "LN$DOCP" LEFT JOIN "CdEmp" ON TRIM("CdEmp"."Fullname") = TRIM("LN$DOCP"."DOCEMN")</t>
    <phoneticPr fontId="1" type="noConversion"/>
  </si>
  <si>
    <t>NVL("EmployeeNo",'')</t>
    <phoneticPr fontId="1" type="noConversion"/>
  </si>
  <si>
    <t>LPAD("DOCPUR",2,'0')</t>
    <phoneticPr fontId="1" type="noConversion"/>
  </si>
  <si>
    <t>FROM "NegTranNoMapping"
LEFT JOIN "NegTrans" ON "NegTrans"."AcDate" = "NegTranNoMapping"."AcDate"
AND "NegTrans"."TitaTlrNo" = "NegTranNoMapping"."TitaTlrNo"
AND "NegTrans"."TitaTxtNo" = "NegTranNoMapping"."TitaTxtNo"
LEFT JOIN "NegMain" ON "NegMain"."CustNo" = "NegTrans"."CustNo"
AND "NegMain"."CaseSeq" = "NegTrans"."CaseSeq"
LEFT JOIN (SELECT NVL(S2.ORID,"tbJCICAmtShare".CustIDN) AS "NewCustIDN","tbJCICAmtShare".*
FROM "tbJCICAmtShare"
LEFT JOIN "REMIN_Z_ID_TRAN" S2 ON S2.TRID = "tbJCICAmtShare".CustIDN
) "tbJCICAmtShare" ON "tbJCICAmtShare"."NewCustIDN" = "NegTranNoMapping"."CustIDN"
AND "tbJCICAmtShare".RC_DATE = "NegTranNoMapping"."RC_DATE"
AND "tbJCICAmtShare".ACCOUNT_DATE = "NegTranNoMapping"."ACCOUNT_DATE"
AND "tbJCICAmtShare".BUSINESS_CODE = "NegTranNoMapping"."BUSINESS_CODE"
LEFT JOIN "NegFinShare" ON "NegFinShare"."CustNo" = "NegTrans"."CustNo"
AND "NegFinShare"."CaseSeq" = "NegTrans"."CaseSeq"
AND "NegFinShare"."FinCode" = "tbJCICAmtShare".CREDIT_CODE
LEFT JOIN  (SELECT NVL(S2.ORID,"tbJCICAppr".CustIDN) AS "NewCustIDN","tbJCICAppr".*
FROM "tbJCICAppr"
LEFT JOIN "REMIN_Z_ID_TRAN" S2 ON S2.TRID = "tbJCICAppr".CustIDN
) "tbJCICAppr" ON "tbJCICAppr"."NewCustIDN" = "NegTranNoMapping"."CustIDN"
AND "tbJCICAppr".RC_DATE = "NegTranNoMapping"."RC_DATE"
AND "tbJCICAppr".BRINGUP_DATE = "tbJCICAmtShare".BRINGUP_DATE
AND "tbJCICAppr".CREDIT_CODE = "tbJCICAmtShare".CREDIT_CODE</t>
    <phoneticPr fontId="1" type="noConversion"/>
  </si>
  <si>
    <t>WHERE "NegMain"."CustNo" IS NOT NULL</t>
    <phoneticPr fontId="1" type="noConversion"/>
  </si>
  <si>
    <t>NVL("CREDIT_CODE",' ')</t>
    <phoneticPr fontId="1" type="noConversion"/>
  </si>
  <si>
    <t>NVL("SHARE_AMT",0)</t>
    <phoneticPr fontId="1" type="noConversion"/>
  </si>
  <si>
    <t>NVL("AmtRatio",0)</t>
    <phoneticPr fontId="1" type="noConversion"/>
  </si>
  <si>
    <t>NVL("ExportDate",0)</t>
    <phoneticPr fontId="1" type="noConversion"/>
  </si>
  <si>
    <t>NVL("APPR_DATE",0)</t>
    <phoneticPr fontId="1" type="noConversion"/>
  </si>
  <si>
    <t>NVL("BRINGUP_DATE",0)</t>
    <phoneticPr fontId="1" type="noConversion"/>
  </si>
  <si>
    <t>NVL("ACCOUNT_DATE",0)</t>
    <phoneticPr fontId="1" type="noConversion"/>
  </si>
  <si>
    <t>NULL</t>
    <phoneticPr fontId="1" type="noConversion"/>
  </si>
  <si>
    <t>FROM "tbJCICMain"
LEFT JOIN "REMIN_Z_ID_TRAN" S1 ON S1.TRID = "tbJCICMain".CustIDN
LEFT JOIN (SELECT NVL(S2.ORID,"tbJCICAmtShare".CustIDN) AS CustIDN,SUM("tbJCICAmtShare".SHARE_AMT) AS SUM_SHARE_AMT
FROM "tbJCICAmtShare"
LEFT JOIN "REMIN_Z_ID_TRAN" S2 ON S2.TRID = "tbJCICAmtShare".CustIDN
WHERE "tbJCICAmtShare".CREDIT_CODE = '458'
GROUP BY NVL(S2.ORID,"tbJCICAmtShare".CustIDN)) S2 ON S2.CustIDN = NVL(S1.ORID,"tbJCICMain".CustIDN)
LEFT JOIN (SELECT DISTINCT NVL(S2.ORID,"TBJCICZ050".CustIDN) AS CustIDN,"RC_DATE"
FROM "TBJCICZ050"
LEFT JOIN "REMIN_Z_ID_TRAN" S2 ON S2.TRID = "TBJCICZ050".CustIDN
) Z050 ON Z050."CUSTIDN" = NVL(S1.ORID,"tbJCICMain".CustIDN)
AND Z050."RC_DATE" = "tbJCICMain".RC_DATE
LEFT JOIN (SELECT DISTINCT NVL(S2.ORID,"TBJCICZ450".CustIDN) AS CustIDN
FROM "TBJCICZ450" LEFT JOIN "REMIN_Z_ID_TRAN" S2 ON S2.TRID = "TBJCICZ450".CustIDN
) Z450 ON Z450."CUSTIDN" = NVL(S1.ORID,"tbJCICMain".CustIDN)
LEFT JOIN (SELECT DISTINCT NVL(S2.ORID,"TBJCICZ067".CustIDN) AS CustIDN
FROM "TBJCICZ067"
LEFT JOIN "REMIN_Z_ID_TRAN" S2 ON S2.TRID = "TBJCICZ067".CustIDN
) Z067 ON Z067."CUSTIDN" = NVL(S1.ORID,"tbJCICMain".CustIDN)</t>
    <phoneticPr fontId="1" type="noConversion"/>
  </si>
  <si>
    <t>CASE
WHEN Z050."CUSTIDN" IS NOT NULL THEN '1'
WHEN Z450."CUSTIDN" IS NOT NULL THEN '2'
WHEN Z067."CUSTIDN" IS NOT NULL THEN '3'
ELSE '4' END</t>
    <phoneticPr fontId="1" type="noConversion"/>
  </si>
  <si>
    <t>CASE
WHEN "CustStatus" = '1' THEN '0'
WHEN "CustStatus" = '2' THEN '3'
WHEN "CustStatus" = '3' THEN '2'
ELSE "CustStatus" END</t>
    <phoneticPr fontId="1" type="noConversion"/>
  </si>
  <si>
    <t>NVL("PAY_END_DATE",0)</t>
    <phoneticPr fontId="1" type="noConversion"/>
  </si>
  <si>
    <t>用交易序號串
金額分攤檔tbJCICAmtShare
取CREDIT_CODE=新壽代號時的SHARE_AMT
NULL時代入0</t>
  </si>
  <si>
    <t>NVL(SUM("SHARE_AMT"),0)</t>
    <phoneticPr fontId="1" type="noConversion"/>
  </si>
  <si>
    <t>FROM "tbJCICShare"
LEFT JOIN "REMIN_Z_ID_TRAN" S2 ON S2.TRID = "tbJCICShare".CustIDN
LEFT JOIN (SELECT NVL(S2.ORID,"tbJCICMain".CustIDN) AS "NewCustIDN"
,"tbJCICMain".*
FROM "tbJCICMain"
LEFT JOIN "REMIN_Z_ID_TRAN" S2 ON S2.TRID = "tbJCICMain".CustIDN
) "tbJCICMain" ON "tbJCICMain"."NewCustIDN" = NVL(S2.ORID,"tbJCICMain".CustIDN)
AND "tbJCICMain".RC_DATE = "tbJCICShare".RC_DATE
LEFT JOIN "NegMain" ON "NegMain"."CustNo" = "tbJCICMain".RC_ACCOUNT
AND "NegMain"."ApplDate" = "tbJCICMain".RC_DATE</t>
    <phoneticPr fontId="1" type="noConversion"/>
  </si>
  <si>
    <t>WHERE "tbJCICMain".CustIDN IS NOT NULL</t>
    <phoneticPr fontId="1" type="noConversion"/>
  </si>
  <si>
    <t>NVL("RC_AMT",0)</t>
    <phoneticPr fontId="1" type="noConversion"/>
  </si>
  <si>
    <t>NVL("CREDIT_RATE",0)</t>
    <phoneticPr fontId="1" type="noConversion"/>
  </si>
  <si>
    <t>NVL("PERIOD_AMT",0)</t>
    <phoneticPr fontId="1" type="noConversion"/>
  </si>
  <si>
    <t>NVL("DEL_DATE",0)</t>
    <phoneticPr fontId="1" type="noConversion"/>
  </si>
  <si>
    <t>FROM "NegTranNoMapping"
LEFT JOIN (SELECT NVL(S2.ORID,"tbJCICBusiness".CustIDN) AS "NewCustIDN","tbJCICBusiness".*
FROM "tbJCICBusiness"
LEFT JOIN "REMIN_Z_ID_TRAN" S2 ON S2.TRID = "tbJCICBusiness".CustIDN
) "tbJCICBusiness" ON "tbJCICBusiness"."NewCustIDN" = "NegTranNoMapping"."CustIDN"
AND "tbJCICBusiness".RC_DATE = "NegTranNoMapping"."RC_DATE"
AND "tbJCICBusiness".ACCOUNT_DATE = "NegTranNoMapping"."ACCOUNT_DATE"
AND "tbJCICBusiness".BUSINESS_CODE = "NegTranNoMapping"."BUSINESS_CODE"
LEFT JOIN (SELECT NVL(S2.ORID,"tbJCICAmtShare".CustIDN) AS CustIDN,RC_DATE
,ACCOUNT_DATE,BUSINESS_CODE,ExportDate,SUM(SHARE_AMT) AS SUM_SHARE_AMT
FROM "tbJCICAmtShare"
LEFT JOIN "REMIN_Z_ID_TRAN" S2 ON S2.TRID = "tbJCICAmtShare".CustIDN
WHERE CREDIT_CODE = '458'
GROUP BY NVL(S2.ORID,"tbJCICAmtShare".CustIDN),RC_DATE,ACCOUNT_DATE
,BUSINESS_CODE,ExportDate ) S1 ON S1.CustIDN = "tbJCICBusiness"."NewCustIDN"
AND S1.RC_DATE = "tbJCICBusiness".RC_DATE AND S1.ACCOUNT_DATE = "tbJCICBusiness".ACCOUNT_DATE
AND S1.BUSINESS_CODE = "tbJCICBusiness".BUSINESS_CODE
LEFT JOIN (SELECT NVL(S2.ORID,"tbJCICAmtShare".CustIDN) AS CustIDN
,RC_DATE,ACCOUNT_DATE,BUSINESS_CODE,MAX(ExportDate) AS ExportDate,SUM(SHARE_AMT) AS SUM_SHARE_AMT
FROM "tbJCICAmtShare"
LEFT JOIN "REMIN_Z_ID_TRAN" S2 ON S2.TRID = "tbJCICAmtShare".CustIDN
WHERE CREDIT_CODE &lt;&gt; '458'
GROUP BY NVL(S2.ORID,"tbJCICAmtShare".CustIDN)
,RC_DATE,ACCOUNT_DATE,BUSINESS_CODE
) S2 ON S2.CustIDN = "tbJCICBusiness"."NewCustIDN"
AND S2.RC_DATE = "tbJCICBusiness".RC_DATE AND S2.ACCOUNT_DATE = "tbJCICBusiness".ACCOUNT_DATE
AND S2.BUSINESS_CODE = "tbJCICBusiness".BUSINESS_CODE
LEFT JOIN  (SELECT NVL(S2.ORID,"tbJCICMain".CustIDN) AS "NewCustIDN"
,"tbJCICMain".*
FROM "tbJCICMain"
LEFT JOIN "REMIN_Z_ID_TRAN" S2 ON S2.TRID = "tbJCICMain".CustIDN
) "tbJCICMain" ON "tbJCICMain"."NewCustIDN" = "tbJCICBusiness"."NewCustIDN"
AND "tbJCICMain".RC_DATE = "tbJCICBusiness".RC_DATE
LEFT JOIN "NegMain" ON "NegMain"."CustNo" = "tbJCICMain".RC_ACCOUNT
AND "NegMain"."ApplDate" = "tbJCICMain".RC_DATE</t>
    <phoneticPr fontId="1" type="noConversion"/>
  </si>
  <si>
    <t>NVL("TEMP_CREDIT",0)</t>
    <phoneticPr fontId="1" type="noConversion"/>
  </si>
  <si>
    <t>NVL("AMT_BALANCE",0)</t>
    <phoneticPr fontId="1" type="noConversion"/>
  </si>
  <si>
    <t>NVL(S1.SUM_SHARE_AMT,0)</t>
    <phoneticPr fontId="1" type="noConversion"/>
  </si>
  <si>
    <t>NVL(S2.SUM_SHARE_AMT,0)</t>
    <phoneticPr fontId="1" type="noConversion"/>
  </si>
  <si>
    <t>NVL(NVL(S1.ExportDate,S2.ExportDate),0)</t>
    <phoneticPr fontId="1" type="noConversion"/>
  </si>
  <si>
    <t>NVL("TEMP_CREDIT_LOAN_AMT",0)</t>
    <phoneticPr fontId="1" type="noConversion"/>
  </si>
  <si>
    <t>NVL("TEMP_CREDIT_OVER_AMT",0)</t>
    <phoneticPr fontId="1" type="noConversion"/>
  </si>
  <si>
    <t>NVL("WRITEOFF_AMT",0)</t>
    <phoneticPr fontId="1" type="noConversion"/>
  </si>
  <si>
    <t>NVL("WRITEOFF_INT",0)</t>
    <phoneticPr fontId="1" type="noConversion"/>
  </si>
  <si>
    <t>NVL("INTO_OVER_AMT",0)</t>
    <phoneticPr fontId="1" type="noConversion"/>
  </si>
  <si>
    <t>NVL("PAY_START_DATE",0)</t>
    <phoneticPr fontId="1" type="noConversion"/>
  </si>
  <si>
    <t>NVL("PAY_INT_DATE",0)</t>
    <phoneticPr fontId="1" type="noConversion"/>
  </si>
  <si>
    <t>NVL("PAY_PERIOD",0)</t>
    <phoneticPr fontId="1" type="noConversion"/>
  </si>
  <si>
    <t>經辦</t>
    <phoneticPr fontId="1" type="noConversion"/>
  </si>
  <si>
    <t>VC</t>
    <phoneticPr fontId="1" type="noConversion"/>
  </si>
  <si>
    <t>交易序號</t>
    <phoneticPr fontId="1" type="noConversion"/>
  </si>
  <si>
    <t>FROM (SELECT YAC."LMSACN",YAC."LMSAPN",YAC."LMSASQ"
,YAC."EMPCOD",YAC."LMSLLD",YAC."CASCDE"
,YAC."LMSFLA",YAC."ADTYMT",YG5."BCMDPT"
,ROW_NUMBER() OVER (PARTITION BY YAC."LMSACN",YAC."LMSAPN",YAC."LMSASQ"
ORDER BY YAC."LMSACN",YAC."LMSAPN",YAC."LMSASQ",YAC."ADTYMT" DESC) AS SEQ
FROM "LN$YACP" YAC
LEFT JOIN "LN$YG5P" YG5 ON YG5."EMPCOD" = YAC."EMPCOD" AND YG5."ADTYMT" = YAC."ADTYMT"
WHERE NVL(YAC."EMPCOD",' ') &lt;&gt; ' '
AND YAC."CUSCCD" = 'H' AND YAC."LMSLLD" &gt;= 20200610
) S1
LEFT JOIN "FacMain" FAC ON FAC."CustNo" = S1."LMSACN" AND FAC."FacmNo" = S1."LMSAPN"
LEFT JOIN "LoanBorMain" BOR ON BOR."CustNo" = S1."LMSACN"
AND BOR."FacmNo" = S1."LMSAPN" AND BOR."BormNo" = S1."LMSASQ"</t>
    <phoneticPr fontId="1" type="noConversion"/>
  </si>
  <si>
    <t>WHERE S1."SEQ" = 1</t>
    <phoneticPr fontId="1" type="noConversion"/>
  </si>
  <si>
    <t>NVL("DrawdownDate","LMSLLD")</t>
    <phoneticPr fontId="1" type="noConversion"/>
  </si>
  <si>
    <t>從額度檔取,從右方加空白補為二位數</t>
    <phoneticPr fontId="1" type="noConversion"/>
  </si>
  <si>
    <t xml:space="preserve">RPAD("ProdNo",2,' ')   </t>
    <phoneticPr fontId="1" type="noConversion"/>
  </si>
  <si>
    <t>NVL("DrawdownAmt",0)</t>
    <phoneticPr fontId="1" type="noConversion"/>
  </si>
  <si>
    <t>CASE WHEN SUBSTR(TO_CHAR("ADTYMT"),-2) IN ('01','02','03') THEN TO_NUMBER(SUBSTR(TO_CHAR("ADTYMT"),0,4) || '1') WHEN SUBSTR(TO_CHAR("ADTYMT"),-2) IN ('04','05','06') THEN TO_NUMBER(SUBSTR(TO_CHAR("ADTYMT"),0,4) || '2') WHEN SUBSTR(TO_CHAR("ADTYMT"),-2) IN ('07','08','09') THEN TO_NUMBER(SUBSTR(TO_CHAR("ADTYMT"),0,4) || '3') ELSE TO_NUMBER(SUBSTR(TO_CHAR("ADTYMT"),0,4) || '4') END</t>
    <phoneticPr fontId="1" type="noConversion"/>
  </si>
  <si>
    <t>FROM "LN$YG5P"
LEFT JOIN (SELECT DISTINCT "DistCode" ,"DistItem"
FROM "CdBcm" WHERE "DistCode" IS NOT NULL
) S1 ON TRIM(S1."DistItem") = TRIM("LN$YG5P"."UNTBRC")
AND TRIM("LN$YG5P"."UNTBRC") IS NOT NULL</t>
    <phoneticPr fontId="1" type="noConversion"/>
  </si>
  <si>
    <t>CASE WHEN "BCMCOD" = '10HC00' THEN '北部區域中心' WHEN "BCMCOD" = '10HL00' THEN '南部區域中心' WHEN "BCMCOD" = '10HJ00' THEN '中部區域中心' ELSE '' END</t>
    <phoneticPr fontId="1" type="noConversion"/>
  </si>
  <si>
    <t>WHERE S1."Seq" = 1</t>
    <phoneticPr fontId="1" type="noConversion"/>
  </si>
  <si>
    <t>FROM (  SELECT A1."LMSLLD",A1."LMSACN",A1."LMSAPN",A1."LMSASQ",A1."CASCDE"
,A1."LMSFLA",A1."BCMCOD",A1."UNTBRN",A1."BCMDPT",QQ."ID1X",QQ."ID7X"
,QQ."YAG3LV",QQ."PAY3LV",ROW_NUMBER() OVER (PARTITION BY A1."LMSLLD",A1."LMSACN",A1."LMSAPN",A1."LMSASQ"
ORDER BY "LMSFLA") AS "Seq"
FROM "LN$AA1P" A1
LEFT JOIN "TmpQQQP" QQ ON QQ."LMSACN" = A1."LMSACN" AND QQ."LMSAPN" = A1."LMSAPN"
WHERE NVL("LMSLLD",0) &gt; 20200610 AND NVL("LMSLLD",0) &lt; 29101231) S1
LEFT JOIN "FacMain" FAC ON FAC."CustNo" = S1."LMSACN" AND FAC."FacmNo" = S1."LMSAPN"
LEFT JOIN "TB$WKMP" S2 ON S2."DATES" &lt;= S1."LMSLLD" AND S2."DATEE" &gt;= S1."LMSLLD"
LEFT JOIN "LN$DTYP" S3 ON S3.CUSID1 = S1.ID1X
LEFT JOIN "LN$DTYP" S4 ON S4.CUSID1 = S1.ID7X
LEFT JOIN "CdBcm" S5 ON S5."UnitCode" = S1."BCMCOD"</t>
    <phoneticPr fontId="1" type="noConversion"/>
  </si>
  <si>
    <t>RPAD("ProdNo",2,' ')</t>
    <phoneticPr fontId="1" type="noConversion"/>
  </si>
  <si>
    <t>NVL("YAG3LV",0)</t>
    <phoneticPr fontId="1" type="noConversion"/>
  </si>
  <si>
    <t>NVL("PAY3LV",0)</t>
    <phoneticPr fontId="1" type="noConversion"/>
  </si>
  <si>
    <t>CASE
WHEN NVL("YGYYMM",0) = 0 THEN 0
WHEN SUBSTR(TO_CHAR("YGYYMM"),-2) &lt;= '03' THEN TO_NUMBER(SUBSTR(TO_CHAR("YGYYMM"),0,4) || '1')
WHEN SUBSTR(TO_CHAR("YGYYMM"),-2) &lt;= '06' THEN TO_NUMBER(SUBSTR(TO_CHAR("YGYYMM"),0,4) || '2')
WHEN SUBSTR(TO_CHAR("YGYYMM"),-2) &lt;= '09' THEN TO_NUMBER(SUBSTR(TO_CHAR("YGYYMM"),0,4) || '3')
ELSE TO_NUMBER(SUBSTR(TO_CHAR("YGYYMM"),0,4) || '4') END</t>
    <phoneticPr fontId="1" type="noConversion"/>
  </si>
  <si>
    <t>FROM (SELECT CASE
WHEN "LMSLLD" = 0 AND "PRZCMD" &lt; 19110101 THEN "PRZCMD" + 19110000
WHEN "LMSLLD" = 0 THEN "PRZCMD"
WHEN "LMSLLD" &gt; 0 AND "LMSLLD" &lt; 19110101 THEN "LMSLLD" + 19110000
ELSE "LMSLLD" END AS "LMSLLD","LMSACN","LMSAPN","LMSASQ"
,MAX(NVL("CUSEM3",' ')) AS "CUSEM3"
,SUM(CASE WHEN "PRZTYP" = '1' THEN "PRZCMT" ELSE 0 END) AS "IntroducerBonus"
,SUM(CASE WHEN "PRZTYP" = '1' THEN "PRZCMD" ELSE 0 END) AS "IntroducerBonusDate"
,SUM(CASE WHEN "PRZTYP" = '5' THEN "PRZCMT" ELSE 0 END) AS "CoorgnizerBonus"
,SUM(CASE WHEN "PRZTYP" = '5' THEN "PRZCMD" ELSE 0 END) AS "CoorgnizerBonusDate"
FROM "LA$QTAP"
WHERE "PRZTYP" IN ('1','5') AND "LMSLLD" &gt;= 20200610
GROUP BY CASE
WHEN "LMSLLD" = 0 AND "PRZCMD" &lt; 19110101 THEN "PRZCMD" + 19110000
WHEN "LMSLLD" = 0 THEN "PRZCMD"
WHEN "LMSLLD" &gt; 0 AND "LMSLLD" &lt; 19110101 THEN "LMSLLD" + 19110000
ELSE "LMSLLD" END
,"LMSACN","LMSAPN","LMSASQ" ) S1
LEFT JOIN "LN$LSEP" S2 ON S2."LMSACN" = S1."LMSACN" AND S2."LMSAPN" = S1."LMSAPN"
LEFT JOIN "TB$WKMP" S3 ON S3."DATES" &lt;= S1."LMSLLD" AND S3."DATEE" &gt;= S1."LMSLLD"</t>
    <phoneticPr fontId="1" type="noConversion"/>
  </si>
  <si>
    <t>NVL("YGYYMM",0)</t>
    <phoneticPr fontId="1" type="noConversion"/>
  </si>
  <si>
    <t>SUM(CASE WHEN "PRZTYP" = '1' THEN "PRZCMT" ELSE 0 END)</t>
    <phoneticPr fontId="1" type="noConversion"/>
  </si>
  <si>
    <t>SUM(CASE WHEN "PRZTYP" = '5' THEN "PRZCMT" ELSE 0 END)</t>
    <phoneticPr fontId="1" type="noConversion"/>
  </si>
  <si>
    <t>SUM(CASE WHEN "PRZTYP" = '1' THEN "PRZCMD" ELSE 0 END)</t>
    <phoneticPr fontId="1" type="noConversion"/>
  </si>
  <si>
    <t>SUM(CASE WHEN "PRZTYP" = '5' THEN "PRZCMD" ELSE 0 END)</t>
    <phoneticPr fontId="1" type="noConversion"/>
  </si>
  <si>
    <t>CASE WHEN "REVWMM" &lt;= 11 THEN TO_NUMBER('2020' || LPAD("REVWMM",2,'0')) ELSE TO_NUMBER('2019' || LPAD("REVWMM",2,'0')) END</t>
    <phoneticPr fontId="1" type="noConversion"/>
  </si>
  <si>
    <t xml:space="preserve">19110000 + "LMSLLD" </t>
    <phoneticPr fontId="1" type="noConversion"/>
  </si>
  <si>
    <t>LNMRVHP
LNH1480P</t>
    <phoneticPr fontId="1" type="noConversion"/>
  </si>
  <si>
    <t>LNH1480P</t>
    <phoneticPr fontId="1" type="noConversion"/>
  </si>
  <si>
    <t>ENTRY_DATE</t>
  </si>
  <si>
    <t>USERID</t>
  </si>
  <si>
    <t>SERIALNUM</t>
  </si>
  <si>
    <t>PROCESS_DATE</t>
  </si>
  <si>
    <t>LAWCODE</t>
  </si>
  <si>
    <t>PROCESS_AMT</t>
  </si>
  <si>
    <t/>
  </si>
  <si>
    <t>OTHER_RECORD</t>
  </si>
  <si>
    <t>TO_NUMBER(TO_CHAR("ENTRY_DATE",'YYYYMMDD'))</t>
    <phoneticPr fontId="1" type="noConversion"/>
  </si>
  <si>
    <t>NVL(SUBSTR("USERID",0,6),' ')</t>
    <phoneticPr fontId="1" type="noConversion"/>
  </si>
  <si>
    <t>LPAD("SERIALNUM",8,'0')</t>
    <phoneticPr fontId="1" type="noConversion"/>
  </si>
  <si>
    <t>LPAD("LAWCODE",3,'0')</t>
    <phoneticPr fontId="1" type="noConversion"/>
  </si>
  <si>
    <t>NVL("PROCESS_AMT",0)</t>
    <phoneticPr fontId="1" type="noConversion"/>
  </si>
  <si>
    <t>TRIM(TO_SINGLE_BYTE("OTHER_RECORD"))</t>
    <phoneticPr fontId="1" type="noConversion"/>
  </si>
  <si>
    <t>SUBSTR("USERID",0,6)</t>
    <phoneticPr fontId="1" type="noConversion"/>
  </si>
  <si>
    <t>MAIL_TYPE</t>
  </si>
  <si>
    <t>MAIL_DATE</t>
  </si>
  <si>
    <t>MAIL_PERSON</t>
  </si>
  <si>
    <t>MAIL_PERSONNAME</t>
  </si>
  <si>
    <t>MAIL_FLG</t>
  </si>
  <si>
    <t>MAIL_SERVICE</t>
  </si>
  <si>
    <t>MAIL_ADDR</t>
  </si>
  <si>
    <t>NVL("MAIL_DATE",0)</t>
    <phoneticPr fontId="1" type="noConversion"/>
  </si>
  <si>
    <t>TO_CHAR(TO_NUMBER("MAIL_SERVICE"))</t>
    <phoneticPr fontId="1" type="noConversion"/>
  </si>
  <si>
    <t>PRESENCE_DATE</t>
  </si>
  <si>
    <t>PRESENCE_TIME</t>
  </si>
  <si>
    <t>PRESENCE_PERSON</t>
  </si>
  <si>
    <t>RECEIVE_PERSON</t>
  </si>
  <si>
    <t>WORKER_TYPE</t>
  </si>
  <si>
    <t>WORK_USERNAME</t>
  </si>
  <si>
    <t>PRESENCE_ADDR</t>
  </si>
  <si>
    <t>NVL("PRESENCE_DATE",0)</t>
    <phoneticPr fontId="1" type="noConversion"/>
  </si>
  <si>
    <t>CALLING_DATE</t>
  </si>
  <si>
    <t>CALLING_TIME</t>
  </si>
  <si>
    <t>CALLING_PERSON</t>
  </si>
  <si>
    <t>CALLING_RESULT</t>
  </si>
  <si>
    <t>NVL("CALLING_DATE",0)</t>
    <phoneticPr fontId="1" type="noConversion"/>
  </si>
  <si>
    <t>SUBSTR("CALLING_RESULT",-1,1)</t>
    <phoneticPr fontId="1" type="noConversion"/>
  </si>
  <si>
    <t>CLSDAT</t>
  </si>
  <si>
    <t>EMPCLS</t>
  </si>
  <si>
    <t>EMPCOD</t>
    <phoneticPr fontId="1" type="noConversion"/>
  </si>
  <si>
    <t>CLSTST</t>
    <phoneticPr fontId="1" type="noConversion"/>
  </si>
  <si>
    <t>轉為YYYYMMDD格式的數字</t>
    <phoneticPr fontId="1" type="noConversion"/>
  </si>
  <si>
    <t>LMSAPN</t>
    <phoneticPr fontId="1" type="noConversion"/>
  </si>
  <si>
    <t>(1)
FROM (SELECT "REVWMM","DA$RTP","LMSACN","LMSAPN",SUM(LMSLBL) AS "SumLMSLBL"
FROM "LNMRVHP" GROUP BY "REVWMM","DA$RTP","LMSACN","LMSAPN" ) S0
LEFT JOIN (SELECT "REVWMM","DA$RTP","LMSACN","LMSAPN"
,"LMSLLD","REVECD","LGTCTY","UNTUTC","DTARSN"
,ROW_NUMBER() OVER (PARTITION BY "REVWMM"
,"DA$RTP","LMSACN","LMSAPN"
ORDER BY "LMSLLD" ASC) AS "Seq"
FROM "LNMRVHP"
) S1 ON S1."REVWMM" = S0."REVWMM"
AND S1."DA$RTP" = S0."DA$RTP" AND S1."LMSACN" = S0."LMSACN"
AND S1."LMSAPN" = S0."LMSAPN" AND S1."Seq" = 1
LEFT JOIN "CdCode" CC ON CC."DefCode" = 'CustTypeCode' AND CC."Code" = S1."REVECD"
(2)
FROM (SELECT "REVWMM","LMSACN","LMSAPN",SUM("APLLAM") AS "APLLAM"
FROM "LNH1480P"
GROUP BY "REVWMM","LMSACN","LMSAPN") S0
LEFT JOIN (SELECT "REVWMM","LMSACN","LMSAPN","LMSLLD"
,"CUSECDDSC","TB$FDS","LOCLID","DTARSN",
ROW_NUMBER() OVER (PARTITION BY "REVWMM","LMSACN","LMSAPN"
ORDER BY "LMSLLD" ASC) AS "Seq"
FROM "LNH1480P" ) S1 ON S1."REVWMM" = S0."REVWMM"
AND S1."LMSACN" = S0."LMSACN" AND S1."LMSAPN" = S0."LMSAPN"
AND S1."Seq" = 1</t>
    <phoneticPr fontId="1" type="noConversion"/>
  </si>
  <si>
    <t>LPAD(SerialNum,8,'0')</t>
    <phoneticPr fontId="1" type="noConversion"/>
  </si>
  <si>
    <t>轉為YYYYMMDD的純數字格式</t>
    <phoneticPr fontId="1" type="noConversion"/>
  </si>
  <si>
    <t>取前六字元後非NULL：將之代入
NULL時：代入空白字串</t>
    <phoneticPr fontId="1" type="noConversion"/>
  </si>
  <si>
    <t>由左以0補為八位數</t>
    <phoneticPr fontId="1" type="noConversion"/>
  </si>
  <si>
    <t>由左以0補為三位數</t>
    <phoneticPr fontId="1" type="noConversion"/>
  </si>
  <si>
    <t>TRANSLATE(TRIM(TO_SINGLE_BYTE("LawProcess_Info".other_record)),CHR(13)||CHR(10),'$n')</t>
    <phoneticPr fontId="1" type="noConversion"/>
  </si>
  <si>
    <t>Calling_Tel</t>
    <phoneticPr fontId="1" type="noConversion"/>
  </si>
  <si>
    <t>撥打電話</t>
  </si>
  <si>
    <t>CASE
WHEN LENGTHB(TO_CHAR(TRIM(TO_SINGLE_BYTE(S0.Calling_Tel)))) &gt;= 1
AND LENGTHB(SUBSTR(TO_CHAR(TRIM(TO_SINGLE_BYTE(S0.Calling_Tel))),0,5)) &lt;= 5
THEN SUBSTR(TO_CHAR(TRIM(TO_SINGLE_BYTE(S0.Calling_Tel))),0,5)
ELSE '' END</t>
    <phoneticPr fontId="1" type="noConversion"/>
  </si>
  <si>
    <t>1&lt;=長度&lt;=5時：取前5字元
否則：代入空字串</t>
    <phoneticPr fontId="1" type="noConversion"/>
  </si>
  <si>
    <t>長度&gt;=6，且第6字元開始不超過10個字元：取第6字元後最多10個字元
否則：代入空字串</t>
    <phoneticPr fontId="1" type="noConversion"/>
  </si>
  <si>
    <t>長度&gt;=16時，且第16字元開始不超過5個字元：取第16字元後最多5個字元
否則：代入空字串</t>
    <phoneticPr fontId="1" type="noConversion"/>
  </si>
  <si>
    <t>CASE
WHEN LENGTHB(TO_CHAR(TRIM(TO_SINGLE_BYTE(S0.Calling_Tel)))) &gt;= 6 
AND LENGTHB(SUBSTR(TO_CHAR(TRIM(TO_SINGLE_BYTE(S0.Calling_Tel))),6,10)) &lt;= 10
THEN SUBSTR(TO_CHAR(TRIM(TO_SINGLE_BYTE(S0.Calling_Tel))),6,10)
ELSE '' END</t>
  </si>
  <si>
    <t>CASE
WHEN LENGTHB(TO_CHAR(TRIM(TO_SINGLE_BYTE(S0.Calling_Tel)))) &gt;= 16
AND LENGTHB(SUBSTR(TO_CHAR(TRIM(TO_SINGLE_BYTE(S0.Calling_Tel))),16)) &lt;= 5
THEN SUBSTR(TO_CHAR(TRIM(TO_SINGLE_BYTE(S0.Calling_Tel))),16)</t>
  </si>
  <si>
    <t>FROM "ReminTel_Info" S0</t>
    <phoneticPr fontId="1" type="noConversion"/>
  </si>
  <si>
    <t>固定為29101231</t>
    <phoneticPr fontId="1" type="noConversion"/>
  </si>
  <si>
    <t>NVL("TB$EMCP"."CLSTST",' ')</t>
    <phoneticPr fontId="1" type="noConversion"/>
  </si>
  <si>
    <t>NULL時代入單格空白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</si>
</sst>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b/>
      <sz val="10"/>
      <color indexed="8"/>
      <name val="思源宋體"/>
      <family val="1"/>
      <charset val="128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  <font>
      <sz val="12"/>
      <color indexed="8"/>
      <name val="思源宋體"/>
      <family val="1"/>
      <charset val="136"/>
    </font>
    <font>
      <sz val="12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7" fillId="3" borderId="1" xfId="2" applyFill="1" applyBorder="1" applyAlignment="1" applyProtection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 wrapText="1"/>
    </xf>
    <xf numFmtId="49" fontId="10" fillId="5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49" fontId="7" fillId="0" borderId="0" xfId="2" applyNumberFormat="1" applyBorder="1" applyAlignment="1" applyProtection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6" fillId="7" borderId="1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9" fillId="0" borderId="1" xfId="3" applyFont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17" fillId="0" borderId="1" xfId="3" applyFont="1" applyBorder="1" applyAlignment="1">
      <alignment horizontal="center" vertical="top"/>
    </xf>
    <xf numFmtId="0" fontId="9" fillId="0" borderId="1" xfId="3" applyFont="1" applyBorder="1" applyAlignment="1">
      <alignment horizontal="left" vertical="top" wrapText="1"/>
    </xf>
    <xf numFmtId="0" fontId="9" fillId="0" borderId="1" xfId="3" applyFont="1" applyBorder="1" applyAlignment="1">
      <alignment horizontal="left" vertical="top"/>
    </xf>
    <xf numFmtId="0" fontId="9" fillId="0" borderId="1" xfId="3" applyFont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18" fillId="0" borderId="0" xfId="0" applyFont="1">
      <alignment vertical="center"/>
    </xf>
    <xf numFmtId="0" fontId="9" fillId="0" borderId="1" xfId="3" applyFont="1" applyBorder="1" applyAlignment="1">
      <alignment horizontal="left" vertical="top" wrapText="1"/>
    </xf>
    <xf numFmtId="0" fontId="11" fillId="8" borderId="1" xfId="0" applyFont="1" applyFill="1" applyBorder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9" fillId="0" borderId="1" xfId="0" quotePrefix="1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center" vertical="top"/>
    </xf>
    <xf numFmtId="49" fontId="10" fillId="4" borderId="4" xfId="0" applyNumberFormat="1" applyFont="1" applyFill="1" applyBorder="1" applyAlignment="1">
      <alignment horizontal="center" vertical="top"/>
    </xf>
  </cellXfs>
  <cellStyles count="8">
    <cellStyle name="一般" xfId="0" builtinId="0"/>
    <cellStyle name="一般 2" xfId="5" xr:uid="{00000000-0005-0000-0000-000001000000}"/>
    <cellStyle name="一般 3" xfId="1" xr:uid="{00000000-0005-0000-0000-000002000000}"/>
    <cellStyle name="一般 4" xfId="7" xr:uid="{00000000-0005-0000-0000-000003000000}"/>
    <cellStyle name="一般 5" xfId="3" xr:uid="{00000000-0005-0000-0000-000004000000}"/>
    <cellStyle name="中等 2" xfId="4" xr:uid="{00000000-0005-0000-0000-000005000000}"/>
    <cellStyle name="超連結" xfId="2" builtinId="8"/>
    <cellStyle name="超連結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CollLa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NegAppr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5-&#31649;&#29702;&#24615;&#20316;&#26989;\NegAppr0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5-&#31649;&#29702;&#24615;&#20316;&#26989;\NegFinAcc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NegMai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NegFinShar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NegTran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PfBsDetai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PfBsOfficer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PfCoOffic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PfItDeta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CollLetter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PfRew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5-&#31649;&#29702;&#24615;&#20316;&#26989;\InnReCheck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PfDepar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5-&#31649;&#29702;&#24615;&#20316;&#26989;\CollLi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CollM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5-&#31649;&#29702;&#24615;&#20316;&#26989;\CollRemi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CollTe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InnDocRecor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5-&#31649;&#29702;&#24615;&#20316;&#26989;\InnFundAp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5-&#31649;&#29702;&#24615;&#20316;&#26989;\InnLoan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CollLaw</v>
          </cell>
          <cell r="D1" t="str">
            <v>法催紀錄法務進度檔</v>
          </cell>
        </row>
        <row r="9">
          <cell r="A9">
            <v>1</v>
          </cell>
          <cell r="B9" t="str">
            <v>CaseCode</v>
          </cell>
          <cell r="C9" t="str">
            <v>案件種類</v>
          </cell>
          <cell r="D9" t="str">
            <v>VARCHAR2</v>
          </cell>
          <cell r="E9">
            <v>1</v>
          </cell>
          <cell r="G9" t="str">
            <v>1:法催
2:債協</v>
          </cell>
        </row>
        <row r="10">
          <cell r="A10">
            <v>2</v>
          </cell>
          <cell r="B10" t="str">
            <v>CustNo</v>
          </cell>
          <cell r="C10" t="str">
            <v>借款人戶號</v>
          </cell>
          <cell r="D10" t="str">
            <v>DECIMAL</v>
          </cell>
          <cell r="E10">
            <v>7</v>
          </cell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G11"/>
        </row>
        <row r="12">
          <cell r="A12">
            <v>4</v>
          </cell>
          <cell r="B12" t="str">
            <v>AcDate</v>
          </cell>
          <cell r="C12" t="str">
            <v>作業日期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TitaTlrNo</v>
          </cell>
          <cell r="C13" t="str">
            <v>經辦</v>
          </cell>
          <cell r="D13" t="str">
            <v>VARCHAR2</v>
          </cell>
          <cell r="E13">
            <v>6</v>
          </cell>
          <cell r="G13"/>
        </row>
        <row r="14">
          <cell r="A14">
            <v>6</v>
          </cell>
          <cell r="B14" t="str">
            <v>TitaTxtNo</v>
          </cell>
          <cell r="C14" t="str">
            <v>交易序號</v>
          </cell>
          <cell r="D14" t="str">
            <v>VARCHAR2</v>
          </cell>
          <cell r="E14">
            <v>8</v>
          </cell>
          <cell r="G14"/>
        </row>
        <row r="15">
          <cell r="A15">
            <v>7</v>
          </cell>
          <cell r="B15" t="str">
            <v>RecordDate</v>
          </cell>
          <cell r="C15" t="str">
            <v>記錄日期</v>
          </cell>
          <cell r="D15" t="str">
            <v>DecimalD</v>
          </cell>
          <cell r="E15">
            <v>8</v>
          </cell>
          <cell r="G15"/>
        </row>
        <row r="16">
          <cell r="A16">
            <v>8</v>
          </cell>
          <cell r="B16" t="str">
            <v>LegalProg</v>
          </cell>
          <cell r="C16" t="str">
            <v>法務進度</v>
          </cell>
          <cell r="D16" t="str">
            <v>VARCHAR2</v>
          </cell>
          <cell r="E16">
            <v>3</v>
          </cell>
          <cell r="G16" t="str">
            <v>CdCode共用代碼檔</v>
          </cell>
        </row>
        <row r="17">
          <cell r="A17">
            <v>9</v>
          </cell>
          <cell r="B17" t="str">
            <v>Amount</v>
          </cell>
          <cell r="C17" t="str">
            <v>金額</v>
          </cell>
          <cell r="D17" t="str">
            <v>DECIMAL</v>
          </cell>
          <cell r="E17">
            <v>16</v>
          </cell>
          <cell r="F17">
            <v>2</v>
          </cell>
          <cell r="G17"/>
        </row>
        <row r="18">
          <cell r="A18">
            <v>10</v>
          </cell>
          <cell r="B18" t="str">
            <v>Remark</v>
          </cell>
          <cell r="C18" t="str">
            <v>其他記錄選項</v>
          </cell>
          <cell r="D18" t="str">
            <v>VARCHAR2</v>
          </cell>
          <cell r="E18">
            <v>1</v>
          </cell>
          <cell r="G18" t="str">
            <v>下拉選單
1.支付命令確定-借款人
2.支付命令確定-保證人
3.本票裁定確定
4.拍賣抵押物裁定確定
5.拍賣質物裁定確定
6.全部勝訴判決
7.一部勝訴判決</v>
          </cell>
        </row>
        <row r="19">
          <cell r="A19">
            <v>11</v>
          </cell>
          <cell r="B19" t="str">
            <v>Memo</v>
          </cell>
          <cell r="C19" t="str">
            <v>其他紀錄內容</v>
          </cell>
          <cell r="D19" t="str">
            <v>NVARCHAR2</v>
          </cell>
          <cell r="E19">
            <v>500</v>
          </cell>
          <cell r="G19"/>
        </row>
        <row r="20">
          <cell r="A20">
            <v>13</v>
          </cell>
          <cell r="B20" t="str">
            <v>EditEmpNo</v>
          </cell>
          <cell r="C20" t="str">
            <v>增修人員</v>
          </cell>
          <cell r="D20" t="str">
            <v>VARCHAR2</v>
          </cell>
          <cell r="E20">
            <v>6</v>
          </cell>
        </row>
        <row r="21">
          <cell r="A21">
            <v>14</v>
          </cell>
          <cell r="B21" t="str">
            <v>CreateDate</v>
          </cell>
          <cell r="C21" t="str">
            <v>建檔日期時間</v>
          </cell>
          <cell r="D21" t="str">
            <v>DATE</v>
          </cell>
          <cell r="E21">
            <v>8</v>
          </cell>
        </row>
        <row r="22">
          <cell r="A22">
            <v>15</v>
          </cell>
          <cell r="B22" t="str">
            <v>CreateEmpNo</v>
          </cell>
          <cell r="C22" t="str">
            <v>建檔人員</v>
          </cell>
          <cell r="D22" t="str">
            <v>VARCHAR2</v>
          </cell>
          <cell r="E22">
            <v>6</v>
          </cell>
        </row>
        <row r="23">
          <cell r="A23">
            <v>16</v>
          </cell>
          <cell r="B23" t="str">
            <v>LastUpdate</v>
          </cell>
          <cell r="C23" t="str">
            <v>最後更新日期時間</v>
          </cell>
          <cell r="D23" t="str">
            <v>DATE</v>
          </cell>
          <cell r="E23">
            <v>8</v>
          </cell>
        </row>
        <row r="24">
          <cell r="A24">
            <v>17</v>
          </cell>
          <cell r="B24" t="str">
            <v>LastUpdateEmpNo</v>
          </cell>
          <cell r="C24" t="str">
            <v>最後更新人員</v>
          </cell>
          <cell r="D24" t="str">
            <v>VARCHAR2</v>
          </cell>
          <cell r="E24">
            <v>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NegAppr01</v>
          </cell>
          <cell r="D1" t="str">
            <v>最大債權撥付資料檔</v>
          </cell>
        </row>
        <row r="9">
          <cell r="A9">
            <v>1</v>
          </cell>
          <cell r="B9" t="str">
            <v>AcDate</v>
          </cell>
          <cell r="C9" t="str">
            <v>會計日期</v>
          </cell>
          <cell r="D9" t="str">
            <v>DecimalD</v>
          </cell>
          <cell r="E9">
            <v>8</v>
          </cell>
          <cell r="F9">
            <v>0</v>
          </cell>
        </row>
        <row r="10">
          <cell r="A10">
            <v>2</v>
          </cell>
          <cell r="B10" t="str">
            <v>TitaTlrNo</v>
          </cell>
          <cell r="C10" t="str">
            <v>經辦</v>
          </cell>
          <cell r="D10" t="str">
            <v>VARCHAR2</v>
          </cell>
          <cell r="E10">
            <v>6</v>
          </cell>
          <cell r="F10">
            <v>0</v>
          </cell>
        </row>
        <row r="11">
          <cell r="A11">
            <v>3</v>
          </cell>
          <cell r="B11" t="str">
            <v>TitaTxtNo</v>
          </cell>
          <cell r="C11" t="str">
            <v>交易序號</v>
          </cell>
          <cell r="D11" t="str">
            <v>DECIMAL</v>
          </cell>
          <cell r="E11">
            <v>8</v>
          </cell>
          <cell r="F11">
            <v>0</v>
          </cell>
        </row>
        <row r="12">
          <cell r="A12">
            <v>4</v>
          </cell>
          <cell r="B12" t="str">
            <v>FinCode</v>
          </cell>
          <cell r="C12" t="str">
            <v>債權機構代號</v>
          </cell>
          <cell r="D12" t="str">
            <v>VARCHAR2</v>
          </cell>
          <cell r="E12">
            <v>10</v>
          </cell>
          <cell r="F12">
            <v>0</v>
          </cell>
        </row>
        <row r="13">
          <cell r="A13">
            <v>5</v>
          </cell>
          <cell r="B13" t="str">
            <v>CustNo</v>
          </cell>
          <cell r="C13" t="str">
            <v>戶號</v>
          </cell>
          <cell r="D13" t="str">
            <v>DECIMAL</v>
          </cell>
          <cell r="E13">
            <v>7</v>
          </cell>
          <cell r="F13">
            <v>0</v>
          </cell>
          <cell r="G13" t="str">
            <v>保貸戶須建立客戶主檔</v>
          </cell>
        </row>
        <row r="14">
          <cell r="A14">
            <v>6</v>
          </cell>
          <cell r="B14" t="str">
            <v>CaseSeq</v>
          </cell>
          <cell r="C14" t="str">
            <v>案件序號</v>
          </cell>
          <cell r="D14" t="str">
            <v>DECIMAL</v>
          </cell>
          <cell r="E14">
            <v>3</v>
          </cell>
          <cell r="F14">
            <v>0</v>
          </cell>
        </row>
        <row r="15">
          <cell r="A15">
            <v>7</v>
          </cell>
          <cell r="B15" t="str">
            <v>CaseKindCode</v>
          </cell>
          <cell r="C15" t="str">
            <v>案件種類</v>
          </cell>
          <cell r="D15" t="str">
            <v>VARCHAR2</v>
          </cell>
          <cell r="E15">
            <v>1</v>
          </cell>
          <cell r="F15">
            <v>0</v>
          </cell>
          <cell r="G15" t="str">
            <v>共用代碼檔
1:債協
2:調解
3:更生
4:清算</v>
          </cell>
        </row>
        <row r="16">
          <cell r="A16">
            <v>8</v>
          </cell>
          <cell r="B16" t="str">
            <v>ApprAmt</v>
          </cell>
          <cell r="C16" t="str">
            <v>撥付金額</v>
          </cell>
          <cell r="D16" t="str">
            <v>DECIMAL</v>
          </cell>
          <cell r="E16">
            <v>16</v>
          </cell>
          <cell r="F16">
            <v>2</v>
          </cell>
        </row>
        <row r="17">
          <cell r="A17">
            <v>9</v>
          </cell>
          <cell r="B17" t="str">
            <v>AccuApprAmt</v>
          </cell>
          <cell r="C17" t="str">
            <v>累計撥付金額</v>
          </cell>
          <cell r="D17" t="str">
            <v>DECIMAL</v>
          </cell>
          <cell r="E17">
            <v>16</v>
          </cell>
          <cell r="F17">
            <v>2</v>
          </cell>
        </row>
        <row r="18">
          <cell r="A18">
            <v>10</v>
          </cell>
          <cell r="B18" t="str">
            <v>AmtRatio</v>
          </cell>
          <cell r="C18" t="str">
            <v>撥付比例</v>
          </cell>
          <cell r="D18" t="str">
            <v>DECIMAL</v>
          </cell>
          <cell r="E18">
            <v>5</v>
          </cell>
          <cell r="F18">
            <v>2</v>
          </cell>
        </row>
        <row r="19">
          <cell r="A19">
            <v>11</v>
          </cell>
          <cell r="B19" t="str">
            <v>ExportDate</v>
          </cell>
          <cell r="C19" t="str">
            <v>製檔日期</v>
          </cell>
          <cell r="D19" t="str">
            <v>DecimalD</v>
          </cell>
          <cell r="E19">
            <v>8</v>
          </cell>
          <cell r="F19">
            <v>0</v>
          </cell>
        </row>
        <row r="20">
          <cell r="A20">
            <v>12</v>
          </cell>
          <cell r="B20" t="str">
            <v>ApprDate</v>
          </cell>
          <cell r="C20" t="str">
            <v>撥付日期</v>
          </cell>
          <cell r="D20" t="str">
            <v>DecimalD</v>
          </cell>
          <cell r="E20">
            <v>8</v>
          </cell>
          <cell r="F20">
            <v>0</v>
          </cell>
        </row>
        <row r="21">
          <cell r="A21">
            <v>13</v>
          </cell>
          <cell r="B21" t="str">
            <v>BringUpDate</v>
          </cell>
          <cell r="C21" t="str">
            <v>提兌日</v>
          </cell>
          <cell r="D21" t="str">
            <v>DecimalD</v>
          </cell>
          <cell r="E21">
            <v>8</v>
          </cell>
          <cell r="F21">
            <v>0</v>
          </cell>
        </row>
        <row r="22">
          <cell r="A22">
            <v>14</v>
          </cell>
          <cell r="B22" t="str">
            <v>RemitBank</v>
          </cell>
          <cell r="C22" t="str">
            <v>匯款銀行</v>
          </cell>
          <cell r="D22" t="str">
            <v>VARCHAR2</v>
          </cell>
          <cell r="E22">
            <v>7</v>
          </cell>
          <cell r="F22">
            <v>0</v>
          </cell>
        </row>
        <row r="23">
          <cell r="A23">
            <v>15</v>
          </cell>
          <cell r="B23" t="str">
            <v>RemitAcct</v>
          </cell>
          <cell r="C23" t="str">
            <v>匯款帳號</v>
          </cell>
          <cell r="D23" t="str">
            <v>VARCHAR2</v>
          </cell>
          <cell r="E23">
            <v>16</v>
          </cell>
          <cell r="F23">
            <v>0</v>
          </cell>
        </row>
        <row r="24">
          <cell r="A24">
            <v>16</v>
          </cell>
          <cell r="B24" t="str">
            <v>DataSendUnit</v>
          </cell>
          <cell r="C24" t="str">
            <v>資料傳送單位</v>
          </cell>
          <cell r="D24" t="str">
            <v>VARCHAR2</v>
          </cell>
          <cell r="E24">
            <v>8</v>
          </cell>
          <cell r="F24">
            <v>0</v>
          </cell>
        </row>
        <row r="25">
          <cell r="A25">
            <v>17</v>
          </cell>
          <cell r="B25" t="str">
            <v>ApprAcDate</v>
          </cell>
          <cell r="C25" t="str">
            <v>撥付傳票日</v>
          </cell>
          <cell r="D25" t="str">
            <v>DecimalD</v>
          </cell>
          <cell r="E25">
            <v>8</v>
          </cell>
          <cell r="F25">
            <v>0</v>
          </cell>
        </row>
        <row r="26">
          <cell r="A26">
            <v>18</v>
          </cell>
          <cell r="B26" t="str">
            <v>ReplyCode</v>
          </cell>
          <cell r="C26" t="str">
            <v>回應代碼</v>
          </cell>
          <cell r="D26" t="str">
            <v>VARCHAR2</v>
          </cell>
          <cell r="E26">
            <v>4</v>
          </cell>
          <cell r="F26">
            <v>0</v>
          </cell>
        </row>
        <row r="27">
          <cell r="A27">
            <v>19</v>
          </cell>
          <cell r="B27" t="str">
            <v>BatchTxtNo</v>
          </cell>
          <cell r="C27" t="str">
            <v>Batch交易序號</v>
          </cell>
          <cell r="D27" t="str">
            <v>Varchar2</v>
          </cell>
          <cell r="E27">
            <v>10</v>
          </cell>
          <cell r="F27">
            <v>0</v>
          </cell>
          <cell r="G27" t="str">
            <v>BatchTx01存入 BatchTx04用找到指定的NegAppr01</v>
          </cell>
        </row>
        <row r="28">
          <cell r="A28">
            <v>20</v>
          </cell>
          <cell r="B28" t="str">
            <v>CreateDate</v>
          </cell>
          <cell r="C28" t="str">
            <v>建檔日期時間</v>
          </cell>
          <cell r="D28" t="str">
            <v>DATE</v>
          </cell>
          <cell r="E28">
            <v>0</v>
          </cell>
          <cell r="F28">
            <v>0</v>
          </cell>
        </row>
        <row r="29">
          <cell r="A29">
            <v>21</v>
          </cell>
          <cell r="B29" t="str">
            <v>CreateEmpNo</v>
          </cell>
          <cell r="C29" t="str">
            <v>建檔人員</v>
          </cell>
          <cell r="D29" t="str">
            <v>VARCHAR2</v>
          </cell>
          <cell r="E29">
            <v>6</v>
          </cell>
          <cell r="F29">
            <v>0</v>
          </cell>
        </row>
        <row r="30">
          <cell r="A30">
            <v>22</v>
          </cell>
          <cell r="B30" t="str">
            <v>LastUpdate</v>
          </cell>
          <cell r="C30" t="str">
            <v>最後更新日期時間</v>
          </cell>
          <cell r="D30" t="str">
            <v>DATE</v>
          </cell>
          <cell r="E30">
            <v>0</v>
          </cell>
          <cell r="F30">
            <v>0</v>
          </cell>
        </row>
        <row r="31">
          <cell r="B31" t="str">
            <v>LastUpdateEmpNo</v>
          </cell>
          <cell r="C31" t="str">
            <v>最後更新人員</v>
          </cell>
          <cell r="D31" t="str">
            <v>VARCHAR2</v>
          </cell>
          <cell r="E31">
            <v>6</v>
          </cell>
          <cell r="F31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NegAppr02</v>
          </cell>
          <cell r="D1" t="str">
            <v>一般債權撥付資料檔</v>
          </cell>
        </row>
        <row r="9">
          <cell r="A9">
            <v>1</v>
          </cell>
          <cell r="B9" t="str">
            <v>BringUpDate</v>
          </cell>
          <cell r="C9" t="str">
            <v>提兌日</v>
          </cell>
          <cell r="D9" t="str">
            <v>DecimalD</v>
          </cell>
          <cell r="E9">
            <v>8</v>
          </cell>
          <cell r="F9">
            <v>0</v>
          </cell>
        </row>
        <row r="10">
          <cell r="A10">
            <v>2</v>
          </cell>
          <cell r="B10" t="str">
            <v>FinCode</v>
          </cell>
          <cell r="C10" t="str">
            <v>債權機構代號</v>
          </cell>
          <cell r="D10" t="str">
            <v>VARCHAR2</v>
          </cell>
          <cell r="E10">
            <v>8</v>
          </cell>
          <cell r="F10">
            <v>0</v>
          </cell>
        </row>
        <row r="11">
          <cell r="A11">
            <v>3</v>
          </cell>
          <cell r="B11" t="str">
            <v>TxSeq</v>
          </cell>
          <cell r="C11" t="str">
            <v>資料檔交易序號</v>
          </cell>
          <cell r="D11" t="str">
            <v>VARCHAR2</v>
          </cell>
          <cell r="E11">
            <v>10</v>
          </cell>
          <cell r="F11">
            <v>0</v>
          </cell>
        </row>
        <row r="12">
          <cell r="A12">
            <v>4</v>
          </cell>
          <cell r="B12" t="str">
            <v>SendUnit</v>
          </cell>
          <cell r="C12" t="str">
            <v>發件單位 </v>
          </cell>
          <cell r="D12" t="str">
            <v>VARCHAR2</v>
          </cell>
          <cell r="E12">
            <v>8</v>
          </cell>
          <cell r="F12">
            <v>0</v>
          </cell>
        </row>
        <row r="13">
          <cell r="A13">
            <v>5</v>
          </cell>
          <cell r="B13" t="str">
            <v>RecvUnit</v>
          </cell>
          <cell r="C13" t="str">
            <v>收件單位</v>
          </cell>
          <cell r="D13" t="str">
            <v>VARCHAR2</v>
          </cell>
          <cell r="E13">
            <v>8</v>
          </cell>
          <cell r="F13">
            <v>0</v>
          </cell>
        </row>
        <row r="14">
          <cell r="A14">
            <v>6</v>
          </cell>
          <cell r="B14" t="str">
            <v>EntryDate</v>
          </cell>
          <cell r="C14" t="str">
            <v>指定入/扣帳日</v>
          </cell>
          <cell r="D14" t="str">
            <v>DecimalD</v>
          </cell>
          <cell r="E14">
            <v>8</v>
          </cell>
          <cell r="F14">
            <v>0</v>
          </cell>
        </row>
        <row r="15">
          <cell r="A15">
            <v>7</v>
          </cell>
          <cell r="B15" t="str">
            <v>TransCode</v>
          </cell>
          <cell r="C15" t="str">
            <v>轉帳類別 </v>
          </cell>
          <cell r="D15" t="str">
            <v>VARCHAR2</v>
          </cell>
          <cell r="E15">
            <v>5</v>
          </cell>
          <cell r="F15">
            <v>0</v>
          </cell>
        </row>
        <row r="16">
          <cell r="A16">
            <v>8</v>
          </cell>
          <cell r="B16" t="str">
            <v>TxAmt</v>
          </cell>
          <cell r="C16" t="str">
            <v>交易金額 </v>
          </cell>
          <cell r="D16" t="str">
            <v>DECIMAL</v>
          </cell>
          <cell r="E16">
            <v>16</v>
          </cell>
          <cell r="F16">
            <v>2</v>
          </cell>
        </row>
        <row r="17">
          <cell r="A17">
            <v>9</v>
          </cell>
          <cell r="B17" t="str">
            <v>Consign</v>
          </cell>
          <cell r="C17" t="str">
            <v>委託單位</v>
          </cell>
          <cell r="D17" t="str">
            <v>VARCHAR2</v>
          </cell>
          <cell r="E17">
            <v>8</v>
          </cell>
          <cell r="F17">
            <v>0</v>
          </cell>
        </row>
        <row r="18">
          <cell r="A18">
            <v>10</v>
          </cell>
          <cell r="B18" t="str">
            <v>FinIns</v>
          </cell>
          <cell r="C18" t="str">
            <v>金融機構</v>
          </cell>
          <cell r="D18" t="str">
            <v>VARCHAR2</v>
          </cell>
          <cell r="E18">
            <v>7</v>
          </cell>
          <cell r="F18">
            <v>0</v>
          </cell>
        </row>
        <row r="19">
          <cell r="A19">
            <v>11</v>
          </cell>
          <cell r="B19" t="str">
            <v>RemitAcct</v>
          </cell>
          <cell r="C19" t="str">
            <v>轉帳帳號 </v>
          </cell>
          <cell r="D19" t="str">
            <v>VARCHAR2</v>
          </cell>
          <cell r="E19">
            <v>16</v>
          </cell>
          <cell r="F19">
            <v>0</v>
          </cell>
        </row>
        <row r="20">
          <cell r="A20">
            <v>12</v>
          </cell>
          <cell r="B20" t="str">
            <v>CustId</v>
          </cell>
          <cell r="C20" t="str">
            <v>帳戶ID </v>
          </cell>
          <cell r="D20" t="str">
            <v>VARCHAR2</v>
          </cell>
          <cell r="E20">
            <v>10</v>
          </cell>
          <cell r="F20">
            <v>0</v>
          </cell>
          <cell r="G20">
            <v>0</v>
          </cell>
        </row>
        <row r="21">
          <cell r="A21">
            <v>13</v>
          </cell>
          <cell r="B21" t="str">
            <v>CustNo</v>
          </cell>
          <cell r="C21" t="str">
            <v>戶號</v>
          </cell>
          <cell r="D21" t="str">
            <v>DECIMAL</v>
          </cell>
          <cell r="E21">
            <v>7</v>
          </cell>
          <cell r="F21">
            <v>0</v>
          </cell>
          <cell r="G21" t="str">
            <v>要在BACHTX01那邊處理寫入</v>
          </cell>
        </row>
        <row r="22">
          <cell r="A22">
            <v>14</v>
          </cell>
          <cell r="B22" t="str">
            <v>StatusCode</v>
          </cell>
          <cell r="C22" t="str">
            <v>還款狀況</v>
          </cell>
          <cell r="D22" t="str">
            <v>VARCHAR2</v>
          </cell>
          <cell r="E22">
            <v>4</v>
          </cell>
          <cell r="F22">
            <v>0</v>
          </cell>
          <cell r="G22" t="str">
            <v>4001:入/扣帳成功_x000D_
4505:存款不足_x000D_
4508:非委託或已終止帳戶_x000D_
4806:存戶查核資料錯誤_x000D_
4808:無此帳戶或問題帳戶_x000D_
4405:未開卡或額度不足_x000D_
4705:剃除不轉帳_x000D_
2999:其他錯誤</v>
          </cell>
        </row>
        <row r="23">
          <cell r="A23">
            <v>15</v>
          </cell>
          <cell r="B23" t="str">
            <v>AcDate</v>
          </cell>
          <cell r="C23" t="str">
            <v>會計日期</v>
          </cell>
          <cell r="D23" t="str">
            <v>DecimalD</v>
          </cell>
          <cell r="E23">
            <v>8</v>
          </cell>
          <cell r="F23">
            <v>0</v>
          </cell>
          <cell r="G23" t="str">
            <v>會計日期+戶號 對應 NegTrans</v>
          </cell>
        </row>
        <row r="24">
          <cell r="A24">
            <v>16</v>
          </cell>
          <cell r="B24" t="str">
            <v>CreateDate</v>
          </cell>
          <cell r="C24" t="str">
            <v>建檔日期時間</v>
          </cell>
          <cell r="D24" t="str">
            <v>DATE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17</v>
          </cell>
          <cell r="B25" t="str">
            <v>CreateEmpNo</v>
          </cell>
          <cell r="C25" t="str">
            <v>建檔人員</v>
          </cell>
          <cell r="D25" t="str">
            <v>VARCHAR2</v>
          </cell>
          <cell r="E25">
            <v>6</v>
          </cell>
          <cell r="F25">
            <v>0</v>
          </cell>
          <cell r="G25">
            <v>0</v>
          </cell>
        </row>
        <row r="26">
          <cell r="A26">
            <v>18</v>
          </cell>
          <cell r="B26" t="str">
            <v>LastUpdate</v>
          </cell>
          <cell r="C26" t="str">
            <v>最後更新日期時間</v>
          </cell>
          <cell r="D26" t="str">
            <v>DATE</v>
          </cell>
          <cell r="E26">
            <v>0</v>
          </cell>
          <cell r="F2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NegFinAcct</v>
          </cell>
          <cell r="D1" t="str">
            <v>債務協商債權機構帳戶檔</v>
          </cell>
        </row>
        <row r="9">
          <cell r="A9">
            <v>1</v>
          </cell>
          <cell r="B9" t="str">
            <v>FinCode</v>
          </cell>
          <cell r="C9" t="str">
            <v>債權機構代號</v>
          </cell>
          <cell r="D9" t="str">
            <v>VARCHAR2</v>
          </cell>
          <cell r="E9">
            <v>8</v>
          </cell>
        </row>
        <row r="10">
          <cell r="A10">
            <v>2</v>
          </cell>
          <cell r="B10" t="str">
            <v>FinItem</v>
          </cell>
          <cell r="C10" t="str">
            <v>債權機構名稱</v>
          </cell>
          <cell r="D10" t="str">
            <v>NVARCHAR2</v>
          </cell>
          <cell r="E10">
            <v>60</v>
          </cell>
        </row>
        <row r="11">
          <cell r="A11">
            <v>3</v>
          </cell>
          <cell r="B11" t="str">
            <v>RemitBank</v>
          </cell>
          <cell r="C11" t="str">
            <v>匯款銀行</v>
          </cell>
          <cell r="D11" t="str">
            <v>VARCHAR2</v>
          </cell>
          <cell r="E11">
            <v>7</v>
          </cell>
        </row>
        <row r="12">
          <cell r="A12">
            <v>4</v>
          </cell>
          <cell r="B12" t="str">
            <v>RemitAcct</v>
          </cell>
          <cell r="C12" t="str">
            <v>匯款帳號</v>
          </cell>
          <cell r="D12" t="str">
            <v>VARCHAR2</v>
          </cell>
          <cell r="E12">
            <v>16</v>
          </cell>
        </row>
        <row r="13">
          <cell r="A13">
            <v>5</v>
          </cell>
          <cell r="B13" t="str">
            <v>DataSendSection</v>
          </cell>
          <cell r="C13" t="str">
            <v>資料傳送單位</v>
          </cell>
          <cell r="D13" t="str">
            <v>VARCHAR2</v>
          </cell>
          <cell r="E13">
            <v>8</v>
          </cell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  <cell r="E14">
            <v>0</v>
          </cell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  <cell r="E16">
            <v>0</v>
          </cell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NegMain</v>
          </cell>
          <cell r="D1" t="str">
            <v>債務協商案件主檔</v>
          </cell>
        </row>
        <row r="9">
          <cell r="A9">
            <v>1</v>
          </cell>
          <cell r="B9" t="str">
            <v>CustNo</v>
          </cell>
          <cell r="C9" t="str">
            <v>戶號</v>
          </cell>
          <cell r="D9" t="str">
            <v>DECIMAL</v>
          </cell>
          <cell r="E9">
            <v>7</v>
          </cell>
          <cell r="F9">
            <v>0</v>
          </cell>
          <cell r="G9" t="str">
            <v>保貸戶須建立客戶主檔</v>
          </cell>
        </row>
        <row r="10">
          <cell r="A10">
            <v>2</v>
          </cell>
          <cell r="B10" t="str">
            <v>CaseSeq</v>
          </cell>
          <cell r="C10" t="str">
            <v>案件序號</v>
          </cell>
          <cell r="D10" t="str">
            <v>DECIMAL</v>
          </cell>
          <cell r="E10">
            <v>3</v>
          </cell>
          <cell r="F10">
            <v>0</v>
          </cell>
          <cell r="G10">
            <v>0</v>
          </cell>
        </row>
        <row r="11">
          <cell r="A11">
            <v>3</v>
          </cell>
          <cell r="B11" t="str">
            <v>CaseKindCode</v>
          </cell>
          <cell r="C11" t="str">
            <v>案件種類</v>
          </cell>
          <cell r="D11" t="str">
            <v>VARCHAR2</v>
          </cell>
          <cell r="E11">
            <v>1</v>
          </cell>
          <cell r="F11">
            <v>0</v>
          </cell>
          <cell r="G11" t="str">
            <v>共用代碼檔
1:協商
2:調解
3:更生
4:清算</v>
          </cell>
        </row>
        <row r="12">
          <cell r="A12">
            <v>4</v>
          </cell>
          <cell r="B12" t="str">
            <v>Status</v>
          </cell>
          <cell r="C12" t="str">
            <v>債權戶況</v>
          </cell>
          <cell r="D12" t="str">
            <v>VARCHAR2</v>
          </cell>
          <cell r="E12">
            <v>1</v>
          </cell>
          <cell r="G12" t="str">
            <v>0:正常
1:已變更
2:毀諾
3:結案
4:未生效
5:調解不成立</v>
          </cell>
        </row>
        <row r="13">
          <cell r="A13">
            <v>5</v>
          </cell>
          <cell r="B13" t="str">
            <v>CustLoanKind</v>
          </cell>
          <cell r="C13" t="str">
            <v>債權戶別</v>
          </cell>
          <cell r="D13" t="str">
            <v>VARCHAR2</v>
          </cell>
          <cell r="E13">
            <v>1</v>
          </cell>
          <cell r="F13">
            <v>0</v>
          </cell>
          <cell r="G13" t="str">
            <v>1:放款戶
2:保貸戶
3:保證人</v>
          </cell>
        </row>
        <row r="14">
          <cell r="A14">
            <v>6</v>
          </cell>
          <cell r="B14" t="str">
            <v>DeferYMStart</v>
          </cell>
          <cell r="C14" t="str">
            <v>延期繳款年月(起)</v>
          </cell>
          <cell r="D14" t="str">
            <v>DECIMAL</v>
          </cell>
          <cell r="E14">
            <v>6</v>
          </cell>
          <cell r="F14">
            <v>0</v>
          </cell>
          <cell r="G14">
            <v>0</v>
          </cell>
        </row>
        <row r="15">
          <cell r="A15">
            <v>7</v>
          </cell>
          <cell r="B15" t="str">
            <v>DeferYMEnd</v>
          </cell>
          <cell r="C15" t="str">
            <v>延期繳款年月(訖)</v>
          </cell>
          <cell r="D15" t="str">
            <v>DECIMAL</v>
          </cell>
          <cell r="E15">
            <v>6</v>
          </cell>
          <cell r="F15">
            <v>0</v>
          </cell>
          <cell r="G15">
            <v>0</v>
          </cell>
        </row>
        <row r="16">
          <cell r="A16">
            <v>8</v>
          </cell>
          <cell r="B16" t="str">
            <v>ApplDate</v>
          </cell>
          <cell r="C16" t="str">
            <v>協商申請日</v>
          </cell>
          <cell r="D16" t="str">
            <v>DecimalD</v>
          </cell>
          <cell r="E16">
            <v>8</v>
          </cell>
          <cell r="F16">
            <v>0</v>
          </cell>
          <cell r="G16">
            <v>0</v>
          </cell>
        </row>
        <row r="17">
          <cell r="A17">
            <v>9</v>
          </cell>
          <cell r="B17" t="str">
            <v>DueAmt</v>
          </cell>
          <cell r="C17" t="str">
            <v>月付金(期款)</v>
          </cell>
          <cell r="D17" t="str">
            <v>DECIMAL</v>
          </cell>
          <cell r="E17">
            <v>16</v>
          </cell>
          <cell r="F17">
            <v>2</v>
          </cell>
          <cell r="G17">
            <v>0</v>
          </cell>
        </row>
        <row r="18">
          <cell r="A18">
            <v>10</v>
          </cell>
          <cell r="B18" t="str">
            <v>TotalPeriod</v>
          </cell>
          <cell r="C18" t="str">
            <v>期數</v>
          </cell>
          <cell r="D18" t="str">
            <v>DECIMAL</v>
          </cell>
          <cell r="E18">
            <v>3</v>
          </cell>
          <cell r="F18">
            <v>0</v>
          </cell>
          <cell r="G18">
            <v>0</v>
          </cell>
        </row>
        <row r="19">
          <cell r="A19">
            <v>11</v>
          </cell>
          <cell r="B19" t="str">
            <v>IntRate</v>
          </cell>
          <cell r="C19" t="str">
            <v>計息條件(利率)</v>
          </cell>
          <cell r="D19" t="str">
            <v>DECIMAL</v>
          </cell>
          <cell r="E19">
            <v>6</v>
          </cell>
          <cell r="F19">
            <v>4</v>
          </cell>
          <cell r="G19">
            <v>0</v>
          </cell>
        </row>
        <row r="20">
          <cell r="A20">
            <v>12</v>
          </cell>
          <cell r="B20" t="str">
            <v>FirstDueDate</v>
          </cell>
          <cell r="C20" t="str">
            <v>首次應繳日</v>
          </cell>
          <cell r="D20" t="str">
            <v>DecimalD</v>
          </cell>
          <cell r="E20">
            <v>8</v>
          </cell>
          <cell r="F20">
            <v>0</v>
          </cell>
          <cell r="G20">
            <v>0</v>
          </cell>
        </row>
        <row r="21">
          <cell r="A21">
            <v>13</v>
          </cell>
          <cell r="B21" t="str">
            <v>LastDueDate</v>
          </cell>
          <cell r="C21" t="str">
            <v>還款結束日</v>
          </cell>
          <cell r="D21" t="str">
            <v>DecimalD</v>
          </cell>
          <cell r="E21">
            <v>8</v>
          </cell>
          <cell r="F21">
            <v>0</v>
          </cell>
          <cell r="G21">
            <v>0</v>
          </cell>
        </row>
        <row r="22">
          <cell r="A22">
            <v>14</v>
          </cell>
          <cell r="B22" t="str">
            <v>IsMainFin</v>
          </cell>
          <cell r="C22" t="str">
            <v>是否最大債權</v>
          </cell>
          <cell r="D22" t="str">
            <v>VARCHAR2</v>
          </cell>
          <cell r="E22">
            <v>1</v>
          </cell>
          <cell r="F22">
            <v>0</v>
          </cell>
          <cell r="G22" t="str">
            <v>Y
N</v>
          </cell>
        </row>
        <row r="23">
          <cell r="A23">
            <v>15</v>
          </cell>
          <cell r="B23" t="str">
            <v>TotalContrAmt</v>
          </cell>
          <cell r="C23" t="str">
            <v>簽約總金額</v>
          </cell>
          <cell r="D23" t="str">
            <v>DECIMAL</v>
          </cell>
          <cell r="E23">
            <v>16</v>
          </cell>
          <cell r="F23">
            <v>2</v>
          </cell>
          <cell r="G23" t="str">
            <v>本金</v>
          </cell>
        </row>
        <row r="24">
          <cell r="A24">
            <v>16</v>
          </cell>
          <cell r="B24" t="str">
            <v>MainFinCode</v>
          </cell>
          <cell r="C24" t="str">
            <v>最大債權機構</v>
          </cell>
          <cell r="D24" t="str">
            <v>VARCHAR2</v>
          </cell>
          <cell r="E24">
            <v>8</v>
          </cell>
          <cell r="F24">
            <v>0</v>
          </cell>
          <cell r="G24">
            <v>0</v>
          </cell>
        </row>
        <row r="25">
          <cell r="A25">
            <v>17</v>
          </cell>
          <cell r="B25" t="str">
            <v>PrincipalBal</v>
          </cell>
          <cell r="C25" t="str">
            <v>總本金餘額</v>
          </cell>
          <cell r="D25" t="str">
            <v>DECIMAL</v>
          </cell>
          <cell r="E25">
            <v>16</v>
          </cell>
          <cell r="F25">
            <v>2</v>
          </cell>
          <cell r="G25" t="str">
            <v>一開始=TotalContrAmt</v>
          </cell>
        </row>
        <row r="26">
          <cell r="A26">
            <v>18</v>
          </cell>
          <cell r="B26" t="str">
            <v>AccuTempAmt</v>
          </cell>
          <cell r="C26" t="str">
            <v>累繳金額</v>
          </cell>
          <cell r="D26" t="str">
            <v>DECIMAL</v>
          </cell>
          <cell r="E26">
            <v>16</v>
          </cell>
          <cell r="F26">
            <v>2</v>
          </cell>
          <cell r="G26">
            <v>0</v>
          </cell>
        </row>
        <row r="27">
          <cell r="A27">
            <v>19</v>
          </cell>
          <cell r="B27" t="str">
            <v>AccuOverAmt</v>
          </cell>
          <cell r="C27" t="str">
            <v>累溢收金額</v>
          </cell>
          <cell r="D27" t="str">
            <v>DECIMAL</v>
          </cell>
          <cell r="E27">
            <v>16</v>
          </cell>
          <cell r="F27">
            <v>2</v>
          </cell>
          <cell r="G27">
            <v>0</v>
          </cell>
        </row>
        <row r="28">
          <cell r="A28">
            <v>20</v>
          </cell>
          <cell r="B28" t="str">
            <v>AccuDueAmt</v>
          </cell>
          <cell r="C28" t="str">
            <v>累應還金額</v>
          </cell>
          <cell r="D28" t="str">
            <v>DECIMAL</v>
          </cell>
          <cell r="E28">
            <v>16</v>
          </cell>
          <cell r="F28">
            <v>2</v>
          </cell>
          <cell r="G28">
            <v>0</v>
          </cell>
        </row>
        <row r="29">
          <cell r="A29">
            <v>21</v>
          </cell>
          <cell r="B29" t="str">
            <v>AccuSklShareAmt</v>
          </cell>
          <cell r="C29" t="str">
            <v>累新壽分攤金額</v>
          </cell>
          <cell r="D29" t="str">
            <v>DECIMAL</v>
          </cell>
          <cell r="E29">
            <v>16</v>
          </cell>
          <cell r="F29">
            <v>2</v>
          </cell>
          <cell r="G29">
            <v>0</v>
          </cell>
        </row>
        <row r="30">
          <cell r="A30">
            <v>22</v>
          </cell>
          <cell r="B30" t="str">
            <v>RepaidPeriod</v>
          </cell>
          <cell r="C30" t="str">
            <v>已繳期數</v>
          </cell>
          <cell r="D30" t="str">
            <v>DECIMAL</v>
          </cell>
          <cell r="E30">
            <v>3</v>
          </cell>
          <cell r="F30">
            <v>0</v>
          </cell>
          <cell r="G30">
            <v>0</v>
          </cell>
        </row>
        <row r="31">
          <cell r="A31">
            <v>23</v>
          </cell>
          <cell r="B31" t="str">
            <v>TwoStepCode</v>
          </cell>
          <cell r="C31" t="str">
            <v>二階段註記</v>
          </cell>
          <cell r="D31" t="str">
            <v>VARCHAR2</v>
          </cell>
          <cell r="E31">
            <v>1</v>
          </cell>
          <cell r="F31">
            <v>0</v>
          </cell>
          <cell r="G31" t="str">
            <v>Y
N</v>
          </cell>
        </row>
        <row r="32">
          <cell r="A32">
            <v>24</v>
          </cell>
          <cell r="B32" t="str">
            <v>ChgCondDate</v>
          </cell>
          <cell r="C32" t="str">
            <v>申請變更還款條件日</v>
          </cell>
          <cell r="D32" t="str">
            <v>DecimalD</v>
          </cell>
          <cell r="E32">
            <v>8</v>
          </cell>
          <cell r="G32">
            <v>0</v>
          </cell>
        </row>
        <row r="33">
          <cell r="A33">
            <v>25</v>
          </cell>
          <cell r="B33" t="str">
            <v>NextPayDate</v>
          </cell>
          <cell r="C33" t="str">
            <v>下次應繳日</v>
          </cell>
          <cell r="D33" t="str">
            <v>DecimalD</v>
          </cell>
          <cell r="E33">
            <v>8</v>
          </cell>
          <cell r="G33" t="str">
            <v>下次哪天該繳錢</v>
          </cell>
        </row>
        <row r="34">
          <cell r="A34">
            <v>26</v>
          </cell>
          <cell r="B34" t="str">
            <v>PayIntDate</v>
          </cell>
          <cell r="C34" t="str">
            <v>繳息迄日</v>
          </cell>
          <cell r="D34" t="str">
            <v>DecimalD</v>
          </cell>
          <cell r="E34">
            <v>8</v>
          </cell>
          <cell r="G34" t="str">
            <v>這次已繳到哪一天了</v>
          </cell>
        </row>
        <row r="35">
          <cell r="A35">
            <v>27</v>
          </cell>
          <cell r="B35" t="str">
            <v>RepayPrincipal</v>
          </cell>
          <cell r="C35" t="str">
            <v>累償還本金</v>
          </cell>
          <cell r="D35" t="str">
            <v>DECIMAL</v>
          </cell>
          <cell r="E35">
            <v>14</v>
          </cell>
        </row>
        <row r="36">
          <cell r="A36">
            <v>28</v>
          </cell>
          <cell r="B36" t="str">
            <v>RepayInterest</v>
          </cell>
          <cell r="C36" t="str">
            <v>累償還利息</v>
          </cell>
          <cell r="D36" t="str">
            <v>DECIMAL</v>
          </cell>
          <cell r="E36">
            <v>14</v>
          </cell>
        </row>
        <row r="37">
          <cell r="A37">
            <v>29</v>
          </cell>
          <cell r="B37" t="str">
            <v>StatusDate</v>
          </cell>
          <cell r="C37" t="str">
            <v>戶況日期</v>
          </cell>
          <cell r="D37" t="str">
            <v>DecimalD</v>
          </cell>
          <cell r="E37">
            <v>8</v>
          </cell>
        </row>
        <row r="38">
          <cell r="A38">
            <v>30</v>
          </cell>
          <cell r="B38" t="str">
            <v>ThisAcDate</v>
          </cell>
          <cell r="C38" t="str">
            <v>本次會計日期</v>
          </cell>
          <cell r="D38" t="str">
            <v>DecimalD</v>
          </cell>
          <cell r="E38">
            <v>8</v>
          </cell>
          <cell r="G38" t="str">
            <v>NegTrans</v>
          </cell>
        </row>
        <row r="39">
          <cell r="A39">
            <v>31</v>
          </cell>
          <cell r="B39" t="str">
            <v>ThisTitaTlrNo</v>
          </cell>
          <cell r="C39" t="str">
            <v>本次經辦</v>
          </cell>
          <cell r="D39" t="str">
            <v>VARCHAR2</v>
          </cell>
          <cell r="E39">
            <v>6</v>
          </cell>
          <cell r="G39" t="str">
            <v>NegTrans</v>
          </cell>
        </row>
        <row r="40">
          <cell r="A40">
            <v>32</v>
          </cell>
          <cell r="B40" t="str">
            <v>ThisTitaTxtNo</v>
          </cell>
          <cell r="C40" t="str">
            <v>本次交易序號</v>
          </cell>
          <cell r="D40" t="str">
            <v>DECIMAL</v>
          </cell>
          <cell r="E40">
            <v>8</v>
          </cell>
          <cell r="G40" t="str">
            <v>NegTrans</v>
          </cell>
        </row>
        <row r="41">
          <cell r="A41">
            <v>33</v>
          </cell>
          <cell r="B41" t="str">
            <v>LastAcDate</v>
          </cell>
          <cell r="C41" t="str">
            <v>上次會計日期</v>
          </cell>
          <cell r="D41" t="str">
            <v>DecimalD</v>
          </cell>
          <cell r="E41">
            <v>8</v>
          </cell>
          <cell r="G41" t="str">
            <v>NegTrans</v>
          </cell>
        </row>
        <row r="42">
          <cell r="A42">
            <v>34</v>
          </cell>
          <cell r="B42" t="str">
            <v>LastTitaTlrNo</v>
          </cell>
          <cell r="C42" t="str">
            <v>上次經辦</v>
          </cell>
          <cell r="D42" t="str">
            <v>VARCHAR2</v>
          </cell>
          <cell r="E42">
            <v>6</v>
          </cell>
          <cell r="G42" t="str">
            <v>NegTrans</v>
          </cell>
        </row>
        <row r="43">
          <cell r="A43">
            <v>35</v>
          </cell>
          <cell r="B43" t="str">
            <v>LastTitaTxtNo</v>
          </cell>
          <cell r="C43" t="str">
            <v>上次交易序號</v>
          </cell>
          <cell r="D43" t="str">
            <v>DECIMAL</v>
          </cell>
          <cell r="E43">
            <v>8</v>
          </cell>
          <cell r="G43" t="str">
            <v>NegTrans</v>
          </cell>
        </row>
        <row r="44">
          <cell r="A44">
            <v>36</v>
          </cell>
          <cell r="B44" t="str">
            <v>CreateDate</v>
          </cell>
          <cell r="C44" t="str">
            <v>建檔日期時間</v>
          </cell>
          <cell r="D44" t="str">
            <v>DATE</v>
          </cell>
          <cell r="E44">
            <v>0</v>
          </cell>
        </row>
        <row r="45">
          <cell r="A45">
            <v>37</v>
          </cell>
          <cell r="B45" t="str">
            <v>CreateEmpNo</v>
          </cell>
          <cell r="C45" t="str">
            <v>建檔人員</v>
          </cell>
          <cell r="D45" t="str">
            <v>VARCHAR2</v>
          </cell>
          <cell r="E45">
            <v>6</v>
          </cell>
        </row>
        <row r="46">
          <cell r="A46">
            <v>38</v>
          </cell>
          <cell r="B46" t="str">
            <v>LastUpdate</v>
          </cell>
          <cell r="C46" t="str">
            <v>最後更新日期時間</v>
          </cell>
          <cell r="D46" t="str">
            <v>DATE</v>
          </cell>
          <cell r="E46">
            <v>0</v>
          </cell>
        </row>
        <row r="47">
          <cell r="A47">
            <v>39</v>
          </cell>
          <cell r="B47" t="str">
            <v>LastUpdateEmpNo</v>
          </cell>
          <cell r="C47" t="str">
            <v>最後更新人員</v>
          </cell>
          <cell r="D47" t="str">
            <v>VARCHAR2</v>
          </cell>
          <cell r="E47">
            <v>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NegFinShare</v>
          </cell>
          <cell r="D1" t="str">
            <v>債務協商債權分攤檔</v>
          </cell>
        </row>
        <row r="9">
          <cell r="A9">
            <v>1</v>
          </cell>
          <cell r="B9" t="str">
            <v>CustNo</v>
          </cell>
          <cell r="C9" t="str">
            <v>債務人戶號</v>
          </cell>
          <cell r="D9" t="str">
            <v>DECIMAL</v>
          </cell>
          <cell r="E9">
            <v>7</v>
          </cell>
          <cell r="F9"/>
          <cell r="G9" t="str">
            <v>保貸戶須建立客戶主檔</v>
          </cell>
        </row>
        <row r="10">
          <cell r="A10">
            <v>2</v>
          </cell>
          <cell r="B10" t="str">
            <v>CaseSeq</v>
          </cell>
          <cell r="C10" t="str">
            <v>案件序號</v>
          </cell>
          <cell r="D10" t="str">
            <v>DECIMAL</v>
          </cell>
          <cell r="E10">
            <v>3</v>
          </cell>
          <cell r="F10"/>
        </row>
        <row r="11">
          <cell r="A11">
            <v>3</v>
          </cell>
          <cell r="B11" t="str">
            <v>FinCode</v>
          </cell>
          <cell r="C11" t="str">
            <v>債權機構</v>
          </cell>
          <cell r="D11" t="str">
            <v>VARCHAR2</v>
          </cell>
          <cell r="E11">
            <v>8</v>
          </cell>
          <cell r="F11"/>
        </row>
        <row r="12">
          <cell r="A12">
            <v>4</v>
          </cell>
          <cell r="B12" t="str">
            <v>ContractAmt</v>
          </cell>
          <cell r="C12" t="str">
            <v>簽約金額</v>
          </cell>
          <cell r="D12" t="str">
            <v>DECIMAL</v>
          </cell>
          <cell r="E12">
            <v>16</v>
          </cell>
          <cell r="F12">
            <v>2</v>
          </cell>
        </row>
        <row r="13">
          <cell r="A13">
            <v>5</v>
          </cell>
          <cell r="B13" t="str">
            <v>AmtRatio</v>
          </cell>
          <cell r="C13" t="str">
            <v>債權比例% </v>
          </cell>
          <cell r="D13" t="str">
            <v>DECIMAL</v>
          </cell>
          <cell r="E13">
            <v>5</v>
          </cell>
          <cell r="F13">
            <v>2</v>
          </cell>
        </row>
        <row r="14">
          <cell r="A14">
            <v>6</v>
          </cell>
          <cell r="B14" t="str">
            <v>DueAmt</v>
          </cell>
          <cell r="C14" t="str">
            <v>期款</v>
          </cell>
          <cell r="D14" t="str">
            <v>DECIMAL</v>
          </cell>
          <cell r="E14">
            <v>16</v>
          </cell>
          <cell r="F14">
            <v>2</v>
          </cell>
        </row>
        <row r="15">
          <cell r="A15">
            <v>7</v>
          </cell>
          <cell r="B15" t="str">
            <v>CancelDate</v>
          </cell>
          <cell r="C15" t="str">
            <v>註銷日期</v>
          </cell>
          <cell r="D15" t="str">
            <v>DecimalD</v>
          </cell>
          <cell r="E15">
            <v>8</v>
          </cell>
          <cell r="F15"/>
        </row>
        <row r="16">
          <cell r="A16">
            <v>8</v>
          </cell>
          <cell r="B16" t="str">
            <v>CancelAmt</v>
          </cell>
          <cell r="C16" t="str">
            <v>註銷本金</v>
          </cell>
          <cell r="D16" t="str">
            <v>DECIMAL</v>
          </cell>
          <cell r="E16">
            <v>16</v>
          </cell>
          <cell r="F16">
            <v>2</v>
          </cell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  <cell r="E17"/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  <cell r="E19"/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工作表1"/>
      <sheetName val="金額計算"/>
    </sheetNames>
    <sheetDataSet>
      <sheetData sheetId="0">
        <row r="1">
          <cell r="C1" t="str">
            <v>NegTrans</v>
          </cell>
          <cell r="D1" t="str">
            <v>債務協商交易檔</v>
          </cell>
        </row>
        <row r="9">
          <cell r="A9">
            <v>1</v>
          </cell>
          <cell r="B9" t="str">
            <v>AcDate</v>
          </cell>
          <cell r="C9" t="str">
            <v>會計日期</v>
          </cell>
          <cell r="D9" t="str">
            <v>DecimalD</v>
          </cell>
          <cell r="E9">
            <v>8</v>
          </cell>
        </row>
        <row r="10">
          <cell r="A10">
            <v>2</v>
          </cell>
          <cell r="B10" t="str">
            <v>TitaTlrNo</v>
          </cell>
          <cell r="C10" t="str">
            <v>經辦</v>
          </cell>
          <cell r="D10" t="str">
            <v>VARCHAR2</v>
          </cell>
          <cell r="E10">
            <v>6</v>
          </cell>
        </row>
        <row r="11">
          <cell r="A11">
            <v>3</v>
          </cell>
          <cell r="B11" t="str">
            <v>TitaTxtNo</v>
          </cell>
          <cell r="C11" t="str">
            <v>交易序號</v>
          </cell>
          <cell r="D11" t="str">
            <v>DECIMAL</v>
          </cell>
          <cell r="E11">
            <v>8</v>
          </cell>
        </row>
        <row r="12">
          <cell r="A12">
            <v>4</v>
          </cell>
          <cell r="B12" t="str">
            <v>CustNo</v>
          </cell>
          <cell r="C12" t="str">
            <v>戶號</v>
          </cell>
          <cell r="D12" t="str">
            <v>DECIMAL</v>
          </cell>
          <cell r="E12">
            <v>7</v>
          </cell>
          <cell r="G12" t="str">
            <v>保貸戶須建立客戶主檔</v>
          </cell>
        </row>
        <row r="13">
          <cell r="A13">
            <v>5</v>
          </cell>
          <cell r="B13" t="str">
            <v>CaseSeq</v>
          </cell>
          <cell r="C13" t="str">
            <v>案件序號</v>
          </cell>
          <cell r="D13" t="str">
            <v>DECIMAL</v>
          </cell>
          <cell r="E13">
            <v>3</v>
          </cell>
        </row>
        <row r="14">
          <cell r="A14">
            <v>6</v>
          </cell>
          <cell r="B14" t="str">
            <v>EntryDate</v>
          </cell>
          <cell r="C14" t="str">
            <v>入帳日期</v>
          </cell>
          <cell r="D14" t="str">
            <v>DecimalD</v>
          </cell>
          <cell r="E14">
            <v>8</v>
          </cell>
        </row>
        <row r="15">
          <cell r="A15">
            <v>7</v>
          </cell>
          <cell r="B15" t="str">
            <v>TxStatus</v>
          </cell>
          <cell r="C15" t="str">
            <v>交易狀態</v>
          </cell>
          <cell r="D15" t="str">
            <v>DECIMAL</v>
          </cell>
          <cell r="E15">
            <v>1</v>
          </cell>
          <cell r="G15" t="str">
            <v>0:未入帳
1:待處理
2:已入帳</v>
          </cell>
        </row>
        <row r="16">
          <cell r="A16">
            <v>8</v>
          </cell>
          <cell r="B16" t="str">
            <v>TxKind</v>
          </cell>
          <cell r="C16" t="str">
            <v>交易別</v>
          </cell>
          <cell r="D16" t="str">
            <v>VARCHAR2</v>
          </cell>
          <cell r="E16">
            <v>1</v>
          </cell>
          <cell r="G16" t="str">
            <v>0:正常-匯入款＋溢收款 &gt;= 期款
1:溢繳(預收多期)-匯入款 &gt; 期款
2:短繳-匯入款＋溢收款 &lt; 期款
3:提前還本-匯入款＋溢收款 &gt;= 5期期款
4:結清-匯入款＋溢收款 &gt;=最後一期期款
5:提前清償-匯入款＋溢收款 &gt;= 剩餘期款
6:待處理(批次用)
9:未處理
※入帳訂正需在撥付產擋前，依反向順序訂正</v>
          </cell>
        </row>
        <row r="17">
          <cell r="A17">
            <v>9</v>
          </cell>
          <cell r="B17" t="str">
            <v>TxAmt</v>
          </cell>
          <cell r="C17" t="str">
            <v>交易金額</v>
          </cell>
          <cell r="D17" t="str">
            <v>DECIMAL</v>
          </cell>
          <cell r="E17">
            <v>16</v>
          </cell>
          <cell r="F17">
            <v>2</v>
          </cell>
          <cell r="G17" t="str">
            <v>From AcReceivable-&gt;RvAmt 起帳總額</v>
          </cell>
        </row>
        <row r="18">
          <cell r="A18">
            <v>10</v>
          </cell>
          <cell r="B18" t="str">
            <v>PrincipalBal</v>
          </cell>
          <cell r="C18" t="str">
            <v>本金餘額</v>
          </cell>
          <cell r="D18" t="str">
            <v>DECIMAL</v>
          </cell>
          <cell r="E18">
            <v>16</v>
          </cell>
          <cell r="F18">
            <v>2</v>
          </cell>
          <cell r="G18" t="str">
            <v>由SERVICE處理 寫入這筆資料時就填好</v>
          </cell>
        </row>
        <row r="19">
          <cell r="A19">
            <v>11</v>
          </cell>
          <cell r="B19" t="str">
            <v>ReturnAmt</v>
          </cell>
          <cell r="C19" t="str">
            <v>退還金額</v>
          </cell>
          <cell r="D19" t="str">
            <v>DECIMAL</v>
          </cell>
          <cell r="E19">
            <v>16</v>
          </cell>
          <cell r="F19">
            <v>2</v>
          </cell>
          <cell r="G19" t="str">
            <v>由SERVICE處理 寫入這筆資料時就填好</v>
          </cell>
        </row>
        <row r="20">
          <cell r="A20">
            <v>12</v>
          </cell>
          <cell r="B20" t="str">
            <v>SklShareAmt</v>
          </cell>
          <cell r="C20" t="str">
            <v>新壽攤分</v>
          </cell>
          <cell r="D20" t="str">
            <v>DECIMAL</v>
          </cell>
          <cell r="E20">
            <v>16</v>
          </cell>
          <cell r="F20">
            <v>2</v>
          </cell>
          <cell r="G20" t="str">
            <v>由SERVICE處理
去找債權分配檔計算好後寫入</v>
          </cell>
        </row>
        <row r="21">
          <cell r="A21">
            <v>13</v>
          </cell>
          <cell r="B21" t="str">
            <v>ApprAmt</v>
          </cell>
          <cell r="C21" t="str">
            <v>撥付金額</v>
          </cell>
          <cell r="D21" t="str">
            <v>DECIMAL</v>
          </cell>
          <cell r="E21">
            <v>16</v>
          </cell>
          <cell r="F21">
            <v>2</v>
          </cell>
          <cell r="G21" t="str">
            <v>由SERVICE處理
交易金額-退還金額-新壽攤分</v>
          </cell>
        </row>
        <row r="22">
          <cell r="A22">
            <v>14</v>
          </cell>
          <cell r="B22" t="str">
            <v>ExportDate</v>
          </cell>
          <cell r="C22" t="str">
            <v>撥付製檔日</v>
          </cell>
          <cell r="D22" t="str">
            <v>DecimalD</v>
          </cell>
          <cell r="E22">
            <v>8</v>
          </cell>
          <cell r="G22" t="str">
            <v>根據L5074[撥付製檔]按鈕決定何時寫入-L5707最大債權撥付產檔</v>
          </cell>
        </row>
        <row r="23">
          <cell r="A23">
            <v>15</v>
          </cell>
          <cell r="B23" t="str">
            <v>ExportAcDate</v>
          </cell>
          <cell r="C23" t="str">
            <v>撥付出帳日</v>
          </cell>
          <cell r="D23" t="str">
            <v>DecimalD</v>
          </cell>
          <cell r="E23">
            <v>8</v>
          </cell>
          <cell r="G23" t="str">
            <v>根據L5074[撥付出帳]按鈕決定何時寫入-L5708最大債權撥付出帳</v>
          </cell>
        </row>
        <row r="24">
          <cell r="A24">
            <v>16</v>
          </cell>
          <cell r="B24" t="str">
            <v>TempRepayAmt</v>
          </cell>
          <cell r="C24" t="str">
            <v>暫收抵繳金額</v>
          </cell>
          <cell r="D24" t="str">
            <v>DECIMAL</v>
          </cell>
          <cell r="E24">
            <v>16</v>
          </cell>
          <cell r="F24">
            <v>2</v>
          </cell>
          <cell r="G24" t="str">
            <v>由SERVICE處理1(金額計算)</v>
          </cell>
        </row>
        <row r="25">
          <cell r="A25">
            <v>17</v>
          </cell>
          <cell r="B25" t="str">
            <v>OverRepayAmt</v>
          </cell>
          <cell r="C25" t="str">
            <v>溢收抵繳金額</v>
          </cell>
          <cell r="D25" t="str">
            <v>DECIMAL</v>
          </cell>
          <cell r="E25">
            <v>16</v>
          </cell>
          <cell r="F25">
            <v>2</v>
          </cell>
          <cell r="G25" t="str">
            <v>由SERVICE處理1(金額計算)</v>
          </cell>
        </row>
        <row r="26">
          <cell r="A26">
            <v>18</v>
          </cell>
          <cell r="B26" t="str">
            <v>PrincipalAmt</v>
          </cell>
          <cell r="C26" t="str">
            <v>本金金額</v>
          </cell>
          <cell r="D26" t="str">
            <v>DECIMAL</v>
          </cell>
          <cell r="E26">
            <v>16</v>
          </cell>
          <cell r="F26">
            <v>2</v>
          </cell>
          <cell r="G26" t="str">
            <v>L5970 公式金額計算 (變更期款)</v>
          </cell>
        </row>
        <row r="27">
          <cell r="A27">
            <v>19</v>
          </cell>
          <cell r="B27" t="str">
            <v>InterestAmt</v>
          </cell>
          <cell r="C27" t="str">
            <v>利息金額</v>
          </cell>
          <cell r="D27" t="str">
            <v>DECIMAL</v>
          </cell>
          <cell r="E27">
            <v>16</v>
          </cell>
          <cell r="F27">
            <v>2</v>
          </cell>
          <cell r="G27" t="str">
            <v>L5970 公式金額計算 (變更期款)</v>
          </cell>
        </row>
        <row r="28">
          <cell r="A28">
            <v>20</v>
          </cell>
          <cell r="B28" t="str">
            <v>OverAmt</v>
          </cell>
          <cell r="C28" t="str">
            <v>轉入溢收金額</v>
          </cell>
          <cell r="D28" t="str">
            <v>DECIMAL</v>
          </cell>
          <cell r="E28">
            <v>16</v>
          </cell>
          <cell r="F28">
            <v>2</v>
          </cell>
          <cell r="G28" t="str">
            <v>由SERVICE處理1(金額計算)</v>
          </cell>
        </row>
        <row r="29">
          <cell r="A29">
            <v>21</v>
          </cell>
          <cell r="B29" t="str">
            <v>IntStartDate</v>
          </cell>
          <cell r="C29" t="str">
            <v>繳息起日</v>
          </cell>
          <cell r="D29" t="str">
            <v>DecimalD</v>
          </cell>
          <cell r="E29">
            <v>8</v>
          </cell>
          <cell r="G29" t="str">
            <v>根據期數去計算</v>
          </cell>
        </row>
        <row r="30">
          <cell r="A30">
            <v>22</v>
          </cell>
          <cell r="B30" t="str">
            <v>IntEndDate</v>
          </cell>
          <cell r="C30" t="str">
            <v>繳息迄日</v>
          </cell>
          <cell r="D30" t="str">
            <v>DecimalD</v>
          </cell>
          <cell r="E30">
            <v>8</v>
          </cell>
          <cell r="G30" t="str">
            <v>根據期數去計算</v>
          </cell>
        </row>
        <row r="31">
          <cell r="A31">
            <v>23</v>
          </cell>
          <cell r="B31" t="str">
            <v>RepayPeriod</v>
          </cell>
          <cell r="C31" t="str">
            <v>還款期數</v>
          </cell>
          <cell r="D31" t="str">
            <v>DECIMAL</v>
          </cell>
          <cell r="E31">
            <v>3</v>
          </cell>
          <cell r="G31" t="str">
            <v>由SERVICE處理1(金額計算)</v>
          </cell>
        </row>
        <row r="32">
          <cell r="A32">
            <v>24</v>
          </cell>
          <cell r="B32" t="str">
            <v>RepayDate</v>
          </cell>
          <cell r="C32" t="str">
            <v>入帳還款日期</v>
          </cell>
          <cell r="D32" t="str">
            <v>DecimalD</v>
          </cell>
          <cell r="E32">
            <v>8</v>
          </cell>
          <cell r="G32" t="str">
            <v>根據L5074[入帳還款]按鈕決定何時寫入</v>
          </cell>
        </row>
        <row r="33">
          <cell r="A33">
            <v>25</v>
          </cell>
          <cell r="B33" t="str">
            <v>OrgAccuOverAmt</v>
          </cell>
          <cell r="C33" t="str">
            <v>累溢繳款(交易前)</v>
          </cell>
          <cell r="D33" t="str">
            <v>DECIMAL</v>
          </cell>
          <cell r="E33">
            <v>16</v>
          </cell>
          <cell r="F33">
            <v>2</v>
          </cell>
        </row>
        <row r="34">
          <cell r="A34">
            <v>26</v>
          </cell>
          <cell r="B34" t="str">
            <v>AccuOverAmt</v>
          </cell>
          <cell r="C34" t="str">
            <v>累溢繳款(交易後)</v>
          </cell>
          <cell r="D34" t="str">
            <v>DECIMAL</v>
          </cell>
          <cell r="E34">
            <v>16</v>
          </cell>
          <cell r="F34">
            <v>2</v>
          </cell>
        </row>
        <row r="35">
          <cell r="A35">
            <v>27</v>
          </cell>
          <cell r="B35" t="str">
            <v>ShouldPayPeriod</v>
          </cell>
          <cell r="C35" t="str">
            <v>本次應還期數</v>
          </cell>
          <cell r="D35" t="str">
            <v>DECIMAL</v>
          </cell>
          <cell r="E35">
            <v>3</v>
          </cell>
        </row>
        <row r="36">
          <cell r="A36">
            <v>28</v>
          </cell>
          <cell r="B36" t="str">
            <v>DueAmt</v>
          </cell>
          <cell r="C36" t="str">
            <v>期金</v>
          </cell>
          <cell r="D36" t="str">
            <v>DECIMAL</v>
          </cell>
          <cell r="E36">
            <v>16</v>
          </cell>
          <cell r="F36">
            <v>2</v>
          </cell>
          <cell r="G36" t="str">
            <v>NegMain的期金</v>
          </cell>
        </row>
        <row r="37">
          <cell r="A37">
            <v>29</v>
          </cell>
          <cell r="B37" t="str">
            <v>ThisEntdy</v>
          </cell>
          <cell r="C37" t="str">
            <v>本次交易日</v>
          </cell>
          <cell r="D37" t="str">
            <v>DecimalD</v>
          </cell>
          <cell r="E37">
            <v>8</v>
          </cell>
          <cell r="G37" t="str">
            <v>本次TxTemp</v>
          </cell>
        </row>
        <row r="38">
          <cell r="A38">
            <v>30</v>
          </cell>
          <cell r="B38" t="str">
            <v>ThisKinbr</v>
          </cell>
          <cell r="C38" t="str">
            <v>本次分行別</v>
          </cell>
          <cell r="D38" t="str">
            <v>varchar2</v>
          </cell>
          <cell r="E38">
            <v>4</v>
          </cell>
          <cell r="G38" t="str">
            <v>本次TxTemp</v>
          </cell>
        </row>
        <row r="39">
          <cell r="A39">
            <v>31</v>
          </cell>
          <cell r="B39" t="str">
            <v>ThisTlrNo</v>
          </cell>
          <cell r="C39" t="str">
            <v>本次交易員代號</v>
          </cell>
          <cell r="D39" t="str">
            <v>varchar2</v>
          </cell>
          <cell r="E39">
            <v>6</v>
          </cell>
          <cell r="G39" t="str">
            <v>本次TxTemp</v>
          </cell>
        </row>
        <row r="40">
          <cell r="A40">
            <v>32</v>
          </cell>
          <cell r="B40" t="str">
            <v>ThisTxtNo</v>
          </cell>
          <cell r="C40" t="str">
            <v>本次交易序號</v>
          </cell>
          <cell r="D40" t="str">
            <v>varchar2</v>
          </cell>
          <cell r="E40">
            <v>8</v>
          </cell>
          <cell r="G40" t="str">
            <v>本次TxTemp</v>
          </cell>
        </row>
        <row r="41">
          <cell r="A41">
            <v>33</v>
          </cell>
          <cell r="B41" t="str">
            <v>ThisSeqNo</v>
          </cell>
          <cell r="C41" t="str">
            <v>本次序號</v>
          </cell>
          <cell r="D41" t="str">
            <v>varchar2</v>
          </cell>
          <cell r="E41">
            <v>30</v>
          </cell>
          <cell r="G41" t="str">
            <v>本次TxTemp</v>
          </cell>
        </row>
        <row r="42">
          <cell r="A42">
            <v>34</v>
          </cell>
          <cell r="B42" t="str">
            <v>LastEntdy</v>
          </cell>
          <cell r="C42" t="str">
            <v>上次交易日</v>
          </cell>
          <cell r="D42" t="str">
            <v>DecimalD</v>
          </cell>
          <cell r="E42">
            <v>8</v>
          </cell>
          <cell r="G42" t="str">
            <v>上次TxTemp</v>
          </cell>
        </row>
        <row r="43">
          <cell r="A43">
            <v>35</v>
          </cell>
          <cell r="B43" t="str">
            <v>LastKinbr</v>
          </cell>
          <cell r="C43" t="str">
            <v>上次分行別</v>
          </cell>
          <cell r="D43" t="str">
            <v>varchar2</v>
          </cell>
          <cell r="E43">
            <v>4</v>
          </cell>
          <cell r="G43" t="str">
            <v>上次TxTemp</v>
          </cell>
        </row>
        <row r="44">
          <cell r="A44">
            <v>36</v>
          </cell>
          <cell r="B44" t="str">
            <v>LastTlrNo</v>
          </cell>
          <cell r="C44" t="str">
            <v>上次交易員代號</v>
          </cell>
          <cell r="D44" t="str">
            <v>varchar2</v>
          </cell>
          <cell r="E44">
            <v>6</v>
          </cell>
          <cell r="G44" t="str">
            <v>上次TxTemp</v>
          </cell>
        </row>
        <row r="45">
          <cell r="A45">
            <v>37</v>
          </cell>
          <cell r="B45" t="str">
            <v>LastTxtNo</v>
          </cell>
          <cell r="C45" t="str">
            <v>上次交易序號</v>
          </cell>
          <cell r="D45" t="str">
            <v>varchar2</v>
          </cell>
          <cell r="E45">
            <v>8</v>
          </cell>
          <cell r="G45" t="str">
            <v>上次TxTemp</v>
          </cell>
        </row>
        <row r="46">
          <cell r="A46">
            <v>38</v>
          </cell>
          <cell r="B46" t="str">
            <v>LastSeqNo</v>
          </cell>
          <cell r="C46" t="str">
            <v>上次序號</v>
          </cell>
          <cell r="D46" t="str">
            <v>varchar2</v>
          </cell>
          <cell r="E46">
            <v>30</v>
          </cell>
          <cell r="G46" t="str">
            <v>上次TxTemp</v>
          </cell>
        </row>
        <row r="47">
          <cell r="A47">
            <v>39</v>
          </cell>
          <cell r="B47" t="str">
            <v>CreateDate</v>
          </cell>
          <cell r="C47" t="str">
            <v>建檔日期時間</v>
          </cell>
          <cell r="D47" t="str">
            <v>DATE</v>
          </cell>
          <cell r="E47">
            <v>0</v>
          </cell>
        </row>
        <row r="48">
          <cell r="A48">
            <v>40</v>
          </cell>
          <cell r="B48" t="str">
            <v>CreateEmpNo</v>
          </cell>
          <cell r="C48" t="str">
            <v>建檔人員</v>
          </cell>
          <cell r="D48" t="str">
            <v>VARCHAR2</v>
          </cell>
          <cell r="E48">
            <v>6</v>
          </cell>
        </row>
        <row r="49">
          <cell r="A49">
            <v>41</v>
          </cell>
          <cell r="B49" t="str">
            <v>LastUpdate</v>
          </cell>
          <cell r="C49" t="str">
            <v>最後更新日期時間</v>
          </cell>
          <cell r="D49" t="str">
            <v>DATE</v>
          </cell>
          <cell r="E49">
            <v>0</v>
          </cell>
        </row>
        <row r="50">
          <cell r="A50">
            <v>42</v>
          </cell>
          <cell r="B50" t="str">
            <v>LastUpdateEmpNo</v>
          </cell>
          <cell r="C50" t="str">
            <v>最後更新人員</v>
          </cell>
          <cell r="D50" t="str">
            <v>VARCHAR2</v>
          </cell>
          <cell r="E50">
            <v>6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PfBsDetail</v>
          </cell>
          <cell r="D1" t="str">
            <v>房貸專員業績明細檔</v>
          </cell>
        </row>
        <row r="9">
          <cell r="A9">
            <v>1</v>
          </cell>
          <cell r="B9" t="str">
            <v>PerfDate</v>
          </cell>
          <cell r="C9" t="str">
            <v>業績日期</v>
          </cell>
          <cell r="D9" t="str">
            <v>DecimalD</v>
          </cell>
          <cell r="E9">
            <v>8</v>
          </cell>
          <cell r="G9" t="str">
            <v>撥款日或追回日
1.業績追回時新增一筆，業績日期為提前還款日或結清日，追回欄為負值
2.同季追回時同步更新原筆的追回欄</v>
          </cell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G10" t="str">
            <v xml:space="preserve"> 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BormNo</v>
          </cell>
          <cell r="C12" t="str">
            <v>撥款序號</v>
          </cell>
          <cell r="D12" t="str">
            <v>DECIMAL</v>
          </cell>
          <cell r="E12">
            <v>3</v>
          </cell>
        </row>
        <row r="13">
          <cell r="A13">
            <v>5</v>
          </cell>
          <cell r="B13" t="str">
            <v>BsOfficer</v>
          </cell>
          <cell r="C13" t="str">
            <v>房貸專員</v>
          </cell>
          <cell r="D13" t="str">
            <v>VARCHAR2</v>
          </cell>
          <cell r="E13">
            <v>6</v>
          </cell>
          <cell r="G13" t="str">
            <v>FacMain.BusinessOfficer 放款業務專員</v>
          </cell>
        </row>
        <row r="14">
          <cell r="A14">
            <v>6</v>
          </cell>
          <cell r="B14" t="str">
            <v>DeptCode</v>
          </cell>
          <cell r="C14" t="str">
            <v>部室代號</v>
          </cell>
          <cell r="D14" t="str">
            <v>VARCHAR2</v>
          </cell>
          <cell r="E14">
            <v>6</v>
          </cell>
          <cell r="G14" t="str">
            <v>放款專員所屬業務部室對照檔CdAoDept.DeptCode</v>
          </cell>
        </row>
        <row r="15">
          <cell r="A15">
            <v>8</v>
          </cell>
          <cell r="B15" t="str">
            <v>DrawdownDate</v>
          </cell>
          <cell r="C15" t="str">
            <v>撥款日</v>
          </cell>
          <cell r="D15" t="str">
            <v>DecimalD</v>
          </cell>
          <cell r="E15">
            <v>8</v>
          </cell>
        </row>
        <row r="16">
          <cell r="A16">
            <v>9</v>
          </cell>
          <cell r="B16" t="str">
            <v>ProdCode</v>
          </cell>
          <cell r="C16" t="str">
            <v>商品代碼</v>
          </cell>
          <cell r="D16" t="str">
            <v>VARCHAR2</v>
          </cell>
          <cell r="E16">
            <v>5</v>
          </cell>
          <cell r="G16" t="str">
            <v>FacMain.ProdNo 商品代碼</v>
          </cell>
        </row>
        <row r="17">
          <cell r="A17">
            <v>10</v>
          </cell>
          <cell r="B17" t="str">
            <v>PieceCode</v>
          </cell>
          <cell r="C17" t="str">
            <v>計件代碼</v>
          </cell>
          <cell r="D17" t="str">
            <v>VARCHAR2</v>
          </cell>
          <cell r="E17">
            <v>1</v>
          </cell>
          <cell r="G17" t="str">
            <v>FacMain.PieceCode 計件代碼</v>
          </cell>
        </row>
        <row r="18">
          <cell r="A18">
            <v>11</v>
          </cell>
          <cell r="B18" t="str">
            <v>DrawdownAmt</v>
          </cell>
          <cell r="C18" t="str">
            <v xml:space="preserve">撥款金額 </v>
          </cell>
          <cell r="D18" t="str">
            <v>DECIMAL</v>
          </cell>
          <cell r="E18">
            <v>16</v>
          </cell>
          <cell r="F18">
            <v>2</v>
          </cell>
          <cell r="G18">
            <v>0</v>
          </cell>
        </row>
        <row r="19">
          <cell r="A19">
            <v>12</v>
          </cell>
          <cell r="B19" t="str">
            <v>PerfCnt</v>
          </cell>
          <cell r="C19" t="str">
            <v>件數</v>
          </cell>
          <cell r="D19" t="str">
            <v>DECIMAL</v>
          </cell>
          <cell r="E19">
            <v>5</v>
          </cell>
          <cell r="F19">
            <v>1</v>
          </cell>
        </row>
        <row r="20">
          <cell r="A20">
            <v>13</v>
          </cell>
          <cell r="B20" t="str">
            <v>PerfAmt</v>
          </cell>
          <cell r="C20" t="str">
            <v>業績金額</v>
          </cell>
          <cell r="D20" t="str">
            <v>DECIMAL</v>
          </cell>
          <cell r="E20">
            <v>16</v>
          </cell>
          <cell r="F20">
            <v>2</v>
          </cell>
        </row>
        <row r="21">
          <cell r="A21">
            <v>14</v>
          </cell>
          <cell r="B21" t="str">
            <v>WorkMonth</v>
          </cell>
          <cell r="C21" t="str">
            <v>工作月</v>
          </cell>
          <cell r="D21" t="str">
            <v>DECIMAL</v>
          </cell>
          <cell r="E21">
            <v>6</v>
          </cell>
        </row>
        <row r="22">
          <cell r="A22">
            <v>15</v>
          </cell>
          <cell r="B22" t="str">
            <v>WorkSeason</v>
          </cell>
          <cell r="C22" t="str">
            <v>工作季</v>
          </cell>
          <cell r="D22" t="str">
            <v>DECIMAL</v>
          </cell>
          <cell r="E22">
            <v>5</v>
          </cell>
        </row>
        <row r="23">
          <cell r="A23">
            <v>16</v>
          </cell>
          <cell r="B23" t="str">
            <v>CreateDate</v>
          </cell>
          <cell r="C23" t="str">
            <v>建檔日期時間</v>
          </cell>
          <cell r="D23" t="str">
            <v>DATE</v>
          </cell>
          <cell r="E23">
            <v>0</v>
          </cell>
        </row>
        <row r="24">
          <cell r="A24">
            <v>17</v>
          </cell>
          <cell r="B24" t="str">
            <v>CreateEmpNo</v>
          </cell>
          <cell r="C24" t="str">
            <v>建檔人員</v>
          </cell>
          <cell r="D24" t="str">
            <v>VARCHAR2</v>
          </cell>
          <cell r="E24">
            <v>6</v>
          </cell>
        </row>
        <row r="25">
          <cell r="A25">
            <v>18</v>
          </cell>
          <cell r="B25" t="str">
            <v>LastUpdate</v>
          </cell>
          <cell r="C25" t="str">
            <v>最後更新日期時間</v>
          </cell>
          <cell r="D25" t="str">
            <v>DATE</v>
          </cell>
          <cell r="E25">
            <v>0</v>
          </cell>
        </row>
        <row r="26">
          <cell r="A26">
            <v>19</v>
          </cell>
          <cell r="B26" t="str">
            <v>LastUpdateEmpNo</v>
          </cell>
          <cell r="C26" t="str">
            <v>最後更新人員</v>
          </cell>
          <cell r="D26" t="str">
            <v>VARCHAR2</v>
          </cell>
          <cell r="E26">
            <v>6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PfBsOfficer</v>
          </cell>
          <cell r="D1" t="str">
            <v>房貸專員業績目標檔</v>
          </cell>
        </row>
        <row r="9">
          <cell r="A9">
            <v>1</v>
          </cell>
          <cell r="B9" t="str">
            <v>WorkMonth</v>
          </cell>
          <cell r="C9" t="str">
            <v>年月份</v>
          </cell>
          <cell r="D9" t="str">
            <v>DECIMAL</v>
          </cell>
          <cell r="E9">
            <v>6</v>
          </cell>
        </row>
        <row r="10">
          <cell r="A10">
            <v>2</v>
          </cell>
          <cell r="B10" t="str">
            <v>EmpNo</v>
          </cell>
          <cell r="C10" t="str">
            <v>員工代號</v>
          </cell>
          <cell r="D10" t="str">
            <v>VARCHAR2</v>
          </cell>
          <cell r="E10">
            <v>6</v>
          </cell>
        </row>
        <row r="11">
          <cell r="A11">
            <v>3</v>
          </cell>
          <cell r="B11" t="str">
            <v>Fullname</v>
          </cell>
          <cell r="C11" t="str">
            <v>員工姓名</v>
          </cell>
          <cell r="D11" t="str">
            <v>VARCHAR2</v>
          </cell>
          <cell r="E11">
            <v>40</v>
          </cell>
        </row>
        <row r="12">
          <cell r="A12">
            <v>4</v>
          </cell>
          <cell r="B12" t="str">
            <v>AreaCode</v>
          </cell>
          <cell r="C12" t="str">
            <v>區域中心</v>
          </cell>
          <cell r="D12" t="str">
            <v>VARCHAR2</v>
          </cell>
          <cell r="E12">
            <v>6</v>
          </cell>
        </row>
        <row r="13">
          <cell r="A13">
            <v>5</v>
          </cell>
          <cell r="B13" t="str">
            <v>AreaItem</v>
          </cell>
          <cell r="C13" t="str">
            <v>中心中文</v>
          </cell>
          <cell r="D13" t="str">
            <v>NVARCHAR2</v>
          </cell>
          <cell r="E13">
            <v>12</v>
          </cell>
        </row>
        <row r="14">
          <cell r="A14">
            <v>6</v>
          </cell>
          <cell r="B14" t="str">
            <v>DeptCode</v>
          </cell>
          <cell r="C14" t="str">
            <v>部室代號</v>
          </cell>
          <cell r="D14" t="str">
            <v>VARCHAR2</v>
          </cell>
          <cell r="E14">
            <v>6</v>
          </cell>
        </row>
        <row r="15">
          <cell r="A15">
            <v>7</v>
          </cell>
          <cell r="B15" t="str">
            <v>DepItem</v>
          </cell>
          <cell r="C15" t="str">
            <v>部室中文</v>
          </cell>
          <cell r="D15" t="str">
            <v>NVARCHAR2</v>
          </cell>
          <cell r="E15">
            <v>12</v>
          </cell>
        </row>
        <row r="16">
          <cell r="A16">
            <v>8</v>
          </cell>
          <cell r="B16" t="str">
            <v>DistCode</v>
          </cell>
          <cell r="C16" t="str">
            <v>區部代號</v>
          </cell>
          <cell r="D16" t="str">
            <v>VARCHAR2</v>
          </cell>
          <cell r="E16">
            <v>6</v>
          </cell>
          <cell r="G16" t="str">
            <v>可不輸入</v>
          </cell>
        </row>
        <row r="17">
          <cell r="A17">
            <v>9</v>
          </cell>
          <cell r="B17" t="str">
            <v>DistItem</v>
          </cell>
          <cell r="C17" t="str">
            <v>區部中文</v>
          </cell>
          <cell r="D17" t="str">
            <v>NVARCHAR2</v>
          </cell>
          <cell r="E17">
            <v>12</v>
          </cell>
          <cell r="G17" t="str">
            <v>需輸入</v>
          </cell>
        </row>
        <row r="18">
          <cell r="A18">
            <v>10</v>
          </cell>
          <cell r="B18" t="str">
            <v>GoalAmt</v>
          </cell>
          <cell r="C18" t="str">
            <v>目標金額</v>
          </cell>
          <cell r="D18" t="str">
            <v>DECIMAL</v>
          </cell>
          <cell r="E18">
            <v>16</v>
          </cell>
          <cell r="F18">
            <v>2</v>
          </cell>
        </row>
        <row r="19">
          <cell r="A19">
            <v>11</v>
          </cell>
          <cell r="B19" t="str">
            <v>SmryGoalAmt</v>
          </cell>
          <cell r="C19" t="str">
            <v>累計目標金額</v>
          </cell>
          <cell r="D19" t="str">
            <v>DECIMAL</v>
          </cell>
          <cell r="E19">
            <v>16</v>
          </cell>
          <cell r="F19">
            <v>2</v>
          </cell>
        </row>
        <row r="20">
          <cell r="A20">
            <v>12</v>
          </cell>
          <cell r="B20" t="str">
            <v>CreateDate</v>
          </cell>
          <cell r="C20" t="str">
            <v>建檔日期時間</v>
          </cell>
          <cell r="D20" t="str">
            <v>DATE</v>
          </cell>
          <cell r="E20">
            <v>0</v>
          </cell>
          <cell r="G20">
            <v>0</v>
          </cell>
        </row>
        <row r="21">
          <cell r="A21">
            <v>13</v>
          </cell>
          <cell r="B21" t="str">
            <v>CreateEmpNo</v>
          </cell>
          <cell r="C21" t="str">
            <v>建檔人員</v>
          </cell>
          <cell r="D21" t="str">
            <v>VARCHAR2</v>
          </cell>
          <cell r="E21">
            <v>6</v>
          </cell>
          <cell r="G21">
            <v>0</v>
          </cell>
        </row>
        <row r="22">
          <cell r="A22">
            <v>14</v>
          </cell>
          <cell r="B22" t="str">
            <v>LastUpdate</v>
          </cell>
          <cell r="C22" t="str">
            <v>最後更新日期時間</v>
          </cell>
          <cell r="D22" t="str">
            <v>DATE</v>
          </cell>
          <cell r="E22">
            <v>0</v>
          </cell>
          <cell r="G22">
            <v>0</v>
          </cell>
        </row>
        <row r="23">
          <cell r="A23">
            <v>15</v>
          </cell>
          <cell r="B23" t="str">
            <v>LastUpdateEmpNo</v>
          </cell>
          <cell r="C23" t="str">
            <v>最後更新人員</v>
          </cell>
          <cell r="D23" t="str">
            <v>VARCHAR2</v>
          </cell>
          <cell r="E23">
            <v>6</v>
          </cell>
          <cell r="G23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PfCoOfficer</v>
          </cell>
          <cell r="D1" t="str">
            <v>協辦人員等級檔</v>
          </cell>
        </row>
        <row r="9">
          <cell r="A9">
            <v>1</v>
          </cell>
          <cell r="B9" t="str">
            <v>EmpNo</v>
          </cell>
          <cell r="C9" t="str">
            <v>員工代號</v>
          </cell>
          <cell r="D9" t="str">
            <v>VARCHAR2</v>
          </cell>
          <cell r="E9">
            <v>6</v>
          </cell>
        </row>
        <row r="10">
          <cell r="A10">
            <v>2</v>
          </cell>
          <cell r="B10" t="str">
            <v>EffectiveDate</v>
          </cell>
          <cell r="C10" t="str">
            <v>生效日期</v>
          </cell>
          <cell r="D10" t="str">
            <v>DecimalD</v>
          </cell>
          <cell r="E10">
            <v>8</v>
          </cell>
        </row>
        <row r="11">
          <cell r="A11">
            <v>3</v>
          </cell>
          <cell r="B11" t="str">
            <v>IneffectiveDate</v>
          </cell>
          <cell r="C11" t="str">
            <v>停效日期</v>
          </cell>
          <cell r="D11" t="str">
            <v>DecimalD</v>
          </cell>
          <cell r="E11">
            <v>8</v>
          </cell>
          <cell r="F11"/>
          <cell r="G11" t="str">
            <v>3/25新加欄位，舊資料、轉換資料設為2910/12/31</v>
          </cell>
        </row>
        <row r="12">
          <cell r="A12">
            <v>3</v>
          </cell>
          <cell r="B12" t="str">
            <v>EmpClass</v>
          </cell>
          <cell r="C12" t="str">
            <v>協辦等級</v>
          </cell>
          <cell r="D12" t="str">
            <v>VARCHAR2</v>
          </cell>
          <cell r="E12">
            <v>1</v>
          </cell>
          <cell r="G12" t="str">
            <v>1: 初級
2: 中級
3: 高級</v>
          </cell>
        </row>
        <row r="13">
          <cell r="A13">
            <v>4</v>
          </cell>
          <cell r="B13" t="str">
            <v>ClassPass</v>
          </cell>
          <cell r="C13" t="str">
            <v>初階授信通過</v>
          </cell>
          <cell r="D13" t="str">
            <v>VARCHAR2</v>
          </cell>
          <cell r="E13">
            <v>1</v>
          </cell>
          <cell r="G13" t="str">
            <v>輸入Y or spaces
Y: 通過</v>
          </cell>
        </row>
        <row r="14">
          <cell r="A14">
            <v>5</v>
          </cell>
          <cell r="B14" t="str">
            <v>CreateDate</v>
          </cell>
          <cell r="C14" t="str">
            <v>建檔日期時間</v>
          </cell>
          <cell r="D14" t="str">
            <v>DATE</v>
          </cell>
          <cell r="E14"/>
        </row>
        <row r="15">
          <cell r="A15">
            <v>6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</row>
        <row r="16">
          <cell r="A16">
            <v>7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  <cell r="E16"/>
        </row>
        <row r="17">
          <cell r="A17">
            <v>8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PfItDetail</v>
          </cell>
          <cell r="D1" t="str">
            <v>介紹人業績明細檔</v>
          </cell>
        </row>
        <row r="9">
          <cell r="A9">
            <v>1</v>
          </cell>
          <cell r="B9" t="str">
            <v>PerfDate</v>
          </cell>
          <cell r="C9" t="str">
            <v>業績日期</v>
          </cell>
          <cell r="D9" t="str">
            <v>DecimalD</v>
          </cell>
          <cell r="E9">
            <v>8</v>
          </cell>
          <cell r="G9" t="str">
            <v>SystemParas 系統參數設定檔
PerfDate 業績日期
1.撥貸放行時，寫入一筆
2.業績追回時新增一筆，追回欄為負值
3.同季追回時同步更新原筆的追回欄</v>
          </cell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BormNo</v>
          </cell>
          <cell r="C12" t="str">
            <v>撥款序號</v>
          </cell>
          <cell r="D12" t="str">
            <v>DECIMAL</v>
          </cell>
          <cell r="E12">
            <v>3</v>
          </cell>
        </row>
        <row r="13">
          <cell r="A13">
            <v>5</v>
          </cell>
          <cell r="B13" t="str">
            <v>RepayType</v>
          </cell>
          <cell r="C13" t="str">
            <v>還款類別</v>
          </cell>
          <cell r="D13" t="str">
            <v>DECIMAL</v>
          </cell>
          <cell r="E13">
            <v>1</v>
          </cell>
          <cell r="G13" t="str">
            <v>0.撥款 2.部分償還 3.提前結案</v>
          </cell>
        </row>
        <row r="14">
          <cell r="A14">
            <v>6</v>
          </cell>
          <cell r="B14" t="str">
            <v>DrawdownDate</v>
          </cell>
          <cell r="C14" t="str">
            <v>撥款日/還款日</v>
          </cell>
          <cell r="D14" t="str">
            <v>DecimalD</v>
          </cell>
          <cell r="E14">
            <v>8</v>
          </cell>
        </row>
        <row r="15">
          <cell r="A15">
            <v>7</v>
          </cell>
          <cell r="B15" t="str">
            <v>ProdCode</v>
          </cell>
          <cell r="C15" t="str">
            <v>商品代碼</v>
          </cell>
          <cell r="D15" t="str">
            <v>VARCHAR2</v>
          </cell>
          <cell r="E15">
            <v>5</v>
          </cell>
          <cell r="G15" t="str">
            <v>FacMain.ProdNo 商品代碼</v>
          </cell>
        </row>
        <row r="16">
          <cell r="A16">
            <v>8</v>
          </cell>
          <cell r="B16" t="str">
            <v>PieceCode</v>
          </cell>
          <cell r="C16" t="str">
            <v>計件代碼</v>
          </cell>
          <cell r="D16" t="str">
            <v>VARCHAR2</v>
          </cell>
          <cell r="E16">
            <v>1</v>
          </cell>
          <cell r="G16" t="str">
            <v>FacMain.PieceCode 計件代碼</v>
          </cell>
        </row>
        <row r="17">
          <cell r="A17">
            <v>9</v>
          </cell>
          <cell r="B17" t="str">
            <v>CntingCode</v>
          </cell>
          <cell r="C17" t="str">
            <v>是否計件</v>
          </cell>
          <cell r="D17" t="str">
            <v>VARCHAR2</v>
          </cell>
          <cell r="E17">
            <v>1</v>
          </cell>
        </row>
        <row r="18">
          <cell r="A18">
            <v>10</v>
          </cell>
          <cell r="B18" t="str">
            <v>DrawdownAmt</v>
          </cell>
          <cell r="C18" t="str">
            <v>撥款金額/追回金額</v>
          </cell>
          <cell r="D18" t="str">
            <v>DECIMAL</v>
          </cell>
          <cell r="E18">
            <v>16</v>
          </cell>
          <cell r="F18">
            <v>2</v>
          </cell>
        </row>
        <row r="19">
          <cell r="A19">
            <v>11</v>
          </cell>
          <cell r="B19" t="str">
            <v>UnitCode</v>
          </cell>
          <cell r="C19" t="str">
            <v>單位代號</v>
          </cell>
          <cell r="D19" t="str">
            <v>VARCHAR2</v>
          </cell>
          <cell r="E19">
            <v>6</v>
          </cell>
          <cell r="G19" t="str">
            <v>CdEmp.CenterCode 單位代號</v>
          </cell>
        </row>
        <row r="20">
          <cell r="A20">
            <v>12</v>
          </cell>
          <cell r="B20" t="str">
            <v>DistCode</v>
          </cell>
          <cell r="C20" t="str">
            <v>區部代號</v>
          </cell>
          <cell r="D20" t="str">
            <v>VARCHAR2</v>
          </cell>
          <cell r="E20">
            <v>6</v>
          </cell>
          <cell r="G20" t="str">
            <v>FacMain.District 區部</v>
          </cell>
        </row>
        <row r="21">
          <cell r="A21">
            <v>13</v>
          </cell>
          <cell r="B21" t="str">
            <v>DeptCode</v>
          </cell>
          <cell r="C21" t="str">
            <v>部室代號</v>
          </cell>
          <cell r="D21" t="str">
            <v>VARCHAR2</v>
          </cell>
          <cell r="E21">
            <v>6</v>
          </cell>
          <cell r="G21" t="str">
            <v>CdEmp.CenterCode2 部室代號</v>
          </cell>
        </row>
        <row r="22">
          <cell r="A22">
            <v>14</v>
          </cell>
          <cell r="B22" t="str">
            <v>Introducer</v>
          </cell>
          <cell r="C22" t="str">
            <v>介紹人</v>
          </cell>
          <cell r="D22" t="str">
            <v>NVARCHAR2</v>
          </cell>
          <cell r="E22">
            <v>8</v>
          </cell>
          <cell r="G22" t="str">
            <v>FacMain.Introducer 介紹人</v>
          </cell>
        </row>
        <row r="23">
          <cell r="A23">
            <v>15</v>
          </cell>
          <cell r="B23" t="str">
            <v>UnitManager</v>
          </cell>
          <cell r="C23" t="str">
            <v>處經理代號</v>
          </cell>
          <cell r="D23" t="str">
            <v>NVARCHAR2</v>
          </cell>
          <cell r="E23">
            <v>8</v>
          </cell>
          <cell r="G23" t="str">
            <v>CdBcm.UnitManager 處經理代號</v>
          </cell>
        </row>
        <row r="24">
          <cell r="A24">
            <v>16</v>
          </cell>
          <cell r="B24" t="str">
            <v>DistManager</v>
          </cell>
          <cell r="C24" t="str">
            <v>區經理代號</v>
          </cell>
          <cell r="D24" t="str">
            <v>NVARCHAR2</v>
          </cell>
          <cell r="E24">
            <v>8</v>
          </cell>
          <cell r="G24" t="str">
            <v>CdBcm.DistManager 區經理代號</v>
          </cell>
        </row>
        <row r="25">
          <cell r="A25">
            <v>17</v>
          </cell>
          <cell r="B25" t="str">
            <v>DeptManager</v>
          </cell>
          <cell r="C25" t="str">
            <v>部經理代號</v>
          </cell>
          <cell r="D25" t="str">
            <v>NVARCHAR2</v>
          </cell>
          <cell r="E25">
            <v>8</v>
          </cell>
          <cell r="G25" t="str">
            <v>CdBcm.DeptManager 部經理代號</v>
          </cell>
        </row>
        <row r="26">
          <cell r="A26">
            <v>18</v>
          </cell>
          <cell r="B26" t="str">
            <v>PerfCnt</v>
          </cell>
          <cell r="C26" t="str">
            <v>件數</v>
          </cell>
          <cell r="D26" t="str">
            <v>DECIMAL</v>
          </cell>
          <cell r="E26">
            <v>5</v>
          </cell>
          <cell r="F26">
            <v>1</v>
          </cell>
        </row>
        <row r="27">
          <cell r="A27">
            <v>19</v>
          </cell>
          <cell r="B27" t="str">
            <v>PerfEqAmt</v>
          </cell>
          <cell r="C27" t="str">
            <v>換算業績</v>
          </cell>
          <cell r="D27" t="str">
            <v>DECIMAL</v>
          </cell>
          <cell r="E27">
            <v>16</v>
          </cell>
          <cell r="F27">
            <v>2</v>
          </cell>
        </row>
        <row r="28">
          <cell r="A28">
            <v>20</v>
          </cell>
          <cell r="B28" t="str">
            <v>PerfReward</v>
          </cell>
          <cell r="C28" t="str">
            <v>業務報酬</v>
          </cell>
          <cell r="D28" t="str">
            <v>DECIMAL</v>
          </cell>
          <cell r="E28">
            <v>16</v>
          </cell>
          <cell r="F28">
            <v>2</v>
          </cell>
        </row>
        <row r="29">
          <cell r="A29">
            <v>21</v>
          </cell>
          <cell r="B29" t="str">
            <v>PerfAmt</v>
          </cell>
          <cell r="C29" t="str">
            <v>業績金額</v>
          </cell>
          <cell r="D29" t="str">
            <v>DECIMAL</v>
          </cell>
          <cell r="E29">
            <v>16</v>
          </cell>
          <cell r="F29">
            <v>2</v>
          </cell>
        </row>
        <row r="30">
          <cell r="A30">
            <v>22</v>
          </cell>
          <cell r="B30" t="str">
            <v>WorkMonth</v>
          </cell>
          <cell r="C30" t="str">
            <v>工作月</v>
          </cell>
          <cell r="D30" t="str">
            <v>DECIMAL</v>
          </cell>
          <cell r="E30">
            <v>6</v>
          </cell>
        </row>
        <row r="31">
          <cell r="A31">
            <v>23</v>
          </cell>
          <cell r="B31" t="str">
            <v>WorkSeason</v>
          </cell>
          <cell r="C31" t="str">
            <v>工作季</v>
          </cell>
          <cell r="D31" t="str">
            <v>DECIMAL</v>
          </cell>
          <cell r="E31">
            <v>5</v>
          </cell>
        </row>
        <row r="32">
          <cell r="A32">
            <v>24</v>
          </cell>
          <cell r="B32" t="str">
            <v>CreateDate</v>
          </cell>
          <cell r="C32" t="str">
            <v>建檔日期時間</v>
          </cell>
          <cell r="D32" t="str">
            <v>DATE</v>
          </cell>
          <cell r="E32">
            <v>0</v>
          </cell>
        </row>
        <row r="33">
          <cell r="A33">
            <v>25</v>
          </cell>
          <cell r="B33" t="str">
            <v>CreateEmpNo</v>
          </cell>
          <cell r="C33" t="str">
            <v>建檔人員</v>
          </cell>
          <cell r="D33" t="str">
            <v>VARCHAR2</v>
          </cell>
          <cell r="E33">
            <v>6</v>
          </cell>
        </row>
        <row r="34">
          <cell r="A34">
            <v>26</v>
          </cell>
          <cell r="B34" t="str">
            <v>LastUpdate</v>
          </cell>
          <cell r="C34" t="str">
            <v>最後更新日期時間</v>
          </cell>
          <cell r="D34" t="str">
            <v>DATE</v>
          </cell>
          <cell r="E34">
            <v>0</v>
          </cell>
        </row>
        <row r="35">
          <cell r="A35">
            <v>27</v>
          </cell>
          <cell r="B35" t="str">
            <v>LastUpdateEmpNo</v>
          </cell>
          <cell r="C35" t="str">
            <v>最後更新人員</v>
          </cell>
          <cell r="D35" t="str">
            <v>VARCHAR2</v>
          </cell>
          <cell r="E35">
            <v>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CollLetter</v>
          </cell>
          <cell r="D1" t="str">
            <v>法催紀錄函催檔</v>
          </cell>
        </row>
        <row r="9">
          <cell r="A9">
            <v>1</v>
          </cell>
          <cell r="B9" t="str">
            <v>CaseCode</v>
          </cell>
          <cell r="C9" t="str">
            <v>案件種類</v>
          </cell>
          <cell r="D9" t="str">
            <v>VARCHAR2</v>
          </cell>
          <cell r="E9">
            <v>1</v>
          </cell>
        </row>
        <row r="10">
          <cell r="A10">
            <v>2</v>
          </cell>
          <cell r="B10" t="str">
            <v>CustNo</v>
          </cell>
          <cell r="C10" t="str">
            <v>借款人戶號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AcDate</v>
          </cell>
          <cell r="C12" t="str">
            <v>作業日期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TitaTlrNo</v>
          </cell>
          <cell r="C13" t="str">
            <v>經辦</v>
          </cell>
          <cell r="D13" t="str">
            <v>VARCHAR2</v>
          </cell>
          <cell r="E13">
            <v>6</v>
          </cell>
        </row>
        <row r="14">
          <cell r="A14">
            <v>6</v>
          </cell>
          <cell r="B14" t="str">
            <v>TitaTxtNo</v>
          </cell>
          <cell r="C14" t="str">
            <v>交易序號</v>
          </cell>
          <cell r="D14" t="str">
            <v>VARCHAR2</v>
          </cell>
          <cell r="E14">
            <v>8</v>
          </cell>
        </row>
        <row r="15">
          <cell r="A15">
            <v>7</v>
          </cell>
          <cell r="B15" t="str">
            <v>MailTypeCode</v>
          </cell>
          <cell r="C15" t="str">
            <v>發函種類</v>
          </cell>
          <cell r="D15" t="str">
            <v>VARCHAR2</v>
          </cell>
          <cell r="E15">
            <v>1</v>
          </cell>
        </row>
        <row r="16">
          <cell r="A16">
            <v>8</v>
          </cell>
          <cell r="B16" t="str">
            <v>MailDate</v>
          </cell>
          <cell r="C16" t="str">
            <v>發函日期</v>
          </cell>
          <cell r="D16" t="str">
            <v>DecimalD</v>
          </cell>
          <cell r="E16">
            <v>8</v>
          </cell>
        </row>
        <row r="17">
          <cell r="A17">
            <v>9</v>
          </cell>
          <cell r="B17" t="str">
            <v>MailObj</v>
          </cell>
          <cell r="C17" t="str">
            <v>發函對象</v>
          </cell>
          <cell r="D17" t="str">
            <v>VARCHAR2</v>
          </cell>
          <cell r="E17">
            <v>1</v>
          </cell>
        </row>
        <row r="18">
          <cell r="A18">
            <v>10</v>
          </cell>
          <cell r="B18" t="str">
            <v>CustName</v>
          </cell>
          <cell r="C18" t="str">
            <v>姓名</v>
          </cell>
          <cell r="D18" t="str">
            <v>NVARCHAR2</v>
          </cell>
          <cell r="E18">
            <v>100</v>
          </cell>
        </row>
        <row r="19">
          <cell r="A19">
            <v>11</v>
          </cell>
          <cell r="B19" t="str">
            <v>DelvrYet</v>
          </cell>
          <cell r="C19" t="str">
            <v>送達否</v>
          </cell>
          <cell r="D19" t="str">
            <v>VARCHAR2</v>
          </cell>
          <cell r="E19">
            <v>1</v>
          </cell>
        </row>
        <row r="20">
          <cell r="A20">
            <v>12</v>
          </cell>
          <cell r="B20" t="str">
            <v>DelvrCode</v>
          </cell>
          <cell r="C20" t="str">
            <v>送達方式</v>
          </cell>
          <cell r="D20" t="str">
            <v>VARCHAR2</v>
          </cell>
          <cell r="E20">
            <v>1</v>
          </cell>
        </row>
        <row r="21">
          <cell r="A21">
            <v>13</v>
          </cell>
          <cell r="B21" t="str">
            <v>AddressCode</v>
          </cell>
          <cell r="C21" t="str">
            <v>寄送地點選項</v>
          </cell>
          <cell r="D21" t="str">
            <v>Decimal</v>
          </cell>
          <cell r="E21">
            <v>1</v>
          </cell>
        </row>
        <row r="22">
          <cell r="A22">
            <v>14</v>
          </cell>
          <cell r="B22" t="str">
            <v>Address</v>
          </cell>
          <cell r="C22" t="str">
            <v>寄送地點</v>
          </cell>
          <cell r="D22" t="str">
            <v>NVARCHAR2</v>
          </cell>
          <cell r="E22">
            <v>60</v>
          </cell>
        </row>
        <row r="23">
          <cell r="A23">
            <v>15</v>
          </cell>
          <cell r="B23" t="str">
            <v>Remark</v>
          </cell>
          <cell r="C23" t="str">
            <v>其他記錄</v>
          </cell>
          <cell r="D23" t="str">
            <v>NVARCHAR2</v>
          </cell>
          <cell r="E23">
            <v>500</v>
          </cell>
        </row>
        <row r="24">
          <cell r="A24">
            <v>16</v>
          </cell>
          <cell r="B24" t="str">
            <v>EditEmpNo</v>
          </cell>
          <cell r="C24" t="str">
            <v>增修人員</v>
          </cell>
          <cell r="D24" t="str">
            <v>VARCHAR2</v>
          </cell>
          <cell r="E24">
            <v>6</v>
          </cell>
        </row>
        <row r="25">
          <cell r="A25">
            <v>17</v>
          </cell>
          <cell r="B25" t="str">
            <v>CreateDate</v>
          </cell>
          <cell r="C25" t="str">
            <v>建檔日期時間</v>
          </cell>
          <cell r="D25" t="str">
            <v>DATE</v>
          </cell>
          <cell r="E25">
            <v>8</v>
          </cell>
        </row>
        <row r="26">
          <cell r="A26">
            <v>18</v>
          </cell>
          <cell r="B26" t="str">
            <v>CreateEmpNo</v>
          </cell>
          <cell r="C26" t="str">
            <v>建檔人員</v>
          </cell>
          <cell r="D26" t="str">
            <v>VARCHAR2</v>
          </cell>
          <cell r="E26">
            <v>6</v>
          </cell>
        </row>
        <row r="27">
          <cell r="A27">
            <v>19</v>
          </cell>
          <cell r="B27" t="str">
            <v>LastUpdate</v>
          </cell>
          <cell r="C27" t="str">
            <v>最後更新日期時間</v>
          </cell>
          <cell r="D27" t="str">
            <v>DATE</v>
          </cell>
          <cell r="E27">
            <v>8</v>
          </cell>
        </row>
        <row r="28">
          <cell r="A28">
            <v>20</v>
          </cell>
          <cell r="B28" t="str">
            <v>LastUpdateEmpNo</v>
          </cell>
          <cell r="C28" t="str">
            <v>最後更新人員</v>
          </cell>
          <cell r="D28" t="str">
            <v>VARCHAR2</v>
          </cell>
          <cell r="E28">
            <v>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PfReward</v>
          </cell>
          <cell r="D1" t="str">
            <v>介紹、協辦獎金發放檔</v>
          </cell>
        </row>
        <row r="9">
          <cell r="A9">
            <v>1</v>
          </cell>
          <cell r="B9" t="str">
            <v>PerfDate</v>
          </cell>
          <cell r="C9" t="str">
            <v>業績日期</v>
          </cell>
          <cell r="D9" t="str">
            <v>DecimalD</v>
          </cell>
          <cell r="E9">
            <v>8</v>
          </cell>
          <cell r="F9">
            <v>0</v>
          </cell>
          <cell r="G9" t="str">
            <v>SystemParas 系統參數設定檔
PerfDate 業績日期
1.撥貸放行時，寫入一筆
2.業績追回時新增一筆，獎金欄為負值</v>
          </cell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BormNo</v>
          </cell>
          <cell r="C12" t="str">
            <v>撥款序號</v>
          </cell>
          <cell r="D12" t="str">
            <v>DECIMAL</v>
          </cell>
          <cell r="E12">
            <v>3</v>
          </cell>
        </row>
        <row r="13">
          <cell r="A13">
            <v>5</v>
          </cell>
          <cell r="B13" t="str">
            <v>Introducer</v>
          </cell>
          <cell r="C13" t="str">
            <v>介紹人員編</v>
          </cell>
          <cell r="D13" t="str">
            <v>VARCHAR2</v>
          </cell>
          <cell r="E13">
            <v>6</v>
          </cell>
        </row>
        <row r="14">
          <cell r="A14">
            <v>6</v>
          </cell>
          <cell r="B14" t="str">
            <v>Coorgnizer</v>
          </cell>
          <cell r="C14" t="str">
            <v>協辦人員編</v>
          </cell>
          <cell r="D14" t="str">
            <v>VARCHAR2</v>
          </cell>
          <cell r="E14">
            <v>6</v>
          </cell>
        </row>
        <row r="15">
          <cell r="A15">
            <v>7</v>
          </cell>
          <cell r="B15" t="str">
            <v>InterviewerA</v>
          </cell>
          <cell r="C15" t="str">
            <v>晤談一員編</v>
          </cell>
          <cell r="D15" t="str">
            <v>VARCHAR2</v>
          </cell>
          <cell r="E15">
            <v>6</v>
          </cell>
        </row>
        <row r="16">
          <cell r="A16">
            <v>8</v>
          </cell>
          <cell r="B16" t="str">
            <v>InterviewerB</v>
          </cell>
          <cell r="C16" t="str">
            <v>晤談二員編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IntroducerBonus</v>
          </cell>
          <cell r="C17" t="str">
            <v>介紹人介紹獎金</v>
          </cell>
          <cell r="D17" t="str">
            <v>DECIMAL</v>
          </cell>
          <cell r="E17">
            <v>16</v>
          </cell>
          <cell r="F17">
            <v>2</v>
          </cell>
        </row>
        <row r="18">
          <cell r="A18">
            <v>10</v>
          </cell>
          <cell r="B18" t="str">
            <v>IntroducerBonusDate</v>
          </cell>
          <cell r="C18" t="str">
            <v>介紹獎金發放日</v>
          </cell>
          <cell r="D18" t="str">
            <v>DecimalD</v>
          </cell>
          <cell r="E18">
            <v>8</v>
          </cell>
        </row>
        <row r="19">
          <cell r="A19">
            <v>11</v>
          </cell>
          <cell r="B19" t="str">
            <v>IntroducerAddBonus</v>
          </cell>
          <cell r="C19" t="str">
            <v>介紹人加碼獎勵津貼</v>
          </cell>
          <cell r="D19" t="str">
            <v>DECIMAL</v>
          </cell>
          <cell r="E19">
            <v>16</v>
          </cell>
          <cell r="F19">
            <v>2</v>
          </cell>
        </row>
        <row r="20">
          <cell r="A20">
            <v>12</v>
          </cell>
          <cell r="B20" t="str">
            <v>IntroducerAddBonusDate</v>
          </cell>
          <cell r="C20" t="str">
            <v>獎勵津貼發放日</v>
          </cell>
          <cell r="D20" t="str">
            <v>DecimalD</v>
          </cell>
          <cell r="E20">
            <v>8</v>
          </cell>
        </row>
        <row r="21">
          <cell r="A21">
            <v>13</v>
          </cell>
          <cell r="B21" t="str">
            <v>CoorgnizerBonus</v>
          </cell>
          <cell r="C21" t="str">
            <v>協辦人員協辦獎金</v>
          </cell>
          <cell r="D21" t="str">
            <v>DECIMAL</v>
          </cell>
          <cell r="E21">
            <v>16</v>
          </cell>
          <cell r="F21">
            <v>2</v>
          </cell>
        </row>
        <row r="22">
          <cell r="A22">
            <v>14</v>
          </cell>
          <cell r="B22" t="str">
            <v>CoorgnizerBonusDate</v>
          </cell>
          <cell r="C22" t="str">
            <v>協辦獎金發放日</v>
          </cell>
          <cell r="D22" t="str">
            <v>DecimalD</v>
          </cell>
          <cell r="E22">
            <v>8</v>
          </cell>
        </row>
        <row r="23">
          <cell r="A23">
            <v>15</v>
          </cell>
          <cell r="B23" t="str">
            <v>WorkMonth</v>
          </cell>
          <cell r="C23" t="str">
            <v>工作月</v>
          </cell>
          <cell r="D23" t="str">
            <v>DECIMAL</v>
          </cell>
          <cell r="E23">
            <v>6</v>
          </cell>
        </row>
        <row r="24">
          <cell r="A24">
            <v>16</v>
          </cell>
          <cell r="B24" t="str">
            <v>WorkSeason</v>
          </cell>
          <cell r="C24" t="str">
            <v>工作季</v>
          </cell>
          <cell r="D24" t="str">
            <v>DECIMAL</v>
          </cell>
          <cell r="E24">
            <v>5</v>
          </cell>
        </row>
        <row r="25">
          <cell r="A25">
            <v>17</v>
          </cell>
          <cell r="B25" t="str">
            <v>CreateDate</v>
          </cell>
          <cell r="C25" t="str">
            <v>建檔日期時間</v>
          </cell>
          <cell r="D25" t="str">
            <v>DATE</v>
          </cell>
          <cell r="E25">
            <v>0</v>
          </cell>
        </row>
        <row r="26">
          <cell r="A26">
            <v>18</v>
          </cell>
          <cell r="B26" t="str">
            <v>CreateEmpNo</v>
          </cell>
          <cell r="C26" t="str">
            <v>建檔人員</v>
          </cell>
          <cell r="D26" t="str">
            <v>VARCHAR2</v>
          </cell>
          <cell r="E26">
            <v>6</v>
          </cell>
        </row>
        <row r="27">
          <cell r="A27">
            <v>19</v>
          </cell>
          <cell r="B27" t="str">
            <v>LastUpdate</v>
          </cell>
          <cell r="C27" t="str">
            <v>最後更新日期時間</v>
          </cell>
          <cell r="D27" t="str">
            <v>DATE</v>
          </cell>
          <cell r="E27">
            <v>0</v>
          </cell>
        </row>
        <row r="28">
          <cell r="A28">
            <v>20</v>
          </cell>
          <cell r="B28" t="str">
            <v>LastUpdateEmpNo</v>
          </cell>
          <cell r="C28" t="str">
            <v>最後更新人員</v>
          </cell>
          <cell r="D28" t="str">
            <v>VARCHAR2</v>
          </cell>
          <cell r="E28">
            <v>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 refreshError="1">
        <row r="1">
          <cell r="C1" t="str">
            <v>InnReCheck</v>
          </cell>
          <cell r="D1" t="str">
            <v>覆審案件明細檔</v>
          </cell>
        </row>
        <row r="9">
          <cell r="A9">
            <v>1</v>
          </cell>
          <cell r="B9" t="str">
            <v>YearMonth</v>
          </cell>
          <cell r="C9" t="str">
            <v>資料年月</v>
          </cell>
          <cell r="D9" t="str">
            <v>Decimal</v>
          </cell>
          <cell r="E9">
            <v>6</v>
          </cell>
        </row>
        <row r="10">
          <cell r="A10">
            <v>2</v>
          </cell>
          <cell r="B10" t="str">
            <v>ConditionCode</v>
          </cell>
          <cell r="C10" t="str">
            <v>條件代碼</v>
          </cell>
          <cell r="D10" t="str">
            <v>Decimal</v>
          </cell>
          <cell r="E10">
            <v>2</v>
          </cell>
          <cell r="G10" t="str">
            <v>01-個金3000萬以上-10810
02-企金3000萬以上-10810
03-個金2000萬以上小於3000萬-10810
04-個金100萬以上小於2000萬-10810
05-企金未達3000萬-10810
06-土地追蹤-10810</v>
          </cell>
        </row>
        <row r="11">
          <cell r="A11">
            <v>3</v>
          </cell>
          <cell r="B11" t="str">
            <v>CustNo</v>
          </cell>
          <cell r="C11" t="str">
            <v>借款人戶號</v>
          </cell>
          <cell r="D11" t="str">
            <v>Decimal</v>
          </cell>
          <cell r="E11">
            <v>7</v>
          </cell>
          <cell r="G11">
            <v>0</v>
          </cell>
        </row>
        <row r="12">
          <cell r="A12">
            <v>4</v>
          </cell>
          <cell r="B12" t="str">
            <v>FacmNo</v>
          </cell>
          <cell r="C12" t="str">
            <v>額度號碼</v>
          </cell>
          <cell r="D12" t="str">
            <v>Decimal</v>
          </cell>
          <cell r="E12">
            <v>3</v>
          </cell>
          <cell r="G12">
            <v>0</v>
          </cell>
        </row>
        <row r="13">
          <cell r="A13">
            <v>5</v>
          </cell>
          <cell r="B13" t="str">
            <v>ReCheckCode</v>
          </cell>
          <cell r="C13" t="str">
            <v>覆審記號</v>
          </cell>
          <cell r="D13" t="str">
            <v>VARCHAR2</v>
          </cell>
          <cell r="E13">
            <v>1</v>
          </cell>
          <cell r="G13" t="str">
            <v>1:免覆審 2:要覆審 3:不覆審 ; 空白</v>
          </cell>
        </row>
        <row r="14">
          <cell r="A14">
            <v>6</v>
          </cell>
          <cell r="B14" t="str">
            <v>FollowMark</v>
          </cell>
          <cell r="C14" t="str">
            <v>追蹤記號</v>
          </cell>
          <cell r="D14" t="str">
            <v>VARCHAR2</v>
          </cell>
          <cell r="E14">
            <v>1</v>
          </cell>
          <cell r="G14" t="str">
            <v>1:免追蹤 2:要追蹤 3:不追蹤 ; 空白</v>
          </cell>
        </row>
        <row r="15">
          <cell r="A15">
            <v>7</v>
          </cell>
          <cell r="B15" t="str">
            <v>ReChkYearMonth</v>
          </cell>
          <cell r="C15" t="str">
            <v>覆審年月</v>
          </cell>
          <cell r="D15" t="str">
            <v>Decimal</v>
          </cell>
          <cell r="E15">
            <v>6</v>
          </cell>
          <cell r="G15">
            <v>0</v>
          </cell>
        </row>
        <row r="16">
          <cell r="A16">
            <v>8</v>
          </cell>
          <cell r="B16" t="str">
            <v>DrawdownDate</v>
          </cell>
          <cell r="C16" t="str">
            <v>撥款日期</v>
          </cell>
          <cell r="D16" t="str">
            <v>DecimalD</v>
          </cell>
          <cell r="E16">
            <v>8</v>
          </cell>
          <cell r="G16">
            <v>0</v>
          </cell>
        </row>
        <row r="17">
          <cell r="A17">
            <v>9</v>
          </cell>
          <cell r="B17" t="str">
            <v>LoanBal</v>
          </cell>
          <cell r="C17" t="str">
            <v>貸放餘額</v>
          </cell>
          <cell r="D17" t="str">
            <v>Decimal</v>
          </cell>
          <cell r="E17">
            <v>16</v>
          </cell>
          <cell r="F17">
            <v>2</v>
          </cell>
          <cell r="G17">
            <v>0</v>
          </cell>
        </row>
        <row r="18">
          <cell r="A18">
            <v>10</v>
          </cell>
          <cell r="B18" t="str">
            <v>Evaluation</v>
          </cell>
          <cell r="C18" t="str">
            <v>評等</v>
          </cell>
          <cell r="D18" t="str">
            <v>Decimal</v>
          </cell>
          <cell r="E18">
            <v>2</v>
          </cell>
          <cell r="G18">
            <v>0</v>
          </cell>
        </row>
        <row r="19">
          <cell r="A19">
            <v>11</v>
          </cell>
          <cell r="B19" t="str">
            <v>CustTypeItem</v>
          </cell>
          <cell r="C19" t="str">
            <v>客戶別</v>
          </cell>
          <cell r="D19" t="str">
            <v>NVARCHAR2</v>
          </cell>
          <cell r="E19">
            <v>10</v>
          </cell>
          <cell r="G19" t="str">
            <v>中文</v>
          </cell>
        </row>
        <row r="20">
          <cell r="A20">
            <v>12</v>
          </cell>
          <cell r="B20" t="str">
            <v>UsageItem</v>
          </cell>
          <cell r="C20" t="str">
            <v>用途別</v>
          </cell>
          <cell r="D20" t="str">
            <v>NVARCHAR2</v>
          </cell>
          <cell r="E20">
            <v>10</v>
          </cell>
          <cell r="G20" t="str">
            <v>中文</v>
          </cell>
        </row>
        <row r="21">
          <cell r="A21">
            <v>13</v>
          </cell>
          <cell r="B21" t="str">
            <v>CityItem</v>
          </cell>
          <cell r="C21" t="str">
            <v>地區別</v>
          </cell>
          <cell r="D21" t="str">
            <v>NVARCHAR2</v>
          </cell>
          <cell r="E21">
            <v>10</v>
          </cell>
          <cell r="G21" t="str">
            <v>中文</v>
          </cell>
        </row>
        <row r="22">
          <cell r="A22">
            <v>14</v>
          </cell>
          <cell r="B22" t="str">
            <v>ReChkUnit</v>
          </cell>
          <cell r="C22" t="str">
            <v>應覆審單位</v>
          </cell>
          <cell r="D22" t="str">
            <v>NVARCHAR2</v>
          </cell>
          <cell r="E22">
            <v>10</v>
          </cell>
          <cell r="G22" t="str">
            <v>中文，同區域中心</v>
          </cell>
        </row>
        <row r="23">
          <cell r="A23">
            <v>15</v>
          </cell>
          <cell r="B23" t="str">
            <v>Remark</v>
          </cell>
          <cell r="C23" t="str">
            <v>備註</v>
          </cell>
          <cell r="D23" t="str">
            <v>NVARCHAR2</v>
          </cell>
          <cell r="E23">
            <v>60</v>
          </cell>
        </row>
        <row r="24">
          <cell r="A24">
            <v>16</v>
          </cell>
          <cell r="B24" t="str">
            <v>CreateDate</v>
          </cell>
          <cell r="C24" t="str">
            <v>建檔日期時間</v>
          </cell>
          <cell r="D24" t="str">
            <v>DATE</v>
          </cell>
          <cell r="E24">
            <v>0</v>
          </cell>
          <cell r="G24">
            <v>0</v>
          </cell>
        </row>
        <row r="25">
          <cell r="A25">
            <v>17</v>
          </cell>
          <cell r="B25" t="str">
            <v>CreateEmpNo</v>
          </cell>
          <cell r="C25" t="str">
            <v>建檔人員</v>
          </cell>
          <cell r="D25" t="str">
            <v>VARCHAR2</v>
          </cell>
          <cell r="E25">
            <v>6</v>
          </cell>
        </row>
        <row r="26">
          <cell r="A26">
            <v>18</v>
          </cell>
          <cell r="B26" t="str">
            <v>LastUpdate</v>
          </cell>
          <cell r="C26" t="str">
            <v>最後更新日期時間</v>
          </cell>
          <cell r="D26" t="str">
            <v>DATE</v>
          </cell>
          <cell r="E26">
            <v>0</v>
          </cell>
        </row>
        <row r="27">
          <cell r="A27">
            <v>19</v>
          </cell>
          <cell r="B27" t="str">
            <v>LastUpdateEmpNo</v>
          </cell>
          <cell r="C27" t="str">
            <v>最後更新人員</v>
          </cell>
          <cell r="D27" t="str">
            <v>VARCHAR2</v>
          </cell>
          <cell r="E27">
            <v>6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PfDeparment</v>
          </cell>
          <cell r="D1" t="str">
            <v>單位、區部、部室業績目標檔</v>
          </cell>
        </row>
        <row r="9">
          <cell r="A9">
            <v>1</v>
          </cell>
          <cell r="B9" t="str">
            <v>UnitCode</v>
          </cell>
          <cell r="C9" t="str">
            <v>單位代號</v>
          </cell>
          <cell r="D9" t="str">
            <v>VARCHAR2</v>
          </cell>
          <cell r="E9">
            <v>6</v>
          </cell>
          <cell r="G9" t="str">
            <v>v、 、</v>
          </cell>
        </row>
        <row r="10">
          <cell r="A10">
            <v>2</v>
          </cell>
          <cell r="B10" t="str">
            <v>DistCode</v>
          </cell>
          <cell r="C10" t="str">
            <v>區部代號</v>
          </cell>
          <cell r="D10" t="str">
            <v>VARCHAR2</v>
          </cell>
          <cell r="E10">
            <v>6</v>
          </cell>
          <cell r="G10" t="str">
            <v>v、v、</v>
          </cell>
        </row>
        <row r="11">
          <cell r="A11">
            <v>3</v>
          </cell>
          <cell r="B11" t="str">
            <v>DeptCode</v>
          </cell>
          <cell r="C11" t="str">
            <v>部室代號</v>
          </cell>
          <cell r="D11" t="str">
            <v>VARCHAR2</v>
          </cell>
          <cell r="E11">
            <v>6</v>
          </cell>
          <cell r="G11" t="str">
            <v>v、v、v</v>
          </cell>
        </row>
        <row r="12">
          <cell r="A12">
            <v>4</v>
          </cell>
          <cell r="B12" t="str">
            <v>EmpNo</v>
          </cell>
          <cell r="C12" t="str">
            <v>員工代號</v>
          </cell>
          <cell r="D12" t="str">
            <v>VARCHAR2</v>
          </cell>
          <cell r="E12">
            <v>6</v>
          </cell>
        </row>
        <row r="13">
          <cell r="A13">
            <v>5</v>
          </cell>
          <cell r="B13" t="str">
            <v>UnitItem</v>
          </cell>
          <cell r="C13" t="str">
            <v>單位中文</v>
          </cell>
          <cell r="D13" t="str">
            <v>NVARCHAR2</v>
          </cell>
          <cell r="E13">
            <v>20</v>
          </cell>
        </row>
        <row r="14">
          <cell r="A14">
            <v>6</v>
          </cell>
          <cell r="B14" t="str">
            <v>DistItem</v>
          </cell>
          <cell r="C14" t="str">
            <v>區部中文</v>
          </cell>
          <cell r="D14" t="str">
            <v>NVARCHAR2</v>
          </cell>
          <cell r="E14">
            <v>20</v>
          </cell>
        </row>
        <row r="15">
          <cell r="A15">
            <v>7</v>
          </cell>
          <cell r="B15" t="str">
            <v>DeptItem</v>
          </cell>
          <cell r="C15" t="str">
            <v>部室中文</v>
          </cell>
          <cell r="D15" t="str">
            <v>NVARCHAR2</v>
          </cell>
          <cell r="E15">
            <v>20</v>
          </cell>
        </row>
        <row r="16">
          <cell r="A16">
            <v>8</v>
          </cell>
          <cell r="B16" t="str">
            <v>DirectorCode</v>
          </cell>
          <cell r="C16" t="str">
            <v>處長主任別</v>
          </cell>
          <cell r="D16" t="str">
            <v>VARCHAR2</v>
          </cell>
          <cell r="E16">
            <v>1</v>
          </cell>
        </row>
        <row r="17">
          <cell r="A17">
            <v>9</v>
          </cell>
          <cell r="B17" t="str">
            <v>EmpName</v>
          </cell>
          <cell r="C17" t="str">
            <v>員工姓名</v>
          </cell>
          <cell r="D17" t="str">
            <v>NVARCHAR2</v>
          </cell>
          <cell r="E17">
            <v>8</v>
          </cell>
        </row>
        <row r="18">
          <cell r="A18">
            <v>10</v>
          </cell>
          <cell r="B18" t="str">
            <v>DepartOfficer</v>
          </cell>
          <cell r="C18" t="str">
            <v>專員姓名</v>
          </cell>
          <cell r="D18" t="str">
            <v>NVARCHAR2</v>
          </cell>
          <cell r="E18">
            <v>8</v>
          </cell>
        </row>
        <row r="19">
          <cell r="A19">
            <v>11</v>
          </cell>
          <cell r="B19" t="str">
            <v>GoalCnt</v>
          </cell>
          <cell r="C19" t="str">
            <v>目標件數</v>
          </cell>
          <cell r="D19" t="str">
            <v>DECIMAL</v>
          </cell>
          <cell r="E19">
            <v>4</v>
          </cell>
        </row>
        <row r="20">
          <cell r="A20">
            <v>12</v>
          </cell>
          <cell r="B20" t="str">
            <v>SumGoalCnt</v>
          </cell>
          <cell r="C20" t="str">
            <v>累計目標件數</v>
          </cell>
          <cell r="D20" t="str">
            <v>DECIMAL</v>
          </cell>
          <cell r="E20">
            <v>16</v>
          </cell>
        </row>
        <row r="21">
          <cell r="A21">
            <v>13</v>
          </cell>
          <cell r="B21" t="str">
            <v>GoalAmt</v>
          </cell>
          <cell r="C21" t="str">
            <v>目標金額</v>
          </cell>
          <cell r="D21" t="str">
            <v>DECIMAL</v>
          </cell>
          <cell r="E21">
            <v>16</v>
          </cell>
          <cell r="F21">
            <v>2</v>
          </cell>
        </row>
        <row r="22">
          <cell r="A22">
            <v>14</v>
          </cell>
          <cell r="B22" t="str">
            <v>SumGoalAmt</v>
          </cell>
          <cell r="C22" t="str">
            <v>累計目標金額</v>
          </cell>
          <cell r="D22" t="str">
            <v>DECIMAL</v>
          </cell>
          <cell r="E22">
            <v>16</v>
          </cell>
          <cell r="F22">
            <v>2</v>
          </cell>
        </row>
        <row r="23">
          <cell r="A23">
            <v>15</v>
          </cell>
          <cell r="B23" t="str">
            <v>CreateDate</v>
          </cell>
          <cell r="C23" t="str">
            <v>建檔日期時間</v>
          </cell>
          <cell r="D23" t="str">
            <v>DATE</v>
          </cell>
          <cell r="E23"/>
        </row>
        <row r="24">
          <cell r="A24">
            <v>16</v>
          </cell>
          <cell r="B24" t="str">
            <v>CreateEmpNo</v>
          </cell>
          <cell r="C24" t="str">
            <v>建檔人員</v>
          </cell>
          <cell r="D24" t="str">
            <v>VARCHAR2</v>
          </cell>
          <cell r="E24">
            <v>6</v>
          </cell>
        </row>
        <row r="25">
          <cell r="A25">
            <v>17</v>
          </cell>
          <cell r="B25" t="str">
            <v>LastUpdate</v>
          </cell>
          <cell r="C25" t="str">
            <v>最後更新日期時間</v>
          </cell>
          <cell r="D25" t="str">
            <v>DATE</v>
          </cell>
          <cell r="E25"/>
        </row>
        <row r="26">
          <cell r="A26">
            <v>18</v>
          </cell>
          <cell r="B26" t="str">
            <v>LastUpdateEmpNo</v>
          </cell>
          <cell r="C26" t="str">
            <v>最後更新人員</v>
          </cell>
          <cell r="D26" t="str">
            <v>VARCHAR2</v>
          </cell>
          <cell r="E26">
            <v>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CollList</v>
          </cell>
          <cell r="D1" t="str">
            <v>法催紀錄清單檔</v>
          </cell>
        </row>
        <row r="9">
          <cell r="A9">
            <v>1</v>
          </cell>
          <cell r="B9" t="str">
            <v>CustNo</v>
          </cell>
          <cell r="C9" t="str">
            <v>戶號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FacmNo</v>
          </cell>
          <cell r="C10" t="str">
            <v>額度</v>
          </cell>
          <cell r="D10" t="str">
            <v>DECIMAL</v>
          </cell>
          <cell r="E10">
            <v>3</v>
          </cell>
        </row>
        <row r="11">
          <cell r="A11">
            <v>3</v>
          </cell>
          <cell r="B11" t="str">
            <v>CaseCode</v>
          </cell>
          <cell r="C11" t="str">
            <v>案件種類</v>
          </cell>
          <cell r="D11" t="str">
            <v>VARCHAR2</v>
          </cell>
          <cell r="E11">
            <v>1</v>
          </cell>
          <cell r="G11" t="str">
            <v>1:法催
2:債協</v>
          </cell>
        </row>
        <row r="12">
          <cell r="A12">
            <v>4</v>
          </cell>
          <cell r="B12" t="str">
            <v>TxDate</v>
          </cell>
          <cell r="C12" t="str">
            <v>作業日期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TxCode</v>
          </cell>
          <cell r="C13" t="str">
            <v>作業項目</v>
          </cell>
          <cell r="D13" t="str">
            <v>VARCHAR2</v>
          </cell>
          <cell r="E13">
            <v>1</v>
          </cell>
          <cell r="G13">
            <v>1</v>
          </cell>
        </row>
        <row r="14">
          <cell r="A14">
            <v>6</v>
          </cell>
          <cell r="B14" t="str">
            <v>PrevIntDate</v>
          </cell>
          <cell r="C14" t="str">
            <v>繳息迄日</v>
          </cell>
          <cell r="D14" t="str">
            <v>DecimalD</v>
          </cell>
          <cell r="E14">
            <v>8</v>
          </cell>
        </row>
        <row r="15">
          <cell r="A15">
            <v>7</v>
          </cell>
          <cell r="B15" t="str">
            <v>NextIntDate</v>
          </cell>
          <cell r="C15" t="str">
            <v>應繳息日</v>
          </cell>
          <cell r="D15" t="str">
            <v>DecimalD</v>
          </cell>
          <cell r="E15">
            <v>8</v>
          </cell>
          <cell r="G15">
            <v>0</v>
          </cell>
        </row>
        <row r="16">
          <cell r="A16">
            <v>8</v>
          </cell>
          <cell r="B16" t="str">
            <v>OvduTerm</v>
          </cell>
          <cell r="C16" t="str">
            <v>逾期期數</v>
          </cell>
          <cell r="D16" t="str">
            <v>DECIMAL</v>
          </cell>
          <cell r="E16">
            <v>3</v>
          </cell>
        </row>
        <row r="17">
          <cell r="A17">
            <v>9</v>
          </cell>
          <cell r="B17" t="str">
            <v>OvduDays</v>
          </cell>
          <cell r="C17" t="str">
            <v>逾期天數</v>
          </cell>
          <cell r="D17" t="str">
            <v>DECIMAL</v>
          </cell>
          <cell r="E17">
            <v>6</v>
          </cell>
        </row>
        <row r="18">
          <cell r="A18">
            <v>10</v>
          </cell>
          <cell r="B18" t="str">
            <v>CurrencyCode</v>
          </cell>
          <cell r="C18" t="str">
            <v>幣別</v>
          </cell>
          <cell r="D18" t="str">
            <v>VARCHAR2</v>
          </cell>
          <cell r="E18">
            <v>3</v>
          </cell>
        </row>
        <row r="19">
          <cell r="A19">
            <v>11</v>
          </cell>
          <cell r="B19" t="str">
            <v>PrinBalance</v>
          </cell>
          <cell r="C19" t="str">
            <v>本金餘額</v>
          </cell>
          <cell r="D19" t="str">
            <v>DECIMAL</v>
          </cell>
          <cell r="E19">
            <v>16</v>
          </cell>
          <cell r="F19">
            <v>2</v>
          </cell>
        </row>
        <row r="20">
          <cell r="A20">
            <v>12</v>
          </cell>
          <cell r="B20" t="str">
            <v>BadDebtBal</v>
          </cell>
          <cell r="C20" t="str">
            <v>呆帳餘額</v>
          </cell>
          <cell r="D20" t="str">
            <v>DECIMAL</v>
          </cell>
          <cell r="E20">
            <v>16</v>
          </cell>
          <cell r="F20">
            <v>2</v>
          </cell>
        </row>
        <row r="21">
          <cell r="A21">
            <v>13</v>
          </cell>
          <cell r="B21" t="str">
            <v>AccCollPsn</v>
          </cell>
          <cell r="C21" t="str">
            <v>催收員</v>
          </cell>
          <cell r="D21" t="str">
            <v>VARCHAR2</v>
          </cell>
          <cell r="E21">
            <v>6</v>
          </cell>
        </row>
        <row r="22">
          <cell r="A22">
            <v>14</v>
          </cell>
          <cell r="B22" t="str">
            <v>LegalPsn</v>
          </cell>
          <cell r="C22" t="str">
            <v>法務人員</v>
          </cell>
          <cell r="D22" t="str">
            <v>VARCHAR2</v>
          </cell>
          <cell r="E22">
            <v>6</v>
          </cell>
        </row>
        <row r="23">
          <cell r="A23">
            <v>15</v>
          </cell>
          <cell r="B23" t="str">
            <v>Status</v>
          </cell>
          <cell r="C23" t="str">
            <v>戶況</v>
          </cell>
          <cell r="D23" t="str">
            <v>DECIMAL</v>
          </cell>
          <cell r="E23">
            <v>2</v>
          </cell>
          <cell r="G23" t="str">
            <v>00: 正常戶
02: 催收戶
03: 結案戶
04: 逾期戶(逾期期數&gt;=1)
05: 催收結案戶
06: 部分轉呆戶 
07: 呆帳戶
08: 債權轉讓戶
09: 呆帳結案戶</v>
          </cell>
        </row>
        <row r="24">
          <cell r="A24">
            <v>16</v>
          </cell>
          <cell r="B24" t="str">
            <v>AcctCode</v>
          </cell>
          <cell r="C24" t="str">
            <v xml:space="preserve">業務科目代號  </v>
          </cell>
          <cell r="D24" t="str">
            <v>VARCHAR2</v>
          </cell>
          <cell r="E24">
            <v>3</v>
          </cell>
          <cell r="F24">
            <v>0</v>
          </cell>
          <cell r="G24" t="str">
            <v>CdAcCode會計科子細目設定檔
310: 短期擔保放款 
320: 中期擔保放款
330: 長期擔保放款
340: 三十年房貸
990: 催收款項</v>
          </cell>
        </row>
        <row r="25">
          <cell r="A25">
            <v>17</v>
          </cell>
          <cell r="B25" t="str">
            <v>FacAcctCode</v>
          </cell>
          <cell r="C25" t="str">
            <v>額度業務科目</v>
          </cell>
          <cell r="D25" t="str">
            <v>VARCHAR2</v>
          </cell>
          <cell r="E25">
            <v>3</v>
          </cell>
          <cell r="F25">
            <v>0</v>
          </cell>
          <cell r="G25" t="str">
            <v>CdAcCode會計科子細目設定檔
310: 短期擔保放款 
320: 中期擔保放款
330: 長期擔保放款
340: 三十年房貸</v>
          </cell>
        </row>
        <row r="26">
          <cell r="A26">
            <v>18</v>
          </cell>
          <cell r="B26" t="str">
            <v>ClCustNo</v>
          </cell>
          <cell r="C26" t="str">
            <v>同擔保品戶號</v>
          </cell>
          <cell r="D26" t="str">
            <v>DECIMAL</v>
          </cell>
          <cell r="E26">
            <v>7</v>
          </cell>
          <cell r="G26">
            <v>0</v>
          </cell>
        </row>
        <row r="27">
          <cell r="A27">
            <v>19</v>
          </cell>
          <cell r="B27" t="str">
            <v>ClFacmNo</v>
          </cell>
          <cell r="C27" t="str">
            <v>同擔保品額度</v>
          </cell>
          <cell r="D27" t="str">
            <v>DECIMAL</v>
          </cell>
          <cell r="E27">
            <v>3</v>
          </cell>
          <cell r="G27">
            <v>0</v>
          </cell>
        </row>
        <row r="28">
          <cell r="A28">
            <v>20</v>
          </cell>
          <cell r="B28" t="str">
            <v>ClRowNo</v>
          </cell>
          <cell r="C28" t="str">
            <v>同擔保品序列號</v>
          </cell>
          <cell r="D28" t="str">
            <v>DECIMAL</v>
          </cell>
          <cell r="E28">
            <v>3</v>
          </cell>
          <cell r="G28" t="str">
            <v>同擔保品逾期天數最久者為1,其餘依序排列</v>
          </cell>
        </row>
        <row r="29">
          <cell r="A29">
            <v>21</v>
          </cell>
          <cell r="B29" t="str">
            <v>ClCode1</v>
          </cell>
          <cell r="C29" t="str">
            <v>擔保品代號1</v>
          </cell>
          <cell r="D29" t="str">
            <v>DECIMAL</v>
          </cell>
          <cell r="E29">
            <v>1</v>
          </cell>
          <cell r="G29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CollMeet</v>
          </cell>
          <cell r="D1" t="str">
            <v>法催紀錄面催檔</v>
          </cell>
        </row>
        <row r="9">
          <cell r="A9">
            <v>1</v>
          </cell>
          <cell r="B9" t="str">
            <v>CaseCode</v>
          </cell>
          <cell r="C9" t="str">
            <v>案件種類</v>
          </cell>
          <cell r="D9" t="str">
            <v>VARCHAR2</v>
          </cell>
          <cell r="E9">
            <v>1</v>
          </cell>
        </row>
        <row r="10">
          <cell r="A10">
            <v>2</v>
          </cell>
          <cell r="B10" t="str">
            <v>CustNo</v>
          </cell>
          <cell r="C10" t="str">
            <v>借款人戶號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AcDate</v>
          </cell>
          <cell r="C12" t="str">
            <v>作業日期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TitaTlrNo</v>
          </cell>
          <cell r="C13" t="str">
            <v>經辦</v>
          </cell>
          <cell r="D13" t="str">
            <v>VARCHAR2</v>
          </cell>
          <cell r="E13">
            <v>6</v>
          </cell>
        </row>
        <row r="14">
          <cell r="A14">
            <v>6</v>
          </cell>
          <cell r="B14" t="str">
            <v>TitaTxtNo</v>
          </cell>
          <cell r="C14" t="str">
            <v>交易序號</v>
          </cell>
          <cell r="D14" t="str">
            <v>VARCHAR2</v>
          </cell>
          <cell r="E14">
            <v>8</v>
          </cell>
        </row>
        <row r="15">
          <cell r="A15">
            <v>7</v>
          </cell>
          <cell r="B15" t="str">
            <v>MeetDate</v>
          </cell>
          <cell r="C15" t="str">
            <v>面催日期</v>
          </cell>
          <cell r="D15" t="str">
            <v>DecimalD</v>
          </cell>
          <cell r="E15">
            <v>8</v>
          </cell>
        </row>
        <row r="16">
          <cell r="A16">
            <v>8</v>
          </cell>
          <cell r="B16" t="str">
            <v>MeetTime</v>
          </cell>
          <cell r="C16" t="str">
            <v>面催時間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ContactCode</v>
          </cell>
          <cell r="C17" t="str">
            <v>聯絡對象</v>
          </cell>
          <cell r="D17" t="str">
            <v>VARCHAR2</v>
          </cell>
          <cell r="E17">
            <v>1</v>
          </cell>
        </row>
        <row r="18">
          <cell r="A18">
            <v>10</v>
          </cell>
          <cell r="B18" t="str">
            <v>MeetPsnCode</v>
          </cell>
          <cell r="C18" t="str">
            <v>面晤人</v>
          </cell>
          <cell r="D18" t="str">
            <v>VARCHAR2</v>
          </cell>
          <cell r="E18">
            <v>1</v>
          </cell>
        </row>
        <row r="19">
          <cell r="A19">
            <v>11</v>
          </cell>
          <cell r="B19" t="str">
            <v>CollPsnCode</v>
          </cell>
          <cell r="C19" t="str">
            <v>催收人員</v>
          </cell>
          <cell r="D19" t="str">
            <v>VARCHAR2</v>
          </cell>
          <cell r="E19">
            <v>1</v>
          </cell>
        </row>
        <row r="20">
          <cell r="A20">
            <v>12</v>
          </cell>
          <cell r="B20" t="str">
            <v>CollPsnName</v>
          </cell>
          <cell r="C20" t="str">
            <v>催收人員姓名</v>
          </cell>
          <cell r="D20" t="str">
            <v>NVARCHAR2</v>
          </cell>
          <cell r="E20">
            <v>8</v>
          </cell>
        </row>
        <row r="21">
          <cell r="A21">
            <v>13</v>
          </cell>
          <cell r="B21" t="str">
            <v>MeetPlaceCode</v>
          </cell>
          <cell r="C21" t="str">
            <v>面催地點選項</v>
          </cell>
          <cell r="D21" t="str">
            <v>Decimal</v>
          </cell>
          <cell r="E21">
            <v>1</v>
          </cell>
        </row>
        <row r="22">
          <cell r="A22">
            <v>14</v>
          </cell>
          <cell r="B22" t="str">
            <v>MeetPlace</v>
          </cell>
          <cell r="C22" t="str">
            <v>面催地點</v>
          </cell>
          <cell r="D22" t="str">
            <v>NVARCHAR2</v>
          </cell>
          <cell r="E22">
            <v>60</v>
          </cell>
        </row>
        <row r="23">
          <cell r="A23">
            <v>15</v>
          </cell>
          <cell r="B23" t="str">
            <v>Remark</v>
          </cell>
          <cell r="C23" t="str">
            <v>其他記錄</v>
          </cell>
          <cell r="D23" t="str">
            <v>NVARCHAR2</v>
          </cell>
          <cell r="E23">
            <v>500</v>
          </cell>
        </row>
        <row r="24">
          <cell r="A24">
            <v>16</v>
          </cell>
          <cell r="B24" t="str">
            <v>EditEmpNo</v>
          </cell>
          <cell r="C24" t="str">
            <v>增修人員</v>
          </cell>
          <cell r="D24" t="str">
            <v>VARCHAR2</v>
          </cell>
          <cell r="E24">
            <v>6</v>
          </cell>
        </row>
        <row r="25">
          <cell r="A25">
            <v>17</v>
          </cell>
          <cell r="B25" t="str">
            <v>CreateDate</v>
          </cell>
          <cell r="C25" t="str">
            <v>建檔日期時間</v>
          </cell>
          <cell r="D25" t="str">
            <v>DATE</v>
          </cell>
          <cell r="E25"/>
        </row>
        <row r="26">
          <cell r="A26">
            <v>18</v>
          </cell>
          <cell r="B26" t="str">
            <v>CreateEmpNo</v>
          </cell>
          <cell r="C26" t="str">
            <v>建檔人員</v>
          </cell>
          <cell r="D26" t="str">
            <v>VARCHAR2</v>
          </cell>
          <cell r="E26">
            <v>6</v>
          </cell>
        </row>
        <row r="27">
          <cell r="A27">
            <v>19</v>
          </cell>
          <cell r="B27" t="str">
            <v>LastUpdate</v>
          </cell>
          <cell r="C27" t="str">
            <v>最後更新日期時間</v>
          </cell>
          <cell r="D27" t="str">
            <v>DATE</v>
          </cell>
          <cell r="E27"/>
        </row>
        <row r="28">
          <cell r="A28">
            <v>20</v>
          </cell>
          <cell r="B28" t="str">
            <v>LastUpdateEmpNo</v>
          </cell>
          <cell r="C28" t="str">
            <v>最後更新人員</v>
          </cell>
          <cell r="D28" t="str">
            <v>VARCHAR2</v>
          </cell>
          <cell r="E28">
            <v>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CollRemind</v>
          </cell>
          <cell r="D1" t="str">
            <v>法催紀錄提醒事項檔</v>
          </cell>
        </row>
        <row r="9">
          <cell r="A9">
            <v>1</v>
          </cell>
          <cell r="B9" t="str">
            <v>CaseCode</v>
          </cell>
          <cell r="C9" t="str">
            <v>案件種類</v>
          </cell>
          <cell r="D9" t="str">
            <v>VARCHAR2</v>
          </cell>
          <cell r="E9">
            <v>1</v>
          </cell>
        </row>
        <row r="10">
          <cell r="A10">
            <v>2</v>
          </cell>
          <cell r="B10" t="str">
            <v>CustNo</v>
          </cell>
          <cell r="C10" t="str">
            <v>借款人戶號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AcDate</v>
          </cell>
          <cell r="C12" t="str">
            <v>作業日期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TitaTlrNo</v>
          </cell>
          <cell r="C13" t="str">
            <v>經辦</v>
          </cell>
          <cell r="D13" t="str">
            <v>VARCHAR2</v>
          </cell>
          <cell r="E13">
            <v>6</v>
          </cell>
        </row>
        <row r="14">
          <cell r="A14">
            <v>6</v>
          </cell>
          <cell r="B14" t="str">
            <v>TitaTxtNo</v>
          </cell>
          <cell r="C14" t="str">
            <v>交易序號</v>
          </cell>
          <cell r="D14" t="str">
            <v>VARCHAR2</v>
          </cell>
          <cell r="E14">
            <v>8</v>
          </cell>
        </row>
        <row r="15">
          <cell r="A15">
            <v>7</v>
          </cell>
          <cell r="B15" t="str">
            <v>CondCode</v>
          </cell>
          <cell r="C15" t="str">
            <v>狀態</v>
          </cell>
          <cell r="D15" t="str">
            <v>VARCHAR2</v>
          </cell>
          <cell r="E15">
            <v>1</v>
          </cell>
          <cell r="G15" t="str">
            <v>1.有效 4.已刪除 6.已解除</v>
          </cell>
        </row>
        <row r="16">
          <cell r="A16">
            <v>8</v>
          </cell>
          <cell r="B16" t="str">
            <v>RemindDate</v>
          </cell>
          <cell r="C16" t="str">
            <v>提醒日期</v>
          </cell>
          <cell r="D16" t="str">
            <v>DecimalD</v>
          </cell>
          <cell r="E16">
            <v>8</v>
          </cell>
        </row>
        <row r="17">
          <cell r="A17">
            <v>9</v>
          </cell>
          <cell r="B17" t="str">
            <v>EditDate</v>
          </cell>
          <cell r="C17" t="str">
            <v>維護日期</v>
          </cell>
          <cell r="D17" t="str">
            <v>DecimalD</v>
          </cell>
          <cell r="E17">
            <v>8</v>
          </cell>
        </row>
        <row r="18">
          <cell r="A18">
            <v>10</v>
          </cell>
          <cell r="B18" t="str">
            <v>EditTime</v>
          </cell>
          <cell r="C18" t="str">
            <v>維護時間</v>
          </cell>
          <cell r="D18" t="str">
            <v>VARCHAR2</v>
          </cell>
          <cell r="E18">
            <v>5</v>
          </cell>
        </row>
        <row r="19">
          <cell r="A19">
            <v>11</v>
          </cell>
          <cell r="B19" t="str">
            <v>RemindCode</v>
          </cell>
          <cell r="C19" t="str">
            <v>提醒項目</v>
          </cell>
          <cell r="D19" t="str">
            <v>VARCHAR2</v>
          </cell>
          <cell r="E19">
            <v>2</v>
          </cell>
        </row>
        <row r="20">
          <cell r="A20">
            <v>12</v>
          </cell>
          <cell r="B20" t="str">
            <v>Remark</v>
          </cell>
          <cell r="C20" t="str">
            <v>其他記錄</v>
          </cell>
          <cell r="D20" t="str">
            <v>VARCHAR2</v>
          </cell>
          <cell r="E20">
            <v>160</v>
          </cell>
        </row>
        <row r="21">
          <cell r="A21">
            <v>13</v>
          </cell>
          <cell r="B21" t="str">
            <v>EditEmpNo</v>
          </cell>
          <cell r="C21" t="str">
            <v>增修人員</v>
          </cell>
          <cell r="D21" t="str">
            <v>VARCHAR2</v>
          </cell>
          <cell r="E21">
            <v>6</v>
          </cell>
        </row>
        <row r="22">
          <cell r="A22">
            <v>14</v>
          </cell>
          <cell r="B22" t="str">
            <v>CreateDate</v>
          </cell>
          <cell r="C22" t="str">
            <v>建檔日期時間</v>
          </cell>
          <cell r="D22" t="str">
            <v>DATE</v>
          </cell>
          <cell r="E22">
            <v>0</v>
          </cell>
        </row>
        <row r="23">
          <cell r="A23">
            <v>15</v>
          </cell>
          <cell r="B23" t="str">
            <v>CreateEmpNo</v>
          </cell>
          <cell r="C23" t="str">
            <v>建檔人員</v>
          </cell>
          <cell r="D23" t="str">
            <v>VARCHAR2</v>
          </cell>
          <cell r="E23">
            <v>6</v>
          </cell>
        </row>
        <row r="24">
          <cell r="A24">
            <v>16</v>
          </cell>
          <cell r="B24" t="str">
            <v>LastUpdate</v>
          </cell>
          <cell r="C24" t="str">
            <v>最後更新日期時間</v>
          </cell>
          <cell r="D24" t="str">
            <v>DATE</v>
          </cell>
          <cell r="E24">
            <v>0</v>
          </cell>
        </row>
        <row r="25">
          <cell r="A25">
            <v>17</v>
          </cell>
          <cell r="B25" t="str">
            <v>LastUpdateEmpNo</v>
          </cell>
          <cell r="C25" t="str">
            <v>最後更新人員</v>
          </cell>
          <cell r="D25" t="str">
            <v>VARCHAR2</v>
          </cell>
          <cell r="E25">
            <v>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CollTel</v>
          </cell>
          <cell r="D1" t="str">
            <v>法催紀錄電催檔</v>
          </cell>
        </row>
        <row r="9">
          <cell r="A9">
            <v>1</v>
          </cell>
          <cell r="B9" t="str">
            <v>CaseCode</v>
          </cell>
          <cell r="C9" t="str">
            <v>案件種類</v>
          </cell>
          <cell r="D9" t="str">
            <v>VARCHAR2</v>
          </cell>
          <cell r="E9">
            <v>1</v>
          </cell>
        </row>
        <row r="10">
          <cell r="A10">
            <v>2</v>
          </cell>
          <cell r="B10" t="str">
            <v>CustNo</v>
          </cell>
          <cell r="C10" t="str">
            <v>借款人戶號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AcDate</v>
          </cell>
          <cell r="C12" t="str">
            <v>系統日期</v>
          </cell>
          <cell r="D12" t="str">
            <v>DecimalD</v>
          </cell>
          <cell r="E12">
            <v>8</v>
          </cell>
        </row>
        <row r="13">
          <cell r="A13">
            <v>5</v>
          </cell>
          <cell r="B13" t="str">
            <v>TitaTlrNo</v>
          </cell>
          <cell r="C13" t="str">
            <v>經辦</v>
          </cell>
          <cell r="D13" t="str">
            <v>VARCHAR2</v>
          </cell>
          <cell r="E13">
            <v>6</v>
          </cell>
        </row>
        <row r="14">
          <cell r="A14">
            <v>6</v>
          </cell>
          <cell r="B14" t="str">
            <v>TitaTxtNo</v>
          </cell>
          <cell r="C14" t="str">
            <v>交易序號</v>
          </cell>
          <cell r="D14" t="str">
            <v>VARCHAR2</v>
          </cell>
          <cell r="E14">
            <v>8</v>
          </cell>
        </row>
        <row r="15">
          <cell r="A15">
            <v>7</v>
          </cell>
          <cell r="B15" t="str">
            <v>TelDate</v>
          </cell>
          <cell r="C15" t="str">
            <v>電催日期</v>
          </cell>
          <cell r="D15" t="str">
            <v>DecimalD</v>
          </cell>
          <cell r="E15">
            <v>8</v>
          </cell>
        </row>
        <row r="16">
          <cell r="A16">
            <v>8</v>
          </cell>
          <cell r="B16" t="str">
            <v>TelTime</v>
          </cell>
          <cell r="C16" t="str">
            <v>電催時間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ContactCode</v>
          </cell>
          <cell r="C17" t="str">
            <v>聯絡對象</v>
          </cell>
          <cell r="D17" t="str">
            <v>VARCHAR2</v>
          </cell>
          <cell r="E17">
            <v>1</v>
          </cell>
        </row>
        <row r="18">
          <cell r="A18">
            <v>10</v>
          </cell>
          <cell r="B18" t="str">
            <v>RecvrCode</v>
          </cell>
          <cell r="C18" t="str">
            <v>接話人</v>
          </cell>
          <cell r="D18" t="str">
            <v>VARCHAR2</v>
          </cell>
          <cell r="E18">
            <v>1</v>
          </cell>
        </row>
        <row r="19">
          <cell r="A19">
            <v>11</v>
          </cell>
          <cell r="B19" t="str">
            <v>TelArea</v>
          </cell>
          <cell r="C19" t="str">
            <v>連絡電話</v>
          </cell>
          <cell r="D19" t="str">
            <v>VARCHAR2</v>
          </cell>
          <cell r="E19">
            <v>5</v>
          </cell>
        </row>
        <row r="20">
          <cell r="A20">
            <v>12</v>
          </cell>
          <cell r="B20" t="str">
            <v>TelNo</v>
          </cell>
          <cell r="C20" t="str">
            <v>連絡電話</v>
          </cell>
          <cell r="D20" t="str">
            <v>VARCHAR2</v>
          </cell>
          <cell r="E20">
            <v>10</v>
          </cell>
        </row>
        <row r="21">
          <cell r="A21">
            <v>13</v>
          </cell>
          <cell r="B21" t="str">
            <v>TelExt</v>
          </cell>
          <cell r="C21" t="str">
            <v>連絡電話</v>
          </cell>
          <cell r="D21" t="str">
            <v>VARCHAR2</v>
          </cell>
          <cell r="E21">
            <v>5</v>
          </cell>
        </row>
        <row r="22">
          <cell r="A22">
            <v>14</v>
          </cell>
          <cell r="B22" t="str">
            <v>ResultCode</v>
          </cell>
          <cell r="C22" t="str">
            <v>通話結果</v>
          </cell>
          <cell r="D22" t="str">
            <v>VARCHAR2</v>
          </cell>
          <cell r="E22">
            <v>1</v>
          </cell>
        </row>
        <row r="23">
          <cell r="A23">
            <v>15</v>
          </cell>
          <cell r="B23" t="str">
            <v>Remark</v>
          </cell>
          <cell r="C23" t="str">
            <v>其他記錄</v>
          </cell>
          <cell r="D23" t="str">
            <v>NVARCHAR2</v>
          </cell>
          <cell r="E23">
            <v>500</v>
          </cell>
        </row>
        <row r="24">
          <cell r="A24">
            <v>16</v>
          </cell>
          <cell r="B24" t="str">
            <v>CallDate</v>
          </cell>
          <cell r="C24" t="str">
            <v>通話日期</v>
          </cell>
          <cell r="D24" t="str">
            <v>DecimalD</v>
          </cell>
          <cell r="E24">
            <v>8</v>
          </cell>
        </row>
        <row r="25">
          <cell r="A25">
            <v>17</v>
          </cell>
          <cell r="B25" t="str">
            <v>EditEmpNo</v>
          </cell>
          <cell r="C25" t="str">
            <v>增修人員</v>
          </cell>
          <cell r="D25" t="str">
            <v>VARCHAR2</v>
          </cell>
          <cell r="E25">
            <v>6</v>
          </cell>
        </row>
        <row r="26">
          <cell r="A26">
            <v>18</v>
          </cell>
          <cell r="B26" t="str">
            <v>CreateDate</v>
          </cell>
          <cell r="C26" t="str">
            <v>建檔日期時間</v>
          </cell>
          <cell r="D26" t="str">
            <v>DATE</v>
          </cell>
          <cell r="E26"/>
        </row>
        <row r="27">
          <cell r="A27">
            <v>19</v>
          </cell>
          <cell r="B27" t="str">
            <v>CreateEmpNo</v>
          </cell>
          <cell r="C27" t="str">
            <v>建檔人員</v>
          </cell>
          <cell r="D27" t="str">
            <v>VARCHAR2</v>
          </cell>
          <cell r="E27">
            <v>6</v>
          </cell>
        </row>
        <row r="28">
          <cell r="A28">
            <v>20</v>
          </cell>
          <cell r="B28" t="str">
            <v>LastUpdate</v>
          </cell>
          <cell r="C28" t="str">
            <v>最後更新日期時間</v>
          </cell>
          <cell r="D28" t="str">
            <v>DATE</v>
          </cell>
          <cell r="E28"/>
        </row>
        <row r="29">
          <cell r="A29">
            <v>21</v>
          </cell>
          <cell r="B29" t="str">
            <v>LastUpdateEmpNo</v>
          </cell>
          <cell r="C29" t="str">
            <v>最後更新人員</v>
          </cell>
          <cell r="D29" t="str">
            <v>VARCHAR2</v>
          </cell>
          <cell r="E29">
            <v>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InnDocRecord</v>
          </cell>
          <cell r="D1" t="str">
            <v>檔案借閱檔</v>
          </cell>
        </row>
        <row r="9">
          <cell r="A9">
            <v>1</v>
          </cell>
          <cell r="B9" t="str">
            <v>CustNo</v>
          </cell>
          <cell r="C9" t="str">
            <v>借款人戶號</v>
          </cell>
          <cell r="D9" t="str">
            <v>DECIMAL</v>
          </cell>
          <cell r="E9">
            <v>7</v>
          </cell>
          <cell r="G9"/>
        </row>
        <row r="10">
          <cell r="A10">
            <v>2</v>
          </cell>
          <cell r="B10" t="str">
            <v>FacmNo</v>
          </cell>
          <cell r="C10" t="str">
            <v>額度號碼</v>
          </cell>
          <cell r="D10" t="str">
            <v>DECIMAL</v>
          </cell>
          <cell r="E10">
            <v>3</v>
          </cell>
          <cell r="G10"/>
        </row>
        <row r="11">
          <cell r="A11">
            <v>3</v>
          </cell>
          <cell r="B11" t="str">
            <v>ApplSeq</v>
          </cell>
          <cell r="C11" t="str">
            <v>申請序號</v>
          </cell>
          <cell r="D11" t="str">
            <v>VARCHAR2</v>
          </cell>
          <cell r="E11">
            <v>3</v>
          </cell>
          <cell r="G11"/>
        </row>
        <row r="12">
          <cell r="A12">
            <v>4</v>
          </cell>
          <cell r="B12" t="str">
            <v>TitaActFg</v>
          </cell>
          <cell r="C12" t="str">
            <v>登放記號</v>
          </cell>
          <cell r="D12" t="str">
            <v>VARCHAR2</v>
          </cell>
          <cell r="E12">
            <v>1</v>
          </cell>
          <cell r="G12" t="str">
            <v xml:space="preserve">3STEP TX -&gt; 1 2 3 4    </v>
          </cell>
        </row>
        <row r="13">
          <cell r="A13">
            <v>5</v>
          </cell>
          <cell r="B13" t="str">
            <v>ApplCode</v>
          </cell>
          <cell r="C13" t="str">
            <v>申請或歸還</v>
          </cell>
          <cell r="D13" t="str">
            <v>VARCHAR2</v>
          </cell>
          <cell r="E13">
            <v>1</v>
          </cell>
          <cell r="G13"/>
        </row>
        <row r="14">
          <cell r="A14">
            <v>6</v>
          </cell>
          <cell r="B14" t="str">
            <v>ApplEmpNo</v>
          </cell>
          <cell r="C14" t="str">
            <v>借閱人</v>
          </cell>
          <cell r="D14" t="str">
            <v>VARCHAR2</v>
          </cell>
          <cell r="E14">
            <v>6</v>
          </cell>
          <cell r="G14"/>
        </row>
        <row r="15">
          <cell r="A15">
            <v>7</v>
          </cell>
          <cell r="B15" t="str">
            <v>KeeperEmpNo</v>
          </cell>
          <cell r="C15" t="str">
            <v>管理人</v>
          </cell>
          <cell r="D15" t="str">
            <v>VARCHAR2</v>
          </cell>
          <cell r="E15">
            <v>6</v>
          </cell>
          <cell r="G15"/>
        </row>
        <row r="16">
          <cell r="A16">
            <v>8</v>
          </cell>
          <cell r="B16" t="str">
            <v>UsageCode</v>
          </cell>
          <cell r="C16" t="str">
            <v>用途</v>
          </cell>
          <cell r="D16" t="str">
            <v>VARCHAR2</v>
          </cell>
          <cell r="E16">
            <v>2</v>
          </cell>
          <cell r="G16" t="str">
            <v>01: 清償
02: 法拍
03: 增貸
04: 展期
05: 撥款
06: 查閱
07: 重估
08: 其他</v>
          </cell>
        </row>
        <row r="17">
          <cell r="A17">
            <v>9</v>
          </cell>
          <cell r="B17" t="str">
            <v>CopyCode</v>
          </cell>
          <cell r="C17" t="str">
            <v>正本/影本</v>
          </cell>
          <cell r="D17" t="str">
            <v>VARCHAR2</v>
          </cell>
          <cell r="E17">
            <v>1</v>
          </cell>
          <cell r="G17"/>
        </row>
        <row r="18">
          <cell r="A18">
            <v>10</v>
          </cell>
          <cell r="B18" t="str">
            <v>ApplDate</v>
          </cell>
          <cell r="C18" t="str">
            <v>借閱日期</v>
          </cell>
          <cell r="D18" t="str">
            <v>DecimalD</v>
          </cell>
          <cell r="E18">
            <v>8</v>
          </cell>
          <cell r="G18"/>
        </row>
        <row r="19">
          <cell r="A19">
            <v>11</v>
          </cell>
          <cell r="B19" t="str">
            <v>ReturnDate</v>
          </cell>
          <cell r="C19" t="str">
            <v>歸還日期</v>
          </cell>
          <cell r="D19" t="str">
            <v>DecimalD</v>
          </cell>
          <cell r="E19">
            <v>8</v>
          </cell>
          <cell r="G19"/>
        </row>
        <row r="20">
          <cell r="A20">
            <v>12</v>
          </cell>
          <cell r="B20" t="str">
            <v>ReturnEmpNo</v>
          </cell>
          <cell r="C20" t="str">
            <v>歸還人</v>
          </cell>
          <cell r="D20" t="str">
            <v>VARCHAR2</v>
          </cell>
          <cell r="E20">
            <v>6</v>
          </cell>
          <cell r="G20"/>
        </row>
        <row r="21">
          <cell r="A21">
            <v>13</v>
          </cell>
          <cell r="B21" t="str">
            <v>Remark</v>
          </cell>
          <cell r="C21" t="str">
            <v>備註</v>
          </cell>
          <cell r="D21" t="str">
            <v>NVARCHAR2</v>
          </cell>
          <cell r="E21">
            <v>60</v>
          </cell>
          <cell r="G21"/>
        </row>
        <row r="22">
          <cell r="A22">
            <v>14</v>
          </cell>
          <cell r="B22" t="str">
            <v>ApplObj</v>
          </cell>
          <cell r="C22" t="str">
            <v>借閱項目</v>
          </cell>
          <cell r="D22" t="str">
            <v>VARCHAR2</v>
          </cell>
          <cell r="E22">
            <v>1</v>
          </cell>
          <cell r="G22" t="str">
            <v>1.重要袋
2.普通袋
3.重要袋&amp;普通袋
4.其他</v>
          </cell>
        </row>
        <row r="23">
          <cell r="A23">
            <v>15</v>
          </cell>
          <cell r="B23" t="str">
            <v>TitaEntDy</v>
          </cell>
          <cell r="C23" t="str">
            <v>登錄日期</v>
          </cell>
          <cell r="D23" t="str">
            <v>DecimalD</v>
          </cell>
          <cell r="E23">
            <v>8</v>
          </cell>
        </row>
        <row r="24">
          <cell r="A24">
            <v>16</v>
          </cell>
          <cell r="B24" t="str">
            <v>TitaTlrNo</v>
          </cell>
          <cell r="C24" t="str">
            <v>登錄經辦</v>
          </cell>
          <cell r="D24" t="str">
            <v>VARCHAR2</v>
          </cell>
          <cell r="E24">
            <v>6</v>
          </cell>
        </row>
        <row r="25">
          <cell r="A25">
            <v>17</v>
          </cell>
          <cell r="B25" t="str">
            <v>TitaTxtNo</v>
          </cell>
          <cell r="C25" t="str">
            <v>登錄交易序號</v>
          </cell>
          <cell r="D25" t="str">
            <v>DECIMAL</v>
          </cell>
          <cell r="E25">
            <v>8</v>
          </cell>
        </row>
        <row r="26">
          <cell r="A26">
            <v>18</v>
          </cell>
          <cell r="B26" t="str">
            <v>CreateDate</v>
          </cell>
          <cell r="C26" t="str">
            <v>建檔日期時間</v>
          </cell>
          <cell r="D26" t="str">
            <v>DATE</v>
          </cell>
          <cell r="E26"/>
        </row>
        <row r="27">
          <cell r="A27">
            <v>19</v>
          </cell>
          <cell r="B27" t="str">
            <v>CreateEmpNo</v>
          </cell>
          <cell r="C27" t="str">
            <v>建檔人員</v>
          </cell>
          <cell r="D27" t="str">
            <v>VARCHAR2</v>
          </cell>
          <cell r="E27">
            <v>6</v>
          </cell>
        </row>
        <row r="28">
          <cell r="A28">
            <v>20</v>
          </cell>
          <cell r="B28" t="str">
            <v>LastUpdate</v>
          </cell>
          <cell r="C28" t="str">
            <v>最後更新日期時間</v>
          </cell>
          <cell r="D28" t="str">
            <v>DATE</v>
          </cell>
          <cell r="E28"/>
        </row>
        <row r="29">
          <cell r="A29">
            <v>21</v>
          </cell>
          <cell r="B29" t="str">
            <v>LastUpdateEmpNo</v>
          </cell>
          <cell r="C29" t="str">
            <v>最後更新人員</v>
          </cell>
          <cell r="D29" t="str">
            <v>VARCHAR2</v>
          </cell>
          <cell r="E29">
            <v>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InnFundApl</v>
          </cell>
          <cell r="D1" t="str">
            <v>資金運用概況檔</v>
          </cell>
        </row>
        <row r="9">
          <cell r="A9">
            <v>1</v>
          </cell>
          <cell r="B9" t="str">
            <v>AcDate</v>
          </cell>
          <cell r="C9" t="str">
            <v>日期</v>
          </cell>
          <cell r="D9" t="str">
            <v>Decimal</v>
          </cell>
          <cell r="E9">
            <v>8</v>
          </cell>
          <cell r="F9">
            <v>0</v>
          </cell>
        </row>
        <row r="10">
          <cell r="A10">
            <v>2</v>
          </cell>
          <cell r="B10" t="str">
            <v>ResrvStndrd</v>
          </cell>
          <cell r="C10" t="str">
            <v>責任準備金</v>
          </cell>
          <cell r="D10" t="str">
            <v>DECIMAL</v>
          </cell>
          <cell r="E10">
            <v>14</v>
          </cell>
          <cell r="F10">
            <v>0</v>
          </cell>
        </row>
        <row r="11">
          <cell r="A11">
            <v>3</v>
          </cell>
          <cell r="B11" t="str">
            <v>PosbleBorPsn</v>
          </cell>
          <cell r="C11" t="str">
            <v>可放款比率%</v>
          </cell>
          <cell r="D11" t="str">
            <v>DECIMAL</v>
          </cell>
          <cell r="E11">
            <v>7</v>
          </cell>
          <cell r="F11">
            <v>4</v>
          </cell>
        </row>
        <row r="12">
          <cell r="A12">
            <v>4</v>
          </cell>
          <cell r="B12" t="str">
            <v>PosbleBorAmt</v>
          </cell>
          <cell r="C12" t="str">
            <v>可放款金額</v>
          </cell>
          <cell r="D12" t="str">
            <v>DECIMAL</v>
          </cell>
          <cell r="E12">
            <v>16</v>
          </cell>
          <cell r="F12">
            <v>2</v>
          </cell>
        </row>
        <row r="13">
          <cell r="A13">
            <v>5</v>
          </cell>
          <cell r="B13" t="str">
            <v>AlrdyBorAmt</v>
          </cell>
          <cell r="C13" t="str">
            <v>已放款金額</v>
          </cell>
          <cell r="D13" t="str">
            <v>DECIMAL</v>
          </cell>
          <cell r="E13">
            <v>16</v>
          </cell>
          <cell r="F13">
            <v>2</v>
          </cell>
        </row>
        <row r="14">
          <cell r="A14">
            <v>6</v>
          </cell>
          <cell r="B14" t="str">
            <v>StockHoldersEqt</v>
          </cell>
          <cell r="C14" t="str">
            <v>股東權益</v>
          </cell>
          <cell r="D14" t="str">
            <v>DECIMAL</v>
          </cell>
          <cell r="E14">
            <v>16</v>
          </cell>
          <cell r="F14">
            <v>2</v>
          </cell>
        </row>
        <row r="15">
          <cell r="A15">
            <v>7</v>
          </cell>
          <cell r="B15" t="str">
            <v>CreateDate</v>
          </cell>
          <cell r="C15" t="str">
            <v>建檔日期時間</v>
          </cell>
          <cell r="D15" t="str">
            <v>DATE</v>
          </cell>
        </row>
        <row r="16">
          <cell r="A16">
            <v>8</v>
          </cell>
          <cell r="B16" t="str">
            <v>CreateEmpNo</v>
          </cell>
          <cell r="C16" t="str">
            <v>建檔人員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LastUpdate</v>
          </cell>
          <cell r="C17" t="str">
            <v>最後更新日期時間</v>
          </cell>
          <cell r="D17" t="str">
            <v>DATE</v>
          </cell>
        </row>
        <row r="18">
          <cell r="A18">
            <v>10</v>
          </cell>
          <cell r="B18" t="str">
            <v>LastUpdateEmpNo</v>
          </cell>
          <cell r="C18" t="str">
            <v>最後更新人員</v>
          </cell>
          <cell r="D18" t="str">
            <v>VARCHAR2</v>
          </cell>
          <cell r="E18">
            <v>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InnLoanMeeting</v>
          </cell>
          <cell r="D1" t="str">
            <v>放審會記錄檔</v>
          </cell>
        </row>
        <row r="9">
          <cell r="A9">
            <v>1</v>
          </cell>
          <cell r="B9" t="str">
            <v>MeetingDate</v>
          </cell>
          <cell r="C9" t="str">
            <v>日期</v>
          </cell>
          <cell r="D9" t="str">
            <v>DecimalD</v>
          </cell>
          <cell r="E9">
            <v>8</v>
          </cell>
        </row>
        <row r="10">
          <cell r="A10">
            <v>2</v>
          </cell>
          <cell r="B10" t="str">
            <v>MeetingSeq</v>
          </cell>
          <cell r="C10" t="str">
            <v>次數</v>
          </cell>
          <cell r="D10" t="str">
            <v>DECIMAL</v>
          </cell>
          <cell r="E10">
            <v>4</v>
          </cell>
        </row>
        <row r="11">
          <cell r="A11">
            <v>3</v>
          </cell>
          <cell r="B11" t="str">
            <v>CustCode</v>
          </cell>
          <cell r="C11" t="str">
            <v>戶別</v>
          </cell>
          <cell r="D11" t="str">
            <v>VARCHAR2</v>
          </cell>
          <cell r="E11">
            <v>1</v>
          </cell>
        </row>
        <row r="12">
          <cell r="A12">
            <v>4</v>
          </cell>
          <cell r="B12" t="str">
            <v>CustCnt</v>
          </cell>
          <cell r="C12" t="str">
            <v>件數</v>
          </cell>
          <cell r="D12" t="str">
            <v>DECIMAL</v>
          </cell>
          <cell r="E12">
            <v>4</v>
          </cell>
        </row>
        <row r="13">
          <cell r="A13">
            <v>5</v>
          </cell>
          <cell r="B13" t="str">
            <v>Amount</v>
          </cell>
          <cell r="C13" t="str">
            <v>金額</v>
          </cell>
          <cell r="D13" t="str">
            <v>DECIMAL</v>
          </cell>
          <cell r="E13">
            <v>16</v>
          </cell>
          <cell r="F13">
            <v>2</v>
          </cell>
        </row>
        <row r="14">
          <cell r="A14">
            <v>6</v>
          </cell>
          <cell r="B14" t="str">
            <v>DaySumAmt</v>
          </cell>
          <cell r="C14" t="str">
            <v>當日合計</v>
          </cell>
          <cell r="D14" t="str">
            <v>DECIMAL</v>
          </cell>
          <cell r="E14">
            <v>16</v>
          </cell>
          <cell r="F14">
            <v>2</v>
          </cell>
        </row>
        <row r="15">
          <cell r="A15">
            <v>7</v>
          </cell>
          <cell r="B15" t="str">
            <v>CreateDate</v>
          </cell>
          <cell r="C15" t="str">
            <v>建檔日期時間</v>
          </cell>
          <cell r="D15" t="str">
            <v>DATE</v>
          </cell>
        </row>
        <row r="16">
          <cell r="A16">
            <v>8</v>
          </cell>
          <cell r="B16" t="str">
            <v>CreateEmpNo</v>
          </cell>
          <cell r="C16" t="str">
            <v>建檔人員</v>
          </cell>
          <cell r="D16" t="str">
            <v>VARCHAR2</v>
          </cell>
          <cell r="E16">
            <v>6</v>
          </cell>
        </row>
        <row r="17">
          <cell r="A17">
            <v>9</v>
          </cell>
          <cell r="B17" t="str">
            <v>LastUpdate</v>
          </cell>
          <cell r="C17" t="str">
            <v>最後更新日期時間</v>
          </cell>
          <cell r="D17" t="str">
            <v>DATE</v>
          </cell>
        </row>
        <row r="18">
          <cell r="A18">
            <v>10</v>
          </cell>
          <cell r="B18" t="str">
            <v>LastUpdateEmpNo</v>
          </cell>
          <cell r="C18" t="str">
            <v>最後更新人員</v>
          </cell>
          <cell r="D18" t="str">
            <v>VARCHAR2</v>
          </cell>
          <cell r="E18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F24"/>
  <sheetViews>
    <sheetView topLeftCell="A10" workbookViewId="0">
      <selection activeCell="B24" sqref="B24"/>
    </sheetView>
  </sheetViews>
  <sheetFormatPr defaultColWidth="22.109375" defaultRowHeight="16.2"/>
  <cols>
    <col min="1" max="1" width="6" bestFit="1" customWidth="1"/>
    <col min="2" max="2" width="17.5546875" bestFit="1" customWidth="1"/>
    <col min="3" max="3" width="32.44140625" bestFit="1" customWidth="1"/>
    <col min="4" max="4" width="17.44140625" bestFit="1" customWidth="1"/>
    <col min="5" max="5" width="17.21875" bestFit="1" customWidth="1"/>
    <col min="6" max="6" width="6" bestFit="1" customWidth="1"/>
  </cols>
  <sheetData>
    <row r="1" spans="1:6" ht="96.6">
      <c r="A1" s="1"/>
      <c r="B1" s="1"/>
      <c r="C1" s="1"/>
      <c r="D1" s="7" t="s">
        <v>87</v>
      </c>
      <c r="E1" s="8" t="s">
        <v>4</v>
      </c>
      <c r="F1" s="1"/>
    </row>
    <row r="2" spans="1:6" s="6" customFormat="1">
      <c r="A2" s="16" t="s">
        <v>0</v>
      </c>
      <c r="B2" s="16" t="s">
        <v>1</v>
      </c>
      <c r="C2" s="16" t="s">
        <v>2</v>
      </c>
      <c r="D2" s="17" t="s">
        <v>16</v>
      </c>
      <c r="E2" s="17" t="s">
        <v>5</v>
      </c>
      <c r="F2" s="18" t="s">
        <v>3</v>
      </c>
    </row>
    <row r="3" spans="1:6">
      <c r="A3" s="2">
        <f t="shared" ref="A3:A24" si="0">IF(ISNUMBER(A2),A2+1,1)</f>
        <v>1</v>
      </c>
      <c r="B3" s="3" t="str">
        <f>CollLaw!C1</f>
        <v>CollLaw</v>
      </c>
      <c r="C3" s="4" t="str">
        <f>CollLaw!D1</f>
        <v>法催紀錄法務進度檔</v>
      </c>
      <c r="D3" s="5">
        <v>3</v>
      </c>
      <c r="E3" s="5">
        <v>5</v>
      </c>
      <c r="F3" s="2"/>
    </row>
    <row r="4" spans="1:6">
      <c r="A4" s="2">
        <f t="shared" si="0"/>
        <v>2</v>
      </c>
      <c r="B4" s="3" t="str">
        <f>CollLetter!C1</f>
        <v>CollLetter</v>
      </c>
      <c r="C4" s="4" t="str">
        <f>CollLetter!D1</f>
        <v>法催紀錄函催檔</v>
      </c>
      <c r="D4" s="5">
        <v>3</v>
      </c>
      <c r="E4" s="5">
        <v>5</v>
      </c>
      <c r="F4" s="2"/>
    </row>
    <row r="5" spans="1:6">
      <c r="A5" s="2">
        <f t="shared" si="0"/>
        <v>3</v>
      </c>
      <c r="B5" s="3" t="str">
        <f>CollList!C1</f>
        <v>CollList</v>
      </c>
      <c r="C5" s="4" t="str">
        <f>CollList!D1</f>
        <v>法催紀錄清單檔</v>
      </c>
      <c r="D5" s="5">
        <v>1</v>
      </c>
      <c r="E5" s="5">
        <v>5</v>
      </c>
      <c r="F5" s="2"/>
    </row>
    <row r="6" spans="1:6">
      <c r="A6" s="2">
        <f t="shared" si="0"/>
        <v>4</v>
      </c>
      <c r="B6" s="3" t="str">
        <f>CollMeet!C1</f>
        <v>CollMeet</v>
      </c>
      <c r="C6" s="4" t="str">
        <f>CollMeet!D1</f>
        <v>法催紀錄面催檔</v>
      </c>
      <c r="D6" s="5">
        <v>3</v>
      </c>
      <c r="E6" s="5">
        <v>5</v>
      </c>
      <c r="F6" s="2"/>
    </row>
    <row r="7" spans="1:6">
      <c r="A7" s="2">
        <f t="shared" si="0"/>
        <v>5</v>
      </c>
      <c r="B7" s="3" t="str">
        <f>CollRemind!C1</f>
        <v>CollRemind</v>
      </c>
      <c r="C7" s="4" t="str">
        <f>CollRemind!D1</f>
        <v>法催紀錄提醒事項檔</v>
      </c>
      <c r="D7" s="5">
        <v>1</v>
      </c>
      <c r="E7" s="5">
        <v>5</v>
      </c>
      <c r="F7" s="2"/>
    </row>
    <row r="8" spans="1:6">
      <c r="A8" s="2">
        <f t="shared" si="0"/>
        <v>6</v>
      </c>
      <c r="B8" s="3" t="str">
        <f>CollTel!C1</f>
        <v>CollTel</v>
      </c>
      <c r="C8" s="4" t="str">
        <f>CollTel!D1</f>
        <v>法催紀錄電催檔</v>
      </c>
      <c r="D8" s="5">
        <v>3</v>
      </c>
      <c r="E8" s="5">
        <v>5</v>
      </c>
      <c r="F8" s="2"/>
    </row>
    <row r="9" spans="1:6">
      <c r="A9" s="2">
        <f t="shared" si="0"/>
        <v>7</v>
      </c>
      <c r="B9" s="3" t="str">
        <f>InnDocRecord!C1</f>
        <v>InnDocRecord</v>
      </c>
      <c r="C9" s="4" t="str">
        <f>InnDocRecord!D1</f>
        <v>檔案借閱檔</v>
      </c>
      <c r="D9" s="5">
        <v>3</v>
      </c>
      <c r="E9" s="5">
        <v>5</v>
      </c>
      <c r="F9" s="2"/>
    </row>
    <row r="10" spans="1:6">
      <c r="A10" s="2">
        <f t="shared" si="0"/>
        <v>8</v>
      </c>
      <c r="B10" s="3" t="str">
        <f>InnFundApl!C1</f>
        <v>InnFundApl</v>
      </c>
      <c r="C10" s="4" t="str">
        <f>InnFundApl!D1</f>
        <v>資金運用概況檔</v>
      </c>
      <c r="D10" s="5">
        <v>3</v>
      </c>
      <c r="E10" s="5">
        <v>5</v>
      </c>
      <c r="F10" s="2"/>
    </row>
    <row r="11" spans="1:6">
      <c r="A11" s="2">
        <f t="shared" si="0"/>
        <v>9</v>
      </c>
      <c r="B11" s="3" t="str">
        <f>InnLoanMeeting!C1</f>
        <v>InnLoanMeeting</v>
      </c>
      <c r="C11" s="4" t="str">
        <f>InnLoanMeeting!D1</f>
        <v>放審會記錄檔</v>
      </c>
      <c r="D11" s="5">
        <v>1</v>
      </c>
      <c r="E11" s="5">
        <v>5</v>
      </c>
      <c r="F11" s="2"/>
    </row>
    <row r="12" spans="1:6">
      <c r="A12" s="2">
        <f t="shared" si="0"/>
        <v>10</v>
      </c>
      <c r="B12" s="3" t="str">
        <f>NegAppr01!C1</f>
        <v>NegAppr01</v>
      </c>
      <c r="C12" s="4" t="str">
        <f>NegAppr01!D1</f>
        <v>最大債權撥付資料檔</v>
      </c>
      <c r="D12" s="5">
        <v>5</v>
      </c>
      <c r="E12" s="5">
        <v>5</v>
      </c>
      <c r="F12" s="2"/>
    </row>
    <row r="13" spans="1:6">
      <c r="A13" s="2">
        <f t="shared" si="0"/>
        <v>11</v>
      </c>
      <c r="B13" s="3" t="str">
        <f>NegAppr02!C1</f>
        <v>NegAppr02</v>
      </c>
      <c r="C13" s="4" t="str">
        <f>NegAppr02!D1</f>
        <v>一般債權撥付資料檔</v>
      </c>
      <c r="D13" s="5">
        <v>1</v>
      </c>
      <c r="E13" s="5">
        <v>5</v>
      </c>
      <c r="F13" s="2"/>
    </row>
    <row r="14" spans="1:6">
      <c r="A14" s="2">
        <f t="shared" si="0"/>
        <v>12</v>
      </c>
      <c r="B14" s="3" t="str">
        <f>NegFinAcct!C1</f>
        <v>NegFinAcct</v>
      </c>
      <c r="C14" s="4" t="str">
        <f>NegFinAcct!D1</f>
        <v>債務協商債權機構帳戶檔</v>
      </c>
      <c r="D14" s="5">
        <v>5</v>
      </c>
      <c r="E14" s="5">
        <v>5</v>
      </c>
      <c r="F14" s="2"/>
    </row>
    <row r="15" spans="1:6">
      <c r="A15" s="2">
        <f t="shared" si="0"/>
        <v>13</v>
      </c>
      <c r="B15" s="3" t="str">
        <f>NegFinShare!C1</f>
        <v>NegFinShare</v>
      </c>
      <c r="C15" s="4" t="str">
        <f>NegFinShare!D1</f>
        <v>債務協商債權分攤檔</v>
      </c>
      <c r="D15" s="5">
        <v>5</v>
      </c>
      <c r="E15" s="5">
        <v>5</v>
      </c>
      <c r="F15" s="2"/>
    </row>
    <row r="16" spans="1:6">
      <c r="A16" s="2">
        <f t="shared" si="0"/>
        <v>14</v>
      </c>
      <c r="B16" s="3" t="str">
        <f>NegMain!C1</f>
        <v>NegMain</v>
      </c>
      <c r="C16" s="4" t="str">
        <f>NegMain!D1</f>
        <v>債務協商案件主檔</v>
      </c>
      <c r="D16" s="5">
        <v>5</v>
      </c>
      <c r="E16" s="5">
        <v>5</v>
      </c>
      <c r="F16" s="2"/>
    </row>
    <row r="17" spans="1:6">
      <c r="A17" s="2">
        <f t="shared" si="0"/>
        <v>15</v>
      </c>
      <c r="B17" s="3" t="str">
        <f>NegTrans!C1</f>
        <v>NegTrans</v>
      </c>
      <c r="C17" s="4" t="str">
        <f>NegTrans!D1</f>
        <v>債務協商交易檔</v>
      </c>
      <c r="D17" s="5">
        <v>5</v>
      </c>
      <c r="E17" s="5">
        <v>5</v>
      </c>
      <c r="F17" s="2"/>
    </row>
    <row r="18" spans="1:6">
      <c r="A18" s="2">
        <f t="shared" si="0"/>
        <v>16</v>
      </c>
      <c r="B18" s="3" t="str">
        <f>PfBsDetail!C1</f>
        <v>PfBsDetail</v>
      </c>
      <c r="C18" s="4" t="str">
        <f>PfBsDetail!D1</f>
        <v>房貸專員業績明細檔</v>
      </c>
      <c r="D18" s="5">
        <v>3</v>
      </c>
      <c r="E18" s="5">
        <v>5</v>
      </c>
      <c r="F18" s="2"/>
    </row>
    <row r="19" spans="1:6">
      <c r="A19" s="2">
        <f t="shared" si="0"/>
        <v>17</v>
      </c>
      <c r="B19" s="3" t="str">
        <f>PfBsOfficer!C1</f>
        <v>PfBsOfficer</v>
      </c>
      <c r="C19" s="4" t="str">
        <f>PfBsOfficer!D1</f>
        <v>房貸專員業績目標檔</v>
      </c>
      <c r="D19" s="5">
        <v>3</v>
      </c>
      <c r="E19" s="5">
        <v>5</v>
      </c>
      <c r="F19" s="2"/>
    </row>
    <row r="20" spans="1:6">
      <c r="A20" s="2">
        <f t="shared" si="0"/>
        <v>18</v>
      </c>
      <c r="B20" s="3" t="str">
        <f>PfCoOfficer!C1</f>
        <v>PfCoOfficer</v>
      </c>
      <c r="C20" s="4" t="str">
        <f>PfCoOfficer!D1</f>
        <v>協辦人員等級檔</v>
      </c>
      <c r="D20" s="5">
        <v>3</v>
      </c>
      <c r="E20" s="5">
        <v>5</v>
      </c>
      <c r="F20" s="2"/>
    </row>
    <row r="21" spans="1:6">
      <c r="A21" s="2">
        <f t="shared" si="0"/>
        <v>19</v>
      </c>
      <c r="B21" s="3" t="str">
        <f>PfDeparment!C1</f>
        <v>PfDeparment</v>
      </c>
      <c r="C21" s="4" t="str">
        <f>PfDeparment!D1</f>
        <v>單位、區部、部室業績目標檔</v>
      </c>
      <c r="D21" s="5">
        <v>3</v>
      </c>
      <c r="E21" s="5">
        <v>5</v>
      </c>
      <c r="F21" s="2"/>
    </row>
    <row r="22" spans="1:6">
      <c r="A22" s="2">
        <f t="shared" si="0"/>
        <v>20</v>
      </c>
      <c r="B22" s="3" t="str">
        <f>PfItDetail!C1</f>
        <v>PfItDetail</v>
      </c>
      <c r="C22" s="4" t="str">
        <f>PfItDetail!D1</f>
        <v>介紹人業績明細檔</v>
      </c>
      <c r="D22" s="5">
        <v>3</v>
      </c>
      <c r="E22" s="5">
        <v>5</v>
      </c>
      <c r="F22" s="2"/>
    </row>
    <row r="23" spans="1:6">
      <c r="A23" s="2">
        <f t="shared" si="0"/>
        <v>21</v>
      </c>
      <c r="B23" s="3" t="str">
        <f>PfReward!C1</f>
        <v>PfReward</v>
      </c>
      <c r="C23" s="4" t="str">
        <f>PfReward!D1</f>
        <v>介紹、協辦獎金發放檔</v>
      </c>
      <c r="D23" s="5">
        <v>3</v>
      </c>
      <c r="E23" s="5">
        <v>5</v>
      </c>
      <c r="F23" s="2"/>
    </row>
    <row r="24" spans="1:6">
      <c r="A24" s="2">
        <f t="shared" si="0"/>
        <v>22</v>
      </c>
      <c r="B24" s="3" t="str">
        <f>InnReCheck!C1</f>
        <v>InnReCheck</v>
      </c>
      <c r="C24" s="4" t="str">
        <f>InnReCheck!D1</f>
        <v>覆審案件明細檔</v>
      </c>
      <c r="D24" s="5">
        <v>3</v>
      </c>
      <c r="E24" s="5">
        <v>5</v>
      </c>
      <c r="F24" s="2"/>
    </row>
  </sheetData>
  <phoneticPr fontId="4" type="noConversion"/>
  <hyperlinks>
    <hyperlink ref="B3" location="CollLaw!A1" display="CollLaw!A1" xr:uid="{00000000-0004-0000-0000-000000000000}"/>
    <hyperlink ref="B4" location="CollLetter!A1" display="CollLetter!A1" xr:uid="{00000000-0004-0000-0000-000001000000}"/>
    <hyperlink ref="B5" location="CollList!A1" display="CollList!A1" xr:uid="{00000000-0004-0000-0000-000002000000}"/>
    <hyperlink ref="B6" location="CollMeet!A1" display="CollMeet!A1" xr:uid="{00000000-0004-0000-0000-000003000000}"/>
    <hyperlink ref="B7" location="CollRemind!A1" display="CollRemind!A1" xr:uid="{00000000-0004-0000-0000-000004000000}"/>
    <hyperlink ref="B8" location="CollTel!A1" display="CollTel!A1" xr:uid="{00000000-0004-0000-0000-000005000000}"/>
    <hyperlink ref="B9" location="InnDocRecord!A1" display="InnDocRecord!A1" xr:uid="{00000000-0004-0000-0000-000006000000}"/>
    <hyperlink ref="B10" location="InnFundApl!A1" display="InnFundApl!A1" xr:uid="{00000000-0004-0000-0000-000007000000}"/>
    <hyperlink ref="B11" location="InnLoanMeeting!A1" display="InnLoanMeeting!A1" xr:uid="{00000000-0004-0000-0000-000008000000}"/>
    <hyperlink ref="B12" location="NegAppr01!A1" display="NegAppr01!A1" xr:uid="{00000000-0004-0000-0000-000009000000}"/>
    <hyperlink ref="B13" location="NegAppr02!A1" display="NegAppr02!A1" xr:uid="{00000000-0004-0000-0000-00000A000000}"/>
    <hyperlink ref="B14" location="NegFinAcct!A1" display="NegFinAcct!A1" xr:uid="{00000000-0004-0000-0000-00000B000000}"/>
    <hyperlink ref="B15" location="NegFinShare!A1" display="NegFinShare!A1" xr:uid="{00000000-0004-0000-0000-00000C000000}"/>
    <hyperlink ref="B16" location="NegMain!A1" display="NegMain!A1" xr:uid="{00000000-0004-0000-0000-00000D000000}"/>
    <hyperlink ref="B17" location="NegTrans!A1" display="NegTrans!A1" xr:uid="{00000000-0004-0000-0000-00000E000000}"/>
    <hyperlink ref="B18" location="PfBsDetail!A1" display="PfBsDetail!A1" xr:uid="{00000000-0004-0000-0000-00000F000000}"/>
    <hyperlink ref="B19" location="PfBsOfficer!A1" display="PfBsOfficer!A1" xr:uid="{00000000-0004-0000-0000-000010000000}"/>
    <hyperlink ref="B20" location="PfCoOfficer!A1" display="PfCoOfficer!A1" xr:uid="{00000000-0004-0000-0000-000011000000}"/>
    <hyperlink ref="B21" location="PfDeparment!A1" display="PfDeparment!A1" xr:uid="{00000000-0004-0000-0000-000012000000}"/>
    <hyperlink ref="B22" location="PfItDetail!A1" display="PfItDetail!A1" xr:uid="{00000000-0004-0000-0000-000013000000}"/>
    <hyperlink ref="B23" location="PfReward!A1" display="PfReward!A1" xr:uid="{00000000-0004-0000-0000-000014000000}"/>
    <hyperlink ref="B24" location="InnReCheck!A1" display="InnReCheck!A1" xr:uid="{00000000-0004-0000-0000-000015000000}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10"/>
  <dimension ref="A1:N14"/>
  <sheetViews>
    <sheetView workbookViewId="0">
      <selection activeCell="J25" sqref="J25"/>
    </sheetView>
  </sheetViews>
  <sheetFormatPr defaultColWidth="67.5546875" defaultRowHeight="16.2" customHeight="1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ht="16.2" customHeight="1">
      <c r="A1" s="55" t="s">
        <v>21</v>
      </c>
      <c r="B1" s="56"/>
      <c r="C1" s="9" t="str">
        <f>[9]DBD!C1</f>
        <v>InnLoanMeeting</v>
      </c>
      <c r="D1" s="9" t="str">
        <f>[9]DBD!D1</f>
        <v>放審會記錄檔</v>
      </c>
      <c r="E1" s="21" t="s">
        <v>56</v>
      </c>
      <c r="F1" s="10"/>
      <c r="G1" s="10"/>
    </row>
    <row r="2" spans="1:14" s="30" customFormat="1" ht="16.2" customHeight="1">
      <c r="A2" s="35"/>
      <c r="B2" s="36" t="s">
        <v>318</v>
      </c>
      <c r="C2" s="28"/>
      <c r="D2" s="28"/>
      <c r="E2" s="21"/>
      <c r="F2" s="29"/>
      <c r="G2" s="29"/>
    </row>
    <row r="3" spans="1:14" s="30" customFormat="1" ht="16.2" customHeight="1">
      <c r="A3" s="35"/>
      <c r="B3" s="36" t="s">
        <v>319</v>
      </c>
      <c r="C3" s="28"/>
      <c r="D3" s="28"/>
      <c r="E3" s="21"/>
      <c r="F3" s="29"/>
      <c r="G3" s="29"/>
    </row>
    <row r="4" spans="1:14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</row>
    <row r="5" spans="1:14" ht="16.2" customHeight="1">
      <c r="A5" s="9">
        <f>[9]DBD!A9</f>
        <v>1</v>
      </c>
      <c r="B5" s="9" t="str">
        <f>[9]DBD!B9</f>
        <v>MeetingDate</v>
      </c>
      <c r="C5" s="9" t="str">
        <f>[9]DBD!C9</f>
        <v>日期</v>
      </c>
      <c r="D5" s="9" t="str">
        <f>[9]DBD!D9</f>
        <v>DecimalD</v>
      </c>
      <c r="E5" s="9">
        <f>[9]DBD!E9</f>
        <v>8</v>
      </c>
      <c r="F5" s="9">
        <f>[9]DBD!F9</f>
        <v>0</v>
      </c>
      <c r="G5" s="9">
        <f>[9]DBD!G9</f>
        <v>0</v>
      </c>
      <c r="H5" s="15"/>
      <c r="I5" s="15"/>
      <c r="J5" s="15"/>
      <c r="K5" s="15"/>
      <c r="L5" s="15"/>
      <c r="M5" s="15"/>
      <c r="N5" s="15"/>
    </row>
    <row r="6" spans="1:14" ht="16.2" customHeight="1">
      <c r="A6" s="9">
        <f>[9]DBD!A10</f>
        <v>2</v>
      </c>
      <c r="B6" s="9" t="str">
        <f>[9]DBD!B10</f>
        <v>MeetingSeq</v>
      </c>
      <c r="C6" s="9" t="str">
        <f>[9]DBD!C10</f>
        <v>次數</v>
      </c>
      <c r="D6" s="9" t="str">
        <f>[9]DBD!D10</f>
        <v>DECIMAL</v>
      </c>
      <c r="E6" s="9">
        <f>[9]DBD!E10</f>
        <v>4</v>
      </c>
      <c r="F6" s="9">
        <f>[9]DBD!F10</f>
        <v>0</v>
      </c>
      <c r="G6" s="9">
        <f>[9]DBD!G10</f>
        <v>0</v>
      </c>
      <c r="H6" s="15"/>
      <c r="I6" s="19"/>
      <c r="J6" s="19"/>
      <c r="K6" s="19"/>
      <c r="L6" s="19"/>
      <c r="M6" s="15"/>
      <c r="N6" s="15"/>
    </row>
    <row r="7" spans="1:14" ht="16.2" customHeight="1">
      <c r="A7" s="9">
        <f>[9]DBD!A11</f>
        <v>3</v>
      </c>
      <c r="B7" s="9" t="str">
        <f>[9]DBD!B11</f>
        <v>CustCode</v>
      </c>
      <c r="C7" s="9" t="str">
        <f>[9]DBD!C11</f>
        <v>戶別</v>
      </c>
      <c r="D7" s="9" t="str">
        <f>[9]DBD!D11</f>
        <v>VARCHAR2</v>
      </c>
      <c r="E7" s="9">
        <f>[9]DBD!E11</f>
        <v>1</v>
      </c>
      <c r="F7" s="9">
        <f>[9]DBD!F11</f>
        <v>0</v>
      </c>
      <c r="G7" s="9">
        <f>[9]DBD!G11</f>
        <v>0</v>
      </c>
      <c r="H7" s="15"/>
      <c r="I7" s="15"/>
      <c r="J7" s="15"/>
      <c r="K7" s="15"/>
      <c r="L7" s="15"/>
      <c r="M7" s="15"/>
      <c r="N7" s="15"/>
    </row>
    <row r="8" spans="1:14" ht="16.2" customHeight="1">
      <c r="A8" s="9">
        <f>[9]DBD!A12</f>
        <v>4</v>
      </c>
      <c r="B8" s="9" t="str">
        <f>[9]DBD!B12</f>
        <v>CustCnt</v>
      </c>
      <c r="C8" s="9" t="str">
        <f>[9]DBD!C12</f>
        <v>件數</v>
      </c>
      <c r="D8" s="9" t="str">
        <f>[9]DBD!D12</f>
        <v>DECIMAL</v>
      </c>
      <c r="E8" s="9">
        <f>[9]DBD!E12</f>
        <v>4</v>
      </c>
      <c r="F8" s="9">
        <f>[9]DBD!F12</f>
        <v>0</v>
      </c>
      <c r="G8" s="9">
        <f>[9]DBD!G12</f>
        <v>0</v>
      </c>
      <c r="H8" s="15"/>
      <c r="I8" s="15"/>
      <c r="J8" s="15"/>
      <c r="K8" s="15"/>
      <c r="L8" s="15"/>
      <c r="M8" s="15"/>
      <c r="N8" s="15"/>
    </row>
    <row r="9" spans="1:14" ht="16.2" customHeight="1">
      <c r="A9" s="9">
        <f>[9]DBD!A13</f>
        <v>5</v>
      </c>
      <c r="B9" s="9" t="str">
        <f>[9]DBD!B13</f>
        <v>Amount</v>
      </c>
      <c r="C9" s="9" t="str">
        <f>[9]DBD!C13</f>
        <v>金額</v>
      </c>
      <c r="D9" s="9" t="str">
        <f>[9]DBD!D13</f>
        <v>DECIMAL</v>
      </c>
      <c r="E9" s="9">
        <f>[9]DBD!E13</f>
        <v>16</v>
      </c>
      <c r="F9" s="9">
        <f>[9]DBD!F13</f>
        <v>2</v>
      </c>
      <c r="G9" s="9">
        <f>[9]DBD!G13</f>
        <v>0</v>
      </c>
      <c r="H9" s="15"/>
      <c r="I9" s="15"/>
      <c r="J9" s="15"/>
      <c r="K9" s="15"/>
      <c r="L9" s="15"/>
      <c r="M9" s="15"/>
      <c r="N9" s="15"/>
    </row>
    <row r="10" spans="1:14" ht="16.2" customHeight="1">
      <c r="A10" s="9">
        <f>[9]DBD!A14</f>
        <v>6</v>
      </c>
      <c r="B10" s="9" t="str">
        <f>[9]DBD!B14</f>
        <v>DaySumAmt</v>
      </c>
      <c r="C10" s="9" t="str">
        <f>[9]DBD!C14</f>
        <v>當日合計</v>
      </c>
      <c r="D10" s="9" t="str">
        <f>[9]DBD!D14</f>
        <v>DECIMAL</v>
      </c>
      <c r="E10" s="9">
        <f>[9]DBD!E14</f>
        <v>16</v>
      </c>
      <c r="F10" s="9">
        <f>[9]DBD!F14</f>
        <v>2</v>
      </c>
      <c r="G10" s="9">
        <f>[9]DBD!G14</f>
        <v>0</v>
      </c>
      <c r="H10" s="15"/>
      <c r="I10" s="15"/>
      <c r="J10" s="15"/>
      <c r="K10" s="15"/>
      <c r="L10" s="15"/>
      <c r="M10" s="15"/>
      <c r="N10" s="15"/>
    </row>
    <row r="11" spans="1:14" ht="16.2" customHeight="1">
      <c r="A11" s="9">
        <f>[9]DBD!A15</f>
        <v>7</v>
      </c>
      <c r="B11" s="9" t="str">
        <f>[9]DBD!B15</f>
        <v>CreateDate</v>
      </c>
      <c r="C11" s="9" t="str">
        <f>[9]DBD!C15</f>
        <v>建檔日期時間</v>
      </c>
      <c r="D11" s="9" t="str">
        <f>[9]DBD!D15</f>
        <v>DATE</v>
      </c>
      <c r="E11" s="9">
        <f>[9]DBD!E15</f>
        <v>0</v>
      </c>
      <c r="F11" s="9">
        <f>[9]DBD!F15</f>
        <v>0</v>
      </c>
      <c r="G11" s="9">
        <f>[9]DBD!G15</f>
        <v>0</v>
      </c>
      <c r="H11" s="15"/>
      <c r="I11" s="15"/>
      <c r="J11" s="15"/>
      <c r="K11" s="15"/>
      <c r="L11" s="15"/>
      <c r="M11" s="15"/>
      <c r="N11" s="15"/>
    </row>
    <row r="12" spans="1:14" ht="16.2" customHeight="1">
      <c r="A12" s="9">
        <f>[9]DBD!A16</f>
        <v>8</v>
      </c>
      <c r="B12" s="9" t="str">
        <f>[9]DBD!B16</f>
        <v>CreateEmpNo</v>
      </c>
      <c r="C12" s="9" t="str">
        <f>[9]DBD!C16</f>
        <v>建檔人員</v>
      </c>
      <c r="D12" s="9" t="str">
        <f>[9]DBD!D16</f>
        <v>VARCHAR2</v>
      </c>
      <c r="E12" s="9">
        <f>[9]DBD!E16</f>
        <v>6</v>
      </c>
      <c r="F12" s="9">
        <f>[9]DBD!F16</f>
        <v>0</v>
      </c>
      <c r="G12" s="9">
        <f>[9]DBD!G16</f>
        <v>0</v>
      </c>
      <c r="H12" s="15"/>
      <c r="I12" s="15"/>
      <c r="J12" s="15"/>
      <c r="K12" s="15"/>
      <c r="L12" s="15"/>
      <c r="M12" s="15"/>
      <c r="N12" s="15"/>
    </row>
    <row r="13" spans="1:14" ht="16.2" customHeight="1">
      <c r="A13" s="9">
        <f>[9]DBD!A17</f>
        <v>9</v>
      </c>
      <c r="B13" s="9" t="str">
        <f>[9]DBD!B17</f>
        <v>LastUpdate</v>
      </c>
      <c r="C13" s="9" t="str">
        <f>[9]DBD!C17</f>
        <v>最後更新日期時間</v>
      </c>
      <c r="D13" s="9" t="str">
        <f>[9]DBD!D17</f>
        <v>DATE</v>
      </c>
      <c r="E13" s="9">
        <f>[9]DBD!E17</f>
        <v>0</v>
      </c>
      <c r="F13" s="9">
        <f>[9]DBD!F17</f>
        <v>0</v>
      </c>
      <c r="G13" s="9">
        <f>[9]DBD!G17</f>
        <v>0</v>
      </c>
      <c r="H13" s="15"/>
      <c r="I13" s="15"/>
      <c r="J13" s="15"/>
      <c r="K13" s="15"/>
      <c r="L13" s="15"/>
      <c r="M13" s="15"/>
      <c r="N13" s="15"/>
    </row>
    <row r="14" spans="1:14" ht="16.2" customHeight="1">
      <c r="A14" s="9">
        <f>[9]DBD!A18</f>
        <v>10</v>
      </c>
      <c r="B14" s="9" t="str">
        <f>[9]DBD!B18</f>
        <v>LastUpdateEmpNo</v>
      </c>
      <c r="C14" s="9" t="str">
        <f>[9]DBD!C18</f>
        <v>最後更新人員</v>
      </c>
      <c r="D14" s="9" t="str">
        <f>[9]DBD!D18</f>
        <v>VARCHAR2</v>
      </c>
      <c r="E14" s="9">
        <f>[9]DBD!E18</f>
        <v>6</v>
      </c>
      <c r="F14" s="9">
        <f>[9]DBD!F18</f>
        <v>0</v>
      </c>
      <c r="G14" s="9">
        <f>[9]DBD!G18</f>
        <v>0</v>
      </c>
      <c r="H14" s="15"/>
      <c r="I14" s="15"/>
      <c r="J14" s="15"/>
      <c r="K14" s="15"/>
      <c r="L14" s="15"/>
      <c r="M14" s="15"/>
      <c r="N14" s="15"/>
    </row>
  </sheetData>
  <mergeCells count="1">
    <mergeCell ref="A1:B1"/>
  </mergeCells>
  <phoneticPr fontId="1" type="noConversion"/>
  <hyperlinks>
    <hyperlink ref="E1" location="'L5'!A1" display="回首頁" xr:uid="{00000000-0004-0000-09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工作表11"/>
  <dimension ref="A1:O27"/>
  <sheetViews>
    <sheetView topLeftCell="I4" workbookViewId="0">
      <selection activeCell="O23" sqref="O23"/>
    </sheetView>
  </sheetViews>
  <sheetFormatPr defaultColWidth="67.55468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25.109375" style="11" bestFit="1" customWidth="1"/>
    <col min="8" max="9" width="17.77734375" style="11" bestFit="1" customWidth="1"/>
    <col min="10" max="10" width="15.33203125" style="11" bestFit="1" customWidth="1"/>
    <col min="11" max="11" width="10.44140625" style="11" bestFit="1" customWidth="1"/>
    <col min="12" max="13" width="6.21875" style="11" bestFit="1" customWidth="1"/>
    <col min="14" max="14" width="76.33203125" style="11" bestFit="1" customWidth="1"/>
    <col min="15" max="16384" width="67.5546875" style="11"/>
  </cols>
  <sheetData>
    <row r="1" spans="1:15">
      <c r="A1" s="55" t="s">
        <v>21</v>
      </c>
      <c r="B1" s="56"/>
      <c r="C1" s="9" t="str">
        <f>[10]DBD!C1</f>
        <v>NegAppr01</v>
      </c>
      <c r="D1" s="9" t="str">
        <f>[10]DBD!D1</f>
        <v>最大債權撥付資料檔</v>
      </c>
      <c r="E1" s="21" t="s">
        <v>56</v>
      </c>
      <c r="F1" s="10"/>
      <c r="G1" s="10"/>
    </row>
    <row r="2" spans="1:15" s="30" customFormat="1" ht="409.6">
      <c r="A2" s="35"/>
      <c r="B2" s="36" t="s">
        <v>318</v>
      </c>
      <c r="C2" s="28" t="s">
        <v>504</v>
      </c>
      <c r="D2" s="28"/>
      <c r="E2" s="21"/>
      <c r="F2" s="29"/>
      <c r="G2" s="29"/>
    </row>
    <row r="3" spans="1:15" s="30" customFormat="1" ht="48.6">
      <c r="A3" s="35"/>
      <c r="B3" s="36" t="s">
        <v>319</v>
      </c>
      <c r="C3" s="28" t="s">
        <v>505</v>
      </c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[10]DBD!A9</f>
        <v>1</v>
      </c>
      <c r="B5" s="9" t="str">
        <f>[10]DBD!B9</f>
        <v>AcDate</v>
      </c>
      <c r="C5" s="9" t="str">
        <f>[10]DBD!C9</f>
        <v>會計日期</v>
      </c>
      <c r="D5" s="9" t="str">
        <f>[10]DBD!D9</f>
        <v>DecimalD</v>
      </c>
      <c r="E5" s="9">
        <f>[10]DBD!E9</f>
        <v>8</v>
      </c>
      <c r="F5" s="9">
        <f>[10]DBD!F9</f>
        <v>0</v>
      </c>
      <c r="G5" s="9">
        <f>[10]DBD!G9</f>
        <v>0</v>
      </c>
      <c r="H5" s="15" t="s">
        <v>302</v>
      </c>
      <c r="I5" s="15" t="s">
        <v>303</v>
      </c>
      <c r="J5" s="15" t="s">
        <v>31</v>
      </c>
      <c r="K5" s="15" t="s">
        <v>306</v>
      </c>
      <c r="L5" s="15">
        <v>8</v>
      </c>
      <c r="M5" s="15"/>
      <c r="N5" s="15"/>
    </row>
    <row r="6" spans="1:15">
      <c r="A6" s="9">
        <f>[10]DBD!A10</f>
        <v>2</v>
      </c>
      <c r="B6" s="9" t="str">
        <f>[10]DBD!B10</f>
        <v>TitaTlrNo</v>
      </c>
      <c r="C6" s="9" t="str">
        <f>[10]DBD!C10</f>
        <v>經辦</v>
      </c>
      <c r="D6" s="9" t="str">
        <f>[10]DBD!D10</f>
        <v>VARCHAR2</v>
      </c>
      <c r="E6" s="9">
        <f>[10]DBD!E10</f>
        <v>6</v>
      </c>
      <c r="F6" s="9">
        <f>[10]DBD!F10</f>
        <v>0</v>
      </c>
      <c r="G6" s="9">
        <f>[10]DBD!G10</f>
        <v>0</v>
      </c>
      <c r="H6" s="15" t="s">
        <v>302</v>
      </c>
      <c r="I6" s="15" t="s">
        <v>304</v>
      </c>
      <c r="J6" s="15" t="s">
        <v>307</v>
      </c>
      <c r="K6" s="15" t="s">
        <v>308</v>
      </c>
      <c r="L6" s="11">
        <v>6</v>
      </c>
      <c r="M6" s="15"/>
      <c r="N6" s="15"/>
    </row>
    <row r="7" spans="1:15">
      <c r="A7" s="9">
        <f>[10]DBD!A11</f>
        <v>3</v>
      </c>
      <c r="B7" s="9" t="str">
        <f>[10]DBD!B11</f>
        <v>TitaTxtNo</v>
      </c>
      <c r="C7" s="9" t="str">
        <f>[10]DBD!C11</f>
        <v>交易序號</v>
      </c>
      <c r="D7" s="9" t="str">
        <f>[10]DBD!D11</f>
        <v>DECIMAL</v>
      </c>
      <c r="E7" s="9">
        <f>[10]DBD!E11</f>
        <v>8</v>
      </c>
      <c r="F7" s="9">
        <f>[10]DBD!F11</f>
        <v>0</v>
      </c>
      <c r="G7" s="9">
        <f>[10]DBD!G11</f>
        <v>0</v>
      </c>
      <c r="H7" s="15" t="s">
        <v>302</v>
      </c>
      <c r="I7" s="15" t="s">
        <v>305</v>
      </c>
      <c r="J7" s="15" t="s">
        <v>32</v>
      </c>
      <c r="K7" s="15" t="s">
        <v>309</v>
      </c>
      <c r="L7" s="15">
        <v>8</v>
      </c>
      <c r="M7" s="15"/>
      <c r="N7" s="15"/>
    </row>
    <row r="8" spans="1:15">
      <c r="A8" s="9">
        <f>[10]DBD!A12</f>
        <v>4</v>
      </c>
      <c r="B8" s="9" t="str">
        <f>[10]DBD!B12</f>
        <v>FinCode</v>
      </c>
      <c r="C8" s="9" t="str">
        <f>[10]DBD!C12</f>
        <v>債權機構代號</v>
      </c>
      <c r="D8" s="9" t="str">
        <f>[10]DBD!D12</f>
        <v>VARCHAR2</v>
      </c>
      <c r="E8" s="9">
        <f>[10]DBD!E12</f>
        <v>10</v>
      </c>
      <c r="F8" s="9">
        <f>[10]DBD!F12</f>
        <v>0</v>
      </c>
      <c r="G8" s="9">
        <f>[10]DBD!G12</f>
        <v>0</v>
      </c>
      <c r="H8" s="15" t="s">
        <v>268</v>
      </c>
      <c r="I8" s="15" t="s">
        <v>62</v>
      </c>
      <c r="J8" s="15" t="s">
        <v>63</v>
      </c>
      <c r="K8" s="15" t="s">
        <v>60</v>
      </c>
      <c r="L8" s="15">
        <v>8</v>
      </c>
      <c r="M8" s="15"/>
      <c r="N8" s="15" t="s">
        <v>335</v>
      </c>
      <c r="O8" s="11" t="s">
        <v>506</v>
      </c>
    </row>
    <row r="9" spans="1:15">
      <c r="A9" s="9">
        <f>[10]DBD!A13</f>
        <v>5</v>
      </c>
      <c r="B9" s="9" t="str">
        <f>[10]DBD!B13</f>
        <v>CustNo</v>
      </c>
      <c r="C9" s="9" t="str">
        <f>[10]DBD!C13</f>
        <v>戶號</v>
      </c>
      <c r="D9" s="9" t="str">
        <f>[10]DBD!D13</f>
        <v>DECIMAL</v>
      </c>
      <c r="E9" s="9">
        <f>[10]DBD!E13</f>
        <v>7</v>
      </c>
      <c r="F9" s="9">
        <f>[10]DBD!F13</f>
        <v>0</v>
      </c>
      <c r="G9" s="9" t="str">
        <f>[10]DBD!G13</f>
        <v>保貸戶須建立客戶主檔</v>
      </c>
      <c r="H9" s="15" t="s">
        <v>289</v>
      </c>
      <c r="I9" s="15" t="s">
        <v>290</v>
      </c>
      <c r="J9" s="15" t="s">
        <v>291</v>
      </c>
      <c r="K9" s="15" t="s">
        <v>292</v>
      </c>
      <c r="L9" s="15">
        <v>7</v>
      </c>
      <c r="M9" s="15"/>
      <c r="N9" s="15"/>
    </row>
    <row r="10" spans="1:15">
      <c r="A10" s="9">
        <f>[10]DBD!A14</f>
        <v>6</v>
      </c>
      <c r="B10" s="9" t="str">
        <f>[10]DBD!B14</f>
        <v>CaseSeq</v>
      </c>
      <c r="C10" s="9" t="str">
        <f>[10]DBD!C14</f>
        <v>案件序號</v>
      </c>
      <c r="D10" s="9" t="str">
        <f>[10]DBD!D14</f>
        <v>DECIMAL</v>
      </c>
      <c r="E10" s="9">
        <f>[10]DBD!E14</f>
        <v>3</v>
      </c>
      <c r="F10" s="9">
        <f>[10]DBD!F14</f>
        <v>0</v>
      </c>
      <c r="G10" s="9">
        <f>[10]DBD!G14</f>
        <v>0</v>
      </c>
      <c r="H10" s="15" t="s">
        <v>289</v>
      </c>
      <c r="I10" s="15" t="s">
        <v>293</v>
      </c>
      <c r="J10" s="15" t="s">
        <v>294</v>
      </c>
      <c r="K10" s="15" t="s">
        <v>292</v>
      </c>
      <c r="L10" s="15">
        <v>3</v>
      </c>
      <c r="M10" s="15"/>
      <c r="N10" s="15"/>
    </row>
    <row r="11" spans="1:15" ht="81">
      <c r="A11" s="9">
        <f>[10]DBD!A15</f>
        <v>7</v>
      </c>
      <c r="B11" s="9" t="str">
        <f>[10]DBD!B15</f>
        <v>CaseKindCode</v>
      </c>
      <c r="C11" s="9" t="str">
        <f>[10]DBD!C15</f>
        <v>案件種類</v>
      </c>
      <c r="D11" s="9" t="str">
        <f>[10]DBD!D15</f>
        <v>VARCHAR2</v>
      </c>
      <c r="E11" s="9">
        <f>[10]DBD!E15</f>
        <v>1</v>
      </c>
      <c r="F11" s="9">
        <f>[10]DBD!F15</f>
        <v>0</v>
      </c>
      <c r="G11" s="9" t="str">
        <f>[10]DBD!G15</f>
        <v>共用代碼檔
1:債協
2:調解
3:更生
4:清算</v>
      </c>
      <c r="H11" s="15" t="s">
        <v>289</v>
      </c>
      <c r="I11" s="15" t="s">
        <v>295</v>
      </c>
      <c r="J11" s="15" t="s">
        <v>296</v>
      </c>
      <c r="K11" s="15" t="s">
        <v>297</v>
      </c>
      <c r="L11" s="15">
        <v>1</v>
      </c>
      <c r="M11" s="15"/>
      <c r="N11" s="23"/>
    </row>
    <row r="12" spans="1:15">
      <c r="A12" s="9">
        <f>[10]DBD!A16</f>
        <v>8</v>
      </c>
      <c r="B12" s="9" t="str">
        <f>[10]DBD!B16</f>
        <v>ApprAmt</v>
      </c>
      <c r="C12" s="9" t="str">
        <f>[10]DBD!C16</f>
        <v>撥付金額</v>
      </c>
      <c r="D12" s="9" t="str">
        <f>[10]DBD!D16</f>
        <v>DECIMAL</v>
      </c>
      <c r="E12" s="9">
        <f>[10]DBD!E16</f>
        <v>16</v>
      </c>
      <c r="F12" s="9">
        <f>[10]DBD!F16</f>
        <v>2</v>
      </c>
      <c r="G12" s="9">
        <f>[10]DBD!G16</f>
        <v>0</v>
      </c>
      <c r="H12" s="15" t="s">
        <v>58</v>
      </c>
      <c r="I12" s="15" t="s">
        <v>267</v>
      </c>
      <c r="J12" s="15" t="s">
        <v>65</v>
      </c>
      <c r="K12" s="15" t="s">
        <v>8</v>
      </c>
      <c r="L12" s="15">
        <v>13</v>
      </c>
      <c r="M12" s="15">
        <v>2</v>
      </c>
      <c r="N12" s="15" t="s">
        <v>338</v>
      </c>
      <c r="O12" s="30" t="s">
        <v>507</v>
      </c>
    </row>
    <row r="13" spans="1:15">
      <c r="A13" s="9">
        <f>[10]DBD!A17</f>
        <v>9</v>
      </c>
      <c r="B13" s="9" t="str">
        <f>[10]DBD!B17</f>
        <v>AccuApprAmt</v>
      </c>
      <c r="C13" s="9" t="str">
        <f>[10]DBD!C17</f>
        <v>累計撥付金額</v>
      </c>
      <c r="D13" s="9" t="str">
        <f>[10]DBD!D17</f>
        <v>DECIMAL</v>
      </c>
      <c r="E13" s="9">
        <f>[10]DBD!E17</f>
        <v>16</v>
      </c>
      <c r="F13" s="9">
        <f>[10]DBD!F17</f>
        <v>2</v>
      </c>
      <c r="G13" s="9">
        <f>[10]DBD!G17</f>
        <v>0</v>
      </c>
      <c r="H13" s="15"/>
      <c r="I13" s="15"/>
      <c r="J13" s="15"/>
      <c r="K13" s="15"/>
      <c r="L13" s="15"/>
      <c r="M13" s="15"/>
      <c r="N13" s="15" t="s">
        <v>273</v>
      </c>
    </row>
    <row r="14" spans="1:15">
      <c r="A14" s="9">
        <f>[10]DBD!A18</f>
        <v>10</v>
      </c>
      <c r="B14" s="9" t="str">
        <f>[10]DBD!B18</f>
        <v>AmtRatio</v>
      </c>
      <c r="C14" s="9" t="str">
        <f>[10]DBD!C18</f>
        <v>撥付比例</v>
      </c>
      <c r="D14" s="9" t="str">
        <f>[10]DBD!D18</f>
        <v>DECIMAL</v>
      </c>
      <c r="E14" s="9">
        <f>[10]DBD!E18</f>
        <v>5</v>
      </c>
      <c r="F14" s="9">
        <f>[10]DBD!F18</f>
        <v>2</v>
      </c>
      <c r="G14" s="9">
        <f>[10]DBD!G18</f>
        <v>0</v>
      </c>
      <c r="H14" s="15" t="s">
        <v>298</v>
      </c>
      <c r="I14" s="15" t="s">
        <v>299</v>
      </c>
      <c r="J14" s="15" t="s">
        <v>300</v>
      </c>
      <c r="K14" s="15" t="s">
        <v>292</v>
      </c>
      <c r="L14" s="15">
        <v>5</v>
      </c>
      <c r="M14" s="15">
        <v>2</v>
      </c>
      <c r="N14" s="15" t="s">
        <v>338</v>
      </c>
      <c r="O14" s="11" t="s">
        <v>508</v>
      </c>
    </row>
    <row r="15" spans="1:15">
      <c r="A15" s="9">
        <f>[10]DBD!A19</f>
        <v>11</v>
      </c>
      <c r="B15" s="9" t="str">
        <f>[10]DBD!B19</f>
        <v>ExportDate</v>
      </c>
      <c r="C15" s="9" t="str">
        <f>[10]DBD!C19</f>
        <v>製檔日期</v>
      </c>
      <c r="D15" s="9" t="str">
        <f>[10]DBD!D19</f>
        <v>DecimalD</v>
      </c>
      <c r="E15" s="9">
        <f>[10]DBD!E19</f>
        <v>8</v>
      </c>
      <c r="F15" s="9">
        <f>[10]DBD!F19</f>
        <v>0</v>
      </c>
      <c r="G15" s="9">
        <f>[10]DBD!G19</f>
        <v>0</v>
      </c>
      <c r="H15" s="15" t="s">
        <v>58</v>
      </c>
      <c r="I15" s="15" t="s">
        <v>66</v>
      </c>
      <c r="J15" s="15" t="s">
        <v>67</v>
      </c>
      <c r="K15" s="15" t="s">
        <v>60</v>
      </c>
      <c r="L15" s="15">
        <v>8</v>
      </c>
      <c r="M15" s="15"/>
      <c r="N15" s="15" t="s">
        <v>339</v>
      </c>
      <c r="O15" s="11" t="s">
        <v>509</v>
      </c>
    </row>
    <row r="16" spans="1:15">
      <c r="A16" s="9">
        <f>[10]DBD!A20</f>
        <v>12</v>
      </c>
      <c r="B16" s="9" t="str">
        <f>[10]DBD!B20</f>
        <v>ApprDate</v>
      </c>
      <c r="C16" s="9" t="str">
        <f>[10]DBD!C20</f>
        <v>撥付日期</v>
      </c>
      <c r="D16" s="9" t="str">
        <f>[10]DBD!D20</f>
        <v>DecimalD</v>
      </c>
      <c r="E16" s="9">
        <f>[10]DBD!E20</f>
        <v>8</v>
      </c>
      <c r="F16" s="9">
        <f>[10]DBD!F20</f>
        <v>0</v>
      </c>
      <c r="G16" s="9">
        <f>[10]DBD!G20</f>
        <v>0</v>
      </c>
      <c r="H16" s="15" t="s">
        <v>274</v>
      </c>
      <c r="I16" s="15" t="s">
        <v>68</v>
      </c>
      <c r="J16" s="15" t="s">
        <v>69</v>
      </c>
      <c r="K16" s="15" t="s">
        <v>60</v>
      </c>
      <c r="L16" s="15">
        <v>8</v>
      </c>
      <c r="M16" s="15"/>
      <c r="N16" s="15" t="s">
        <v>340</v>
      </c>
      <c r="O16" s="11" t="s">
        <v>510</v>
      </c>
    </row>
    <row r="17" spans="1:15">
      <c r="A17" s="9">
        <f>[10]DBD!A21</f>
        <v>13</v>
      </c>
      <c r="B17" s="9" t="str">
        <f>[10]DBD!B21</f>
        <v>BringUpDate</v>
      </c>
      <c r="C17" s="9" t="str">
        <f>[10]DBD!C21</f>
        <v>提兌日</v>
      </c>
      <c r="D17" s="9" t="str">
        <f>[10]DBD!D21</f>
        <v>DecimalD</v>
      </c>
      <c r="E17" s="9">
        <f>[10]DBD!E21</f>
        <v>8</v>
      </c>
      <c r="F17" s="9">
        <f>[10]DBD!F21</f>
        <v>0</v>
      </c>
      <c r="G17" s="9">
        <f>[10]DBD!G21</f>
        <v>0</v>
      </c>
      <c r="H17" s="15" t="s">
        <v>57</v>
      </c>
      <c r="I17" s="15" t="s">
        <v>70</v>
      </c>
      <c r="J17" s="15" t="s">
        <v>71</v>
      </c>
      <c r="K17" s="15" t="s">
        <v>60</v>
      </c>
      <c r="L17" s="15">
        <v>8</v>
      </c>
      <c r="M17" s="15"/>
      <c r="N17" s="15" t="s">
        <v>339</v>
      </c>
      <c r="O17" s="11" t="s">
        <v>511</v>
      </c>
    </row>
    <row r="18" spans="1:15">
      <c r="A18" s="9">
        <f>[10]DBD!A22</f>
        <v>14</v>
      </c>
      <c r="B18" s="9" t="str">
        <f>[10]DBD!B22</f>
        <v>RemitBank</v>
      </c>
      <c r="C18" s="9" t="str">
        <f>[10]DBD!C22</f>
        <v>匯款銀行</v>
      </c>
      <c r="D18" s="9" t="str">
        <f>[10]DBD!D22</f>
        <v>VARCHAR2</v>
      </c>
      <c r="E18" s="9">
        <f>[10]DBD!E22</f>
        <v>7</v>
      </c>
      <c r="F18" s="9">
        <f>[10]DBD!F22</f>
        <v>0</v>
      </c>
      <c r="G18" s="9">
        <f>[10]DBD!G22</f>
        <v>0</v>
      </c>
      <c r="H18" s="15" t="s">
        <v>57</v>
      </c>
      <c r="I18" s="15" t="s">
        <v>72</v>
      </c>
      <c r="J18" s="15" t="s">
        <v>34</v>
      </c>
      <c r="K18" s="15" t="s">
        <v>60</v>
      </c>
      <c r="L18" s="15">
        <v>7</v>
      </c>
      <c r="M18" s="15"/>
      <c r="N18" s="15"/>
    </row>
    <row r="19" spans="1:15">
      <c r="A19" s="9">
        <f>[10]DBD!A23</f>
        <v>15</v>
      </c>
      <c r="B19" s="9" t="str">
        <f>[10]DBD!B23</f>
        <v>RemitAcct</v>
      </c>
      <c r="C19" s="9" t="str">
        <f>[10]DBD!C23</f>
        <v>匯款帳號</v>
      </c>
      <c r="D19" s="9" t="str">
        <f>[10]DBD!D23</f>
        <v>VARCHAR2</v>
      </c>
      <c r="E19" s="9">
        <f>[10]DBD!E23</f>
        <v>16</v>
      </c>
      <c r="F19" s="9">
        <f>[10]DBD!F23</f>
        <v>0</v>
      </c>
      <c r="G19" s="9">
        <f>[10]DBD!G23</f>
        <v>0</v>
      </c>
      <c r="H19" s="15" t="s">
        <v>57</v>
      </c>
      <c r="I19" s="15" t="s">
        <v>73</v>
      </c>
      <c r="J19" s="15" t="s">
        <v>35</v>
      </c>
      <c r="K19" s="15" t="s">
        <v>60</v>
      </c>
      <c r="L19" s="15">
        <v>16</v>
      </c>
      <c r="M19" s="15"/>
      <c r="N19" s="15"/>
    </row>
    <row r="20" spans="1:15">
      <c r="A20" s="9">
        <f>[10]DBD!A24</f>
        <v>16</v>
      </c>
      <c r="B20" s="9" t="str">
        <f>[10]DBD!B24</f>
        <v>DataSendUnit</v>
      </c>
      <c r="C20" s="9" t="str">
        <f>[10]DBD!C24</f>
        <v>資料傳送單位</v>
      </c>
      <c r="D20" s="9" t="str">
        <f>[10]DBD!D24</f>
        <v>VARCHAR2</v>
      </c>
      <c r="E20" s="9">
        <f>[10]DBD!E24</f>
        <v>8</v>
      </c>
      <c r="F20" s="9">
        <f>[10]DBD!F24</f>
        <v>0</v>
      </c>
      <c r="G20" s="9">
        <f>[10]DBD!G24</f>
        <v>0</v>
      </c>
      <c r="H20" s="15" t="s">
        <v>57</v>
      </c>
      <c r="I20" s="15" t="s">
        <v>74</v>
      </c>
      <c r="J20" s="15" t="s">
        <v>75</v>
      </c>
      <c r="K20" s="15" t="s">
        <v>60</v>
      </c>
      <c r="L20" s="15">
        <v>8</v>
      </c>
      <c r="M20" s="15"/>
      <c r="N20" s="15" t="s">
        <v>76</v>
      </c>
    </row>
    <row r="21" spans="1:15">
      <c r="A21" s="9">
        <f>[10]DBD!A25</f>
        <v>17</v>
      </c>
      <c r="B21" s="9" t="str">
        <f>[10]DBD!B25</f>
        <v>ApprAcDate</v>
      </c>
      <c r="C21" s="9" t="str">
        <f>[10]DBD!C25</f>
        <v>撥付傳票日</v>
      </c>
      <c r="D21" s="9" t="str">
        <f>[10]DBD!D25</f>
        <v>DecimalD</v>
      </c>
      <c r="E21" s="9">
        <f>[10]DBD!E25</f>
        <v>8</v>
      </c>
      <c r="F21" s="9">
        <f>[10]DBD!F25</f>
        <v>0</v>
      </c>
      <c r="G21" s="9">
        <f>[10]DBD!G25</f>
        <v>0</v>
      </c>
      <c r="H21" s="15" t="s">
        <v>57</v>
      </c>
      <c r="I21" s="15" t="s">
        <v>59</v>
      </c>
      <c r="J21" s="15" t="s">
        <v>31</v>
      </c>
      <c r="K21" s="15" t="s">
        <v>60</v>
      </c>
      <c r="L21" s="15">
        <v>8</v>
      </c>
      <c r="M21" s="15"/>
      <c r="N21" s="15" t="s">
        <v>341</v>
      </c>
      <c r="O21" s="11" t="s">
        <v>512</v>
      </c>
    </row>
    <row r="22" spans="1:15">
      <c r="A22" s="9">
        <f>[10]DBD!A26</f>
        <v>18</v>
      </c>
      <c r="B22" s="9" t="str">
        <f>[10]DBD!B26</f>
        <v>ReplyCode</v>
      </c>
      <c r="C22" s="9" t="str">
        <f>[10]DBD!C26</f>
        <v>回應代碼</v>
      </c>
      <c r="D22" s="9" t="str">
        <f>[10]DBD!D26</f>
        <v>VARCHAR2</v>
      </c>
      <c r="E22" s="9">
        <f>[10]DBD!E26</f>
        <v>4</v>
      </c>
      <c r="F22" s="9">
        <f>[10]DBD!F26</f>
        <v>0</v>
      </c>
      <c r="G22" s="9">
        <f>[10]DBD!G26</f>
        <v>0</v>
      </c>
      <c r="H22" s="15" t="s">
        <v>57</v>
      </c>
      <c r="I22" s="15" t="s">
        <v>77</v>
      </c>
      <c r="J22" s="15" t="s">
        <v>78</v>
      </c>
      <c r="K22" s="15" t="s">
        <v>60</v>
      </c>
      <c r="L22" s="15">
        <v>4</v>
      </c>
      <c r="M22" s="15"/>
      <c r="N22" s="15"/>
    </row>
    <row r="23" spans="1:15" ht="48.6">
      <c r="A23" s="9">
        <f>[10]DBD!A27</f>
        <v>19</v>
      </c>
      <c r="B23" s="9" t="str">
        <f>[10]DBD!B27</f>
        <v>BatchTxtNo</v>
      </c>
      <c r="C23" s="9" t="str">
        <f>[10]DBD!C27</f>
        <v>Batch交易序號</v>
      </c>
      <c r="D23" s="9" t="str">
        <f>[10]DBD!D27</f>
        <v>Varchar2</v>
      </c>
      <c r="E23" s="9">
        <f>[10]DBD!E27</f>
        <v>10</v>
      </c>
      <c r="F23" s="9">
        <f>[10]DBD!F27</f>
        <v>0</v>
      </c>
      <c r="G23" s="9" t="str">
        <f>[10]DBD!G27</f>
        <v>BatchTx01存入 BatchTx04用找到指定的NegAppr01</v>
      </c>
      <c r="H23" s="15"/>
      <c r="I23" s="15"/>
      <c r="J23" s="15"/>
      <c r="K23" s="15"/>
      <c r="L23" s="15"/>
      <c r="M23" s="15"/>
      <c r="N23" s="15" t="s">
        <v>301</v>
      </c>
    </row>
    <row r="24" spans="1:15">
      <c r="A24" s="9">
        <f>[10]DBD!A28</f>
        <v>20</v>
      </c>
      <c r="B24" s="9" t="str">
        <f>[10]DBD!B28</f>
        <v>CreateDate</v>
      </c>
      <c r="C24" s="9" t="str">
        <f>[10]DBD!C28</f>
        <v>建檔日期時間</v>
      </c>
      <c r="D24" s="9" t="str">
        <f>[10]DBD!D28</f>
        <v>DATE</v>
      </c>
      <c r="E24" s="9">
        <f>[10]DBD!E28</f>
        <v>0</v>
      </c>
      <c r="F24" s="9">
        <f>[10]DBD!F28</f>
        <v>0</v>
      </c>
      <c r="G24" s="9">
        <f>[10]DBD!G28</f>
        <v>0</v>
      </c>
      <c r="H24" s="15"/>
      <c r="I24" s="15"/>
      <c r="J24" s="15"/>
      <c r="K24" s="15"/>
      <c r="L24" s="15"/>
      <c r="M24" s="15"/>
      <c r="N24" s="15"/>
    </row>
    <row r="25" spans="1:15">
      <c r="A25" s="9">
        <f>[10]DBD!A29</f>
        <v>21</v>
      </c>
      <c r="B25" s="9" t="str">
        <f>[10]DBD!B29</f>
        <v>CreateEmpNo</v>
      </c>
      <c r="C25" s="9" t="str">
        <f>[10]DBD!C29</f>
        <v>建檔人員</v>
      </c>
      <c r="D25" s="9" t="str">
        <f>[10]DBD!D29</f>
        <v>VARCHAR2</v>
      </c>
      <c r="E25" s="9">
        <f>[10]DBD!E29</f>
        <v>6</v>
      </c>
      <c r="F25" s="9">
        <f>[10]DBD!F29</f>
        <v>0</v>
      </c>
      <c r="G25" s="9">
        <f>[10]DBD!G29</f>
        <v>0</v>
      </c>
      <c r="H25" s="15"/>
      <c r="I25" s="15"/>
      <c r="J25" s="15"/>
      <c r="K25" s="15"/>
      <c r="L25" s="15"/>
      <c r="M25" s="15"/>
      <c r="N25" s="15"/>
    </row>
    <row r="26" spans="1:15">
      <c r="A26" s="9">
        <f>[10]DBD!A30</f>
        <v>22</v>
      </c>
      <c r="B26" s="9" t="str">
        <f>[10]DBD!B30</f>
        <v>LastUpdate</v>
      </c>
      <c r="C26" s="9" t="str">
        <f>[10]DBD!C30</f>
        <v>最後更新日期時間</v>
      </c>
      <c r="D26" s="9" t="str">
        <f>[10]DBD!D30</f>
        <v>DATE</v>
      </c>
      <c r="E26" s="9">
        <f>[10]DBD!E30</f>
        <v>0</v>
      </c>
      <c r="F26" s="9">
        <f>[10]DBD!F30</f>
        <v>0</v>
      </c>
      <c r="G26" s="9">
        <f>[10]DBD!G30</f>
        <v>0</v>
      </c>
      <c r="H26" s="15"/>
      <c r="I26" s="15"/>
      <c r="J26" s="15"/>
      <c r="K26" s="15"/>
      <c r="L26" s="15"/>
      <c r="M26" s="15"/>
      <c r="N26" s="15"/>
    </row>
    <row r="27" spans="1:15">
      <c r="B27" s="9" t="str">
        <f>[10]DBD!B31</f>
        <v>LastUpdateEmpNo</v>
      </c>
      <c r="C27" s="9" t="str">
        <f>[10]DBD!C31</f>
        <v>最後更新人員</v>
      </c>
      <c r="D27" s="9" t="str">
        <f>[10]DBD!D31</f>
        <v>VARCHAR2</v>
      </c>
      <c r="E27" s="9">
        <f>[10]DBD!E31</f>
        <v>6</v>
      </c>
      <c r="F27" s="9">
        <f>[10]DBD!F31</f>
        <v>0</v>
      </c>
      <c r="G27" s="9">
        <f>[10]DBD!G31</f>
        <v>0</v>
      </c>
      <c r="H27" s="15"/>
      <c r="I27" s="15"/>
      <c r="J27" s="15"/>
      <c r="K27" s="15"/>
      <c r="L27" s="15"/>
      <c r="M27" s="15"/>
      <c r="N27" s="15"/>
    </row>
  </sheetData>
  <mergeCells count="1">
    <mergeCell ref="A1:B1"/>
  </mergeCells>
  <phoneticPr fontId="1" type="noConversion"/>
  <hyperlinks>
    <hyperlink ref="E1" location="'L5'!A1" display="回首頁" xr:uid="{00000000-0004-0000-0A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12"/>
  <dimension ref="A1:N22"/>
  <sheetViews>
    <sheetView workbookViewId="0">
      <selection activeCell="D4" sqref="D4"/>
    </sheetView>
  </sheetViews>
  <sheetFormatPr defaultColWidth="67.5546875" defaultRowHeight="16.2" customHeight="1"/>
  <cols>
    <col min="1" max="1" width="5.21875" style="11" bestFit="1" customWidth="1"/>
    <col min="2" max="2" width="14.109375" style="11" bestFit="1" customWidth="1"/>
    <col min="3" max="3" width="17.777343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33.664062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ht="16.2" customHeight="1">
      <c r="A1" s="55" t="s">
        <v>21</v>
      </c>
      <c r="B1" s="56"/>
      <c r="C1" s="9" t="str">
        <f>[11]DBD!C1</f>
        <v>NegAppr02</v>
      </c>
      <c r="D1" s="9" t="str">
        <f>[11]DBD!D1</f>
        <v>一般債權撥付資料檔</v>
      </c>
      <c r="E1" s="21" t="s">
        <v>56</v>
      </c>
      <c r="F1" s="10"/>
      <c r="G1" s="10"/>
    </row>
    <row r="2" spans="1:14" s="30" customFormat="1" ht="16.2" customHeight="1">
      <c r="A2" s="35"/>
      <c r="B2" s="36" t="s">
        <v>318</v>
      </c>
      <c r="C2" s="28"/>
      <c r="D2" s="28"/>
      <c r="E2" s="21"/>
      <c r="F2" s="29"/>
      <c r="G2" s="29"/>
    </row>
    <row r="3" spans="1:14" s="30" customFormat="1" ht="16.2" customHeight="1">
      <c r="A3" s="35"/>
      <c r="B3" s="36" t="s">
        <v>319</v>
      </c>
      <c r="C3" s="28"/>
      <c r="D3" s="28"/>
      <c r="E3" s="21"/>
      <c r="F3" s="29"/>
      <c r="G3" s="29"/>
    </row>
    <row r="4" spans="1:14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</row>
    <row r="5" spans="1:14" ht="16.2" customHeight="1">
      <c r="A5" s="9">
        <f>[11]DBD!A9</f>
        <v>1</v>
      </c>
      <c r="B5" s="9" t="str">
        <f>[11]DBD!B9</f>
        <v>BringUpDate</v>
      </c>
      <c r="C5" s="9" t="str">
        <f>[11]DBD!C9</f>
        <v>提兌日</v>
      </c>
      <c r="D5" s="9" t="str">
        <f>[11]DBD!D9</f>
        <v>DecimalD</v>
      </c>
      <c r="E5" s="9">
        <f>[11]DBD!E9</f>
        <v>8</v>
      </c>
      <c r="F5" s="9">
        <f>[11]DBD!F9</f>
        <v>0</v>
      </c>
      <c r="G5" s="9">
        <f>[11]DBD!G9</f>
        <v>0</v>
      </c>
      <c r="H5" s="15"/>
      <c r="I5" s="15"/>
      <c r="J5" s="15"/>
      <c r="K5" s="15"/>
      <c r="L5" s="15"/>
      <c r="M5" s="15"/>
      <c r="N5" s="15"/>
    </row>
    <row r="6" spans="1:14" ht="16.2" customHeight="1">
      <c r="A6" s="9">
        <f>[11]DBD!A10</f>
        <v>2</v>
      </c>
      <c r="B6" s="9" t="str">
        <f>[11]DBD!B10</f>
        <v>FinCode</v>
      </c>
      <c r="C6" s="9" t="str">
        <f>[11]DBD!C10</f>
        <v>債權機構代號</v>
      </c>
      <c r="D6" s="9" t="str">
        <f>[11]DBD!D10</f>
        <v>VARCHAR2</v>
      </c>
      <c r="E6" s="9">
        <f>[11]DBD!E10</f>
        <v>8</v>
      </c>
      <c r="F6" s="9">
        <f>[11]DBD!F10</f>
        <v>0</v>
      </c>
      <c r="G6" s="9">
        <f>[11]DBD!G10</f>
        <v>0</v>
      </c>
      <c r="H6" s="15"/>
      <c r="I6" s="15"/>
      <c r="J6" s="15"/>
      <c r="K6" s="15"/>
      <c r="L6" s="15"/>
      <c r="M6" s="15"/>
      <c r="N6" s="15"/>
    </row>
    <row r="7" spans="1:14" ht="16.2" customHeight="1">
      <c r="A7" s="9">
        <f>[11]DBD!A11</f>
        <v>3</v>
      </c>
      <c r="B7" s="9" t="str">
        <f>[11]DBD!B11</f>
        <v>TxSeq</v>
      </c>
      <c r="C7" s="9" t="str">
        <f>[11]DBD!C11</f>
        <v>資料檔交易序號</v>
      </c>
      <c r="D7" s="9" t="str">
        <f>[11]DBD!D11</f>
        <v>VARCHAR2</v>
      </c>
      <c r="E7" s="9">
        <f>[11]DBD!E11</f>
        <v>10</v>
      </c>
      <c r="F7" s="9">
        <f>[11]DBD!F11</f>
        <v>0</v>
      </c>
      <c r="G7" s="9">
        <f>[11]DBD!G11</f>
        <v>0</v>
      </c>
      <c r="H7" s="15"/>
      <c r="I7" s="15"/>
      <c r="J7" s="15"/>
      <c r="K7" s="15"/>
      <c r="L7" s="15"/>
      <c r="M7" s="15"/>
      <c r="N7" s="15"/>
    </row>
    <row r="8" spans="1:14" ht="16.2" customHeight="1">
      <c r="A8" s="9">
        <f>[11]DBD!A12</f>
        <v>4</v>
      </c>
      <c r="B8" s="9" t="str">
        <f>[11]DBD!B12</f>
        <v>SendUnit</v>
      </c>
      <c r="C8" s="9" t="str">
        <f>[11]DBD!C12</f>
        <v>發件單位 </v>
      </c>
      <c r="D8" s="9" t="str">
        <f>[11]DBD!D12</f>
        <v>VARCHAR2</v>
      </c>
      <c r="E8" s="9">
        <f>[11]DBD!E12</f>
        <v>8</v>
      </c>
      <c r="F8" s="9">
        <f>[11]DBD!F12</f>
        <v>0</v>
      </c>
      <c r="G8" s="9">
        <f>[11]DBD!G12</f>
        <v>0</v>
      </c>
      <c r="H8" s="15"/>
      <c r="I8" s="15"/>
      <c r="J8" s="15"/>
      <c r="K8" s="15"/>
      <c r="L8" s="15"/>
      <c r="M8" s="15"/>
      <c r="N8" s="15"/>
    </row>
    <row r="9" spans="1:14" ht="16.2" customHeight="1">
      <c r="A9" s="9">
        <f>[11]DBD!A13</f>
        <v>5</v>
      </c>
      <c r="B9" s="9" t="str">
        <f>[11]DBD!B13</f>
        <v>RecvUnit</v>
      </c>
      <c r="C9" s="9" t="str">
        <f>[11]DBD!C13</f>
        <v>收件單位</v>
      </c>
      <c r="D9" s="9" t="str">
        <f>[11]DBD!D13</f>
        <v>VARCHAR2</v>
      </c>
      <c r="E9" s="9">
        <f>[11]DBD!E13</f>
        <v>8</v>
      </c>
      <c r="F9" s="9">
        <f>[11]DBD!F13</f>
        <v>0</v>
      </c>
      <c r="G9" s="9">
        <f>[11]DBD!G13</f>
        <v>0</v>
      </c>
      <c r="H9" s="15"/>
      <c r="I9" s="15"/>
      <c r="J9" s="15"/>
      <c r="K9" s="15"/>
      <c r="L9" s="15"/>
      <c r="M9" s="15"/>
      <c r="N9" s="15"/>
    </row>
    <row r="10" spans="1:14" ht="16.2" customHeight="1">
      <c r="A10" s="9">
        <f>[11]DBD!A14</f>
        <v>6</v>
      </c>
      <c r="B10" s="9" t="str">
        <f>[11]DBD!B14</f>
        <v>EntryDate</v>
      </c>
      <c r="C10" s="9" t="str">
        <f>[11]DBD!C14</f>
        <v>指定入/扣帳日</v>
      </c>
      <c r="D10" s="9" t="str">
        <f>[11]DBD!D14</f>
        <v>DecimalD</v>
      </c>
      <c r="E10" s="9">
        <f>[11]DBD!E14</f>
        <v>8</v>
      </c>
      <c r="F10" s="9">
        <f>[11]DBD!F14</f>
        <v>0</v>
      </c>
      <c r="G10" s="9">
        <f>[11]DBD!G14</f>
        <v>0</v>
      </c>
      <c r="H10" s="15"/>
      <c r="I10" s="15"/>
      <c r="J10" s="15"/>
      <c r="K10" s="15"/>
      <c r="L10" s="15"/>
      <c r="M10" s="15"/>
      <c r="N10" s="15"/>
    </row>
    <row r="11" spans="1:14" ht="16.2" customHeight="1">
      <c r="A11" s="9">
        <f>[11]DBD!A15</f>
        <v>7</v>
      </c>
      <c r="B11" s="9" t="str">
        <f>[11]DBD!B15</f>
        <v>TransCode</v>
      </c>
      <c r="C11" s="9" t="str">
        <f>[11]DBD!C15</f>
        <v>轉帳類別 </v>
      </c>
      <c r="D11" s="9" t="str">
        <f>[11]DBD!D15</f>
        <v>VARCHAR2</v>
      </c>
      <c r="E11" s="9">
        <f>[11]DBD!E15</f>
        <v>5</v>
      </c>
      <c r="F11" s="9">
        <f>[11]DBD!F15</f>
        <v>0</v>
      </c>
      <c r="G11" s="9">
        <f>[11]DBD!G15</f>
        <v>0</v>
      </c>
      <c r="H11" s="15"/>
      <c r="I11" s="15"/>
      <c r="J11" s="15"/>
      <c r="K11" s="15"/>
      <c r="L11" s="15"/>
      <c r="M11" s="15"/>
      <c r="N11" s="15"/>
    </row>
    <row r="12" spans="1:14" ht="16.2" customHeight="1">
      <c r="A12" s="9">
        <f>[11]DBD!A16</f>
        <v>8</v>
      </c>
      <c r="B12" s="9" t="str">
        <f>[11]DBD!B16</f>
        <v>TxAmt</v>
      </c>
      <c r="C12" s="9" t="str">
        <f>[11]DBD!C16</f>
        <v>交易金額 </v>
      </c>
      <c r="D12" s="9" t="str">
        <f>[11]DBD!D16</f>
        <v>DECIMAL</v>
      </c>
      <c r="E12" s="9">
        <f>[11]DBD!E16</f>
        <v>16</v>
      </c>
      <c r="F12" s="9">
        <f>[11]DBD!F16</f>
        <v>2</v>
      </c>
      <c r="G12" s="9">
        <f>[11]DBD!G16</f>
        <v>0</v>
      </c>
      <c r="H12" s="15"/>
      <c r="I12" s="15"/>
      <c r="J12" s="15"/>
      <c r="K12" s="15"/>
      <c r="L12" s="15"/>
      <c r="M12" s="15"/>
      <c r="N12" s="15"/>
    </row>
    <row r="13" spans="1:14" ht="16.2" customHeight="1">
      <c r="A13" s="9">
        <f>[11]DBD!A17</f>
        <v>9</v>
      </c>
      <c r="B13" s="9" t="str">
        <f>[11]DBD!B17</f>
        <v>Consign</v>
      </c>
      <c r="C13" s="9" t="str">
        <f>[11]DBD!C17</f>
        <v>委託單位</v>
      </c>
      <c r="D13" s="9" t="str">
        <f>[11]DBD!D17</f>
        <v>VARCHAR2</v>
      </c>
      <c r="E13" s="9">
        <f>[11]DBD!E17</f>
        <v>8</v>
      </c>
      <c r="F13" s="9">
        <f>[11]DBD!F17</f>
        <v>0</v>
      </c>
      <c r="G13" s="9">
        <f>[11]DBD!G17</f>
        <v>0</v>
      </c>
      <c r="H13" s="15"/>
      <c r="I13" s="15"/>
      <c r="J13" s="15"/>
      <c r="K13" s="15"/>
      <c r="L13" s="15"/>
      <c r="M13" s="15"/>
      <c r="N13" s="15"/>
    </row>
    <row r="14" spans="1:14" ht="16.2" customHeight="1">
      <c r="A14" s="9">
        <f>[11]DBD!A18</f>
        <v>10</v>
      </c>
      <c r="B14" s="9" t="str">
        <f>[11]DBD!B18</f>
        <v>FinIns</v>
      </c>
      <c r="C14" s="9" t="str">
        <f>[11]DBD!C18</f>
        <v>金融機構</v>
      </c>
      <c r="D14" s="9" t="str">
        <f>[11]DBD!D18</f>
        <v>VARCHAR2</v>
      </c>
      <c r="E14" s="9">
        <f>[11]DBD!E18</f>
        <v>7</v>
      </c>
      <c r="F14" s="9">
        <f>[11]DBD!F18</f>
        <v>0</v>
      </c>
      <c r="G14" s="9">
        <f>[11]DBD!G18</f>
        <v>0</v>
      </c>
      <c r="H14" s="15"/>
      <c r="I14" s="15"/>
      <c r="J14" s="15"/>
      <c r="K14" s="15"/>
      <c r="L14" s="15"/>
      <c r="M14" s="15"/>
      <c r="N14" s="15"/>
    </row>
    <row r="15" spans="1:14" ht="16.2" customHeight="1">
      <c r="A15" s="9">
        <f>[11]DBD!A19</f>
        <v>11</v>
      </c>
      <c r="B15" s="9" t="str">
        <f>[11]DBD!B19</f>
        <v>RemitAcct</v>
      </c>
      <c r="C15" s="9" t="str">
        <f>[11]DBD!C19</f>
        <v>轉帳帳號 </v>
      </c>
      <c r="D15" s="9" t="str">
        <f>[11]DBD!D19</f>
        <v>VARCHAR2</v>
      </c>
      <c r="E15" s="9">
        <f>[11]DBD!E19</f>
        <v>16</v>
      </c>
      <c r="F15" s="9">
        <f>[11]DBD!F19</f>
        <v>0</v>
      </c>
      <c r="G15" s="9">
        <f>[11]DBD!G19</f>
        <v>0</v>
      </c>
      <c r="H15" s="15"/>
      <c r="I15" s="15"/>
      <c r="J15" s="15"/>
      <c r="K15" s="15"/>
      <c r="L15" s="15"/>
      <c r="M15" s="15"/>
      <c r="N15" s="15"/>
    </row>
    <row r="16" spans="1:14" ht="16.2" customHeight="1">
      <c r="A16" s="9">
        <f>[11]DBD!A20</f>
        <v>12</v>
      </c>
      <c r="B16" s="9" t="str">
        <f>[11]DBD!B20</f>
        <v>CustId</v>
      </c>
      <c r="C16" s="9" t="str">
        <f>[11]DBD!C20</f>
        <v>帳戶ID </v>
      </c>
      <c r="D16" s="9" t="str">
        <f>[11]DBD!D20</f>
        <v>VARCHAR2</v>
      </c>
      <c r="E16" s="9">
        <f>[11]DBD!E20</f>
        <v>10</v>
      </c>
      <c r="F16" s="9">
        <f>[11]DBD!F20</f>
        <v>0</v>
      </c>
      <c r="G16" s="9">
        <f>[11]DBD!G20</f>
        <v>0</v>
      </c>
      <c r="H16" s="15"/>
      <c r="I16" s="15"/>
      <c r="J16" s="15"/>
      <c r="K16" s="15"/>
      <c r="L16" s="15"/>
      <c r="M16" s="15"/>
      <c r="N16" s="15"/>
    </row>
    <row r="17" spans="1:14" ht="16.2" customHeight="1">
      <c r="A17" s="9">
        <f>[11]DBD!A21</f>
        <v>13</v>
      </c>
      <c r="B17" s="9" t="str">
        <f>[11]DBD!B21</f>
        <v>CustNo</v>
      </c>
      <c r="C17" s="9" t="str">
        <f>[11]DBD!C21</f>
        <v>戶號</v>
      </c>
      <c r="D17" s="9" t="str">
        <f>[11]DBD!D21</f>
        <v>DECIMAL</v>
      </c>
      <c r="E17" s="9">
        <f>[11]DBD!E21</f>
        <v>7</v>
      </c>
      <c r="F17" s="9">
        <f>[11]DBD!F21</f>
        <v>0</v>
      </c>
      <c r="G17" s="9" t="str">
        <f>[11]DBD!G21</f>
        <v>要在BACHTX01那邊處理寫入</v>
      </c>
      <c r="H17" s="15"/>
      <c r="I17" s="15"/>
      <c r="J17" s="15"/>
      <c r="K17" s="15"/>
      <c r="L17" s="15"/>
      <c r="M17" s="15"/>
      <c r="N17" s="15"/>
    </row>
    <row r="18" spans="1:14" ht="16.2" customHeight="1">
      <c r="A18" s="9">
        <f>[11]DBD!A22</f>
        <v>14</v>
      </c>
      <c r="B18" s="9" t="str">
        <f>[11]DBD!B22</f>
        <v>StatusCode</v>
      </c>
      <c r="C18" s="9" t="str">
        <f>[11]DBD!C22</f>
        <v>還款狀況</v>
      </c>
      <c r="D18" s="9" t="str">
        <f>[11]DBD!D22</f>
        <v>VARCHAR2</v>
      </c>
      <c r="E18" s="9">
        <f>[11]DBD!E22</f>
        <v>4</v>
      </c>
      <c r="F18" s="9">
        <f>[11]DBD!F22</f>
        <v>0</v>
      </c>
      <c r="G18" s="9" t="str">
        <f>[11]DBD!G22</f>
        <v>4001:入/扣帳成功_x000D_
4505:存款不足_x000D_
4508:非委託或已終止帳戶_x000D_
4806:存戶查核資料錯誤_x000D_
4808:無此帳戶或問題帳戶_x000D_
4405:未開卡或額度不足_x000D_
4705:剃除不轉帳_x000D_
2999:其他錯誤</v>
      </c>
      <c r="H18" s="15"/>
      <c r="I18" s="15"/>
      <c r="J18" s="15"/>
      <c r="K18" s="15"/>
      <c r="L18" s="15"/>
      <c r="M18" s="15"/>
      <c r="N18" s="15"/>
    </row>
    <row r="19" spans="1:14" ht="16.2" customHeight="1">
      <c r="A19" s="9">
        <f>[11]DBD!A23</f>
        <v>15</v>
      </c>
      <c r="B19" s="9" t="str">
        <f>[11]DBD!B23</f>
        <v>AcDate</v>
      </c>
      <c r="C19" s="9" t="str">
        <f>[11]DBD!C23</f>
        <v>會計日期</v>
      </c>
      <c r="D19" s="9" t="str">
        <f>[11]DBD!D23</f>
        <v>DecimalD</v>
      </c>
      <c r="E19" s="9">
        <f>[11]DBD!E23</f>
        <v>8</v>
      </c>
      <c r="F19" s="9">
        <f>[11]DBD!F23</f>
        <v>0</v>
      </c>
      <c r="G19" s="9" t="str">
        <f>[11]DBD!G23</f>
        <v>會計日期+戶號 對應 NegTrans</v>
      </c>
    </row>
    <row r="20" spans="1:14" ht="16.2" customHeight="1">
      <c r="A20" s="9">
        <f>[11]DBD!A24</f>
        <v>16</v>
      </c>
      <c r="B20" s="9" t="str">
        <f>[11]DBD!B24</f>
        <v>CreateDate</v>
      </c>
      <c r="C20" s="9" t="str">
        <f>[11]DBD!C24</f>
        <v>建檔日期時間</v>
      </c>
      <c r="D20" s="9" t="str">
        <f>[11]DBD!D24</f>
        <v>DATE</v>
      </c>
      <c r="E20" s="9">
        <f>[11]DBD!E24</f>
        <v>0</v>
      </c>
      <c r="F20" s="9">
        <f>[11]DBD!F24</f>
        <v>0</v>
      </c>
      <c r="G20" s="9">
        <f>[11]DBD!G24</f>
        <v>0</v>
      </c>
    </row>
    <row r="21" spans="1:14" ht="16.2" customHeight="1">
      <c r="A21" s="9">
        <f>[11]DBD!A25</f>
        <v>17</v>
      </c>
      <c r="B21" s="9" t="str">
        <f>[11]DBD!B25</f>
        <v>CreateEmpNo</v>
      </c>
      <c r="C21" s="9" t="str">
        <f>[11]DBD!C25</f>
        <v>建檔人員</v>
      </c>
      <c r="D21" s="9" t="str">
        <f>[11]DBD!D25</f>
        <v>VARCHAR2</v>
      </c>
      <c r="E21" s="9">
        <f>[11]DBD!E25</f>
        <v>6</v>
      </c>
      <c r="F21" s="9">
        <f>[11]DBD!F25</f>
        <v>0</v>
      </c>
      <c r="G21" s="9">
        <f>[11]DBD!G25</f>
        <v>0</v>
      </c>
    </row>
    <row r="22" spans="1:14" ht="16.2" customHeight="1">
      <c r="A22" s="9">
        <f>[11]DBD!A26</f>
        <v>18</v>
      </c>
      <c r="B22" s="9" t="str">
        <f>[11]DBD!B26</f>
        <v>LastUpdate</v>
      </c>
      <c r="C22" s="9" t="str">
        <f>[11]DBD!C26</f>
        <v>最後更新日期時間</v>
      </c>
      <c r="D22" s="9" t="str">
        <f>[11]DBD!D26</f>
        <v>DATE</v>
      </c>
      <c r="E22" s="9">
        <f>[11]DBD!E26</f>
        <v>0</v>
      </c>
      <c r="F22" s="9">
        <f>[11]DBD!F26</f>
        <v>0</v>
      </c>
      <c r="G22" s="9">
        <f>[11]DBD!G26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0B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13"/>
  <dimension ref="A1:O13"/>
  <sheetViews>
    <sheetView workbookViewId="0">
      <selection activeCell="K9" sqref="K9"/>
    </sheetView>
  </sheetViews>
  <sheetFormatPr defaultColWidth="67.5546875" defaultRowHeight="16.2" customHeight="1"/>
  <cols>
    <col min="1" max="1" width="5.21875" style="11" bestFit="1" customWidth="1"/>
    <col min="2" max="2" width="15.33203125" style="11" bestFit="1" customWidth="1"/>
    <col min="3" max="3" width="31.109375" style="11" customWidth="1"/>
    <col min="4" max="4" width="27.55468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21.44140625" style="11" bestFit="1" customWidth="1"/>
    <col min="9" max="9" width="17.77734375" style="11" bestFit="1" customWidth="1"/>
    <col min="10" max="10" width="15.33203125" style="11" bestFit="1" customWidth="1"/>
    <col min="11" max="13" width="6.21875" style="11" bestFit="1" customWidth="1"/>
    <col min="14" max="14" width="11.5546875" style="11" customWidth="1"/>
    <col min="15" max="16384" width="67.5546875" style="11"/>
  </cols>
  <sheetData>
    <row r="1" spans="1:15" ht="16.2" customHeight="1">
      <c r="A1" s="55" t="s">
        <v>21</v>
      </c>
      <c r="B1" s="56"/>
      <c r="C1" s="9" t="str">
        <f>[12]DBD!C1</f>
        <v>NegFinAcct</v>
      </c>
      <c r="D1" s="9" t="str">
        <f>[12]DBD!D1</f>
        <v>債務協商債權機構帳戶檔</v>
      </c>
      <c r="E1" s="21" t="s">
        <v>56</v>
      </c>
      <c r="F1" s="10"/>
      <c r="G1" s="10"/>
    </row>
    <row r="2" spans="1:15" s="30" customFormat="1" ht="16.2" customHeight="1">
      <c r="A2" s="57" t="s">
        <v>318</v>
      </c>
      <c r="B2" s="58"/>
      <c r="C2" s="28" t="s">
        <v>488</v>
      </c>
      <c r="D2" s="28"/>
      <c r="E2" s="21"/>
      <c r="F2" s="29"/>
      <c r="G2" s="29"/>
    </row>
    <row r="3" spans="1:15" s="30" customFormat="1" ht="16.2" customHeight="1">
      <c r="A3" s="35"/>
      <c r="B3" s="51" t="s">
        <v>319</v>
      </c>
      <c r="C3" s="28"/>
      <c r="D3" s="28"/>
      <c r="E3" s="21"/>
      <c r="F3" s="29"/>
      <c r="G3" s="29"/>
    </row>
    <row r="4" spans="1:15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16.2" customHeight="1">
      <c r="A5" s="9">
        <f>[12]DBD!A9</f>
        <v>1</v>
      </c>
      <c r="B5" s="9" t="str">
        <f>[12]DBD!B9</f>
        <v>FinCode</v>
      </c>
      <c r="C5" s="9" t="str">
        <f>[12]DBD!C9</f>
        <v>債權機構代號</v>
      </c>
      <c r="D5" s="9" t="str">
        <f>[12]DBD!D9</f>
        <v>VARCHAR2</v>
      </c>
      <c r="E5" s="9">
        <f>[12]DBD!E9</f>
        <v>8</v>
      </c>
      <c r="F5" s="9">
        <f>[12]DBD!F9</f>
        <v>0</v>
      </c>
      <c r="G5" s="9">
        <f>[12]DBD!G9</f>
        <v>0</v>
      </c>
      <c r="H5" s="15" t="s">
        <v>200</v>
      </c>
      <c r="I5" s="15" t="s">
        <v>62</v>
      </c>
      <c r="J5" s="15" t="s">
        <v>63</v>
      </c>
      <c r="K5" s="15" t="s">
        <v>60</v>
      </c>
      <c r="L5" s="15">
        <v>8</v>
      </c>
      <c r="M5" s="15"/>
      <c r="N5" s="15"/>
    </row>
    <row r="6" spans="1:15" ht="16.2" customHeight="1">
      <c r="A6" s="9">
        <f>[12]DBD!A10</f>
        <v>2</v>
      </c>
      <c r="B6" s="9" t="str">
        <f>[12]DBD!B10</f>
        <v>FinItem</v>
      </c>
      <c r="C6" s="9" t="str">
        <f>[12]DBD!C10</f>
        <v>債權機構名稱</v>
      </c>
      <c r="D6" s="9" t="str">
        <f>[12]DBD!D10</f>
        <v>NVARCHAR2</v>
      </c>
      <c r="E6" s="9">
        <f>[12]DBD!E10</f>
        <v>60</v>
      </c>
      <c r="F6" s="9">
        <f>[12]DBD!F10</f>
        <v>0</v>
      </c>
      <c r="G6" s="9">
        <f>[12]DBD!G10</f>
        <v>0</v>
      </c>
      <c r="H6" s="15" t="s">
        <v>200</v>
      </c>
      <c r="I6" s="19" t="s">
        <v>201</v>
      </c>
      <c r="J6" s="19" t="s">
        <v>202</v>
      </c>
      <c r="K6" s="19" t="s">
        <v>60</v>
      </c>
      <c r="L6" s="19">
        <v>20</v>
      </c>
      <c r="M6" s="15"/>
      <c r="N6" s="15"/>
    </row>
    <row r="7" spans="1:15" ht="16.2" customHeight="1">
      <c r="A7" s="9">
        <f>[12]DBD!A11</f>
        <v>3</v>
      </c>
      <c r="B7" s="9" t="str">
        <f>[12]DBD!B11</f>
        <v>RemitBank</v>
      </c>
      <c r="C7" s="9" t="str">
        <f>[12]DBD!C11</f>
        <v>匯款銀行</v>
      </c>
      <c r="D7" s="9" t="str">
        <f>[12]DBD!D11</f>
        <v>VARCHAR2</v>
      </c>
      <c r="E7" s="9">
        <f>[12]DBD!E11</f>
        <v>7</v>
      </c>
      <c r="F7" s="9">
        <f>[12]DBD!F11</f>
        <v>0</v>
      </c>
      <c r="G7" s="9">
        <f>[12]DBD!G11</f>
        <v>0</v>
      </c>
      <c r="H7" s="15" t="s">
        <v>200</v>
      </c>
      <c r="I7" s="15" t="s">
        <v>72</v>
      </c>
      <c r="J7" s="15" t="s">
        <v>34</v>
      </c>
      <c r="K7" s="15" t="s">
        <v>6</v>
      </c>
      <c r="L7" s="15">
        <v>3</v>
      </c>
      <c r="M7" s="15"/>
      <c r="N7" s="15"/>
    </row>
    <row r="8" spans="1:15" ht="16.2" customHeight="1">
      <c r="A8" s="9">
        <f>[12]DBD!A12</f>
        <v>4</v>
      </c>
      <c r="B8" s="9" t="str">
        <f>[12]DBD!B12</f>
        <v>RemitAcct</v>
      </c>
      <c r="C8" s="9" t="str">
        <f>[12]DBD!C12</f>
        <v>匯款帳號</v>
      </c>
      <c r="D8" s="9" t="str">
        <f>[12]DBD!D12</f>
        <v>VARCHAR2</v>
      </c>
      <c r="E8" s="9">
        <f>[12]DBD!E12</f>
        <v>16</v>
      </c>
      <c r="F8" s="9">
        <f>[12]DBD!F12</f>
        <v>0</v>
      </c>
      <c r="G8" s="9">
        <f>[12]DBD!G12</f>
        <v>0</v>
      </c>
      <c r="H8" s="15" t="s">
        <v>200</v>
      </c>
      <c r="I8" s="15" t="s">
        <v>73</v>
      </c>
      <c r="J8" s="15" t="s">
        <v>35</v>
      </c>
      <c r="K8" s="15" t="s">
        <v>60</v>
      </c>
      <c r="L8" s="15">
        <v>16</v>
      </c>
      <c r="M8" s="15"/>
      <c r="N8" s="15"/>
    </row>
    <row r="9" spans="1:15" ht="16.2" customHeight="1">
      <c r="A9" s="9">
        <f>[12]DBD!A13</f>
        <v>5</v>
      </c>
      <c r="B9" s="9" t="str">
        <f>[12]DBD!B13</f>
        <v>DataSendSection</v>
      </c>
      <c r="C9" s="9" t="str">
        <f>[12]DBD!C13</f>
        <v>資料傳送單位</v>
      </c>
      <c r="D9" s="9" t="str">
        <f>[12]DBD!D13</f>
        <v>VARCHAR2</v>
      </c>
      <c r="E9" s="9">
        <f>[12]DBD!E13</f>
        <v>8</v>
      </c>
      <c r="F9" s="9">
        <f>[12]DBD!F13</f>
        <v>0</v>
      </c>
      <c r="G9" s="9">
        <f>[12]DBD!G13</f>
        <v>0</v>
      </c>
      <c r="H9" s="15" t="s">
        <v>200</v>
      </c>
      <c r="I9" s="15" t="s">
        <v>74</v>
      </c>
      <c r="J9" s="15" t="s">
        <v>75</v>
      </c>
      <c r="K9" s="15" t="s">
        <v>60</v>
      </c>
      <c r="L9" s="15">
        <v>8</v>
      </c>
      <c r="M9" s="15"/>
      <c r="N9" s="15"/>
    </row>
    <row r="10" spans="1:15" ht="16.2" customHeight="1">
      <c r="A10" s="28">
        <f>[12]DBD!A14</f>
        <v>6</v>
      </c>
      <c r="B10" s="28" t="str">
        <f>[12]DBD!B14</f>
        <v>CreateDate</v>
      </c>
      <c r="C10" s="28" t="str">
        <f>[12]DBD!C14</f>
        <v>建檔日期時間</v>
      </c>
      <c r="D10" s="28" t="str">
        <f>[12]DBD!D14</f>
        <v>DATE</v>
      </c>
      <c r="E10" s="28">
        <f>[12]DBD!E14</f>
        <v>0</v>
      </c>
      <c r="F10" s="28">
        <f>[12]DBD!F14</f>
        <v>0</v>
      </c>
      <c r="G10" s="28">
        <f>[12]DBD!G14</f>
        <v>0</v>
      </c>
      <c r="H10" s="31"/>
      <c r="I10" s="31"/>
      <c r="J10" s="31"/>
      <c r="K10" s="31"/>
      <c r="L10" s="31"/>
      <c r="M10" s="31"/>
      <c r="N10" s="31"/>
    </row>
    <row r="11" spans="1:15" ht="16.2" customHeight="1">
      <c r="A11" s="28">
        <f>[12]DBD!A15</f>
        <v>7</v>
      </c>
      <c r="B11" s="28" t="str">
        <f>[12]DBD!B15</f>
        <v>CreateEmpNo</v>
      </c>
      <c r="C11" s="28" t="str">
        <f>[12]DBD!C15</f>
        <v>建檔人員</v>
      </c>
      <c r="D11" s="28" t="str">
        <f>[12]DBD!D15</f>
        <v>VARCHAR2</v>
      </c>
      <c r="E11" s="28">
        <f>[12]DBD!E15</f>
        <v>6</v>
      </c>
      <c r="F11" s="28">
        <f>[12]DBD!F15</f>
        <v>0</v>
      </c>
      <c r="G11" s="28">
        <f>[12]DBD!G15</f>
        <v>0</v>
      </c>
      <c r="H11" s="31"/>
      <c r="I11" s="31"/>
      <c r="J11" s="31"/>
      <c r="K11" s="31"/>
      <c r="L11" s="31"/>
      <c r="M11" s="31"/>
      <c r="N11" s="31"/>
    </row>
    <row r="12" spans="1:15" ht="16.2" customHeight="1">
      <c r="A12" s="28">
        <f>[12]DBD!A16</f>
        <v>8</v>
      </c>
      <c r="B12" s="28" t="str">
        <f>[12]DBD!B16</f>
        <v>LastUpdate</v>
      </c>
      <c r="C12" s="28" t="str">
        <f>[12]DBD!C16</f>
        <v>最後更新日期時間</v>
      </c>
      <c r="D12" s="28" t="str">
        <f>[12]DBD!D16</f>
        <v>DATE</v>
      </c>
      <c r="E12" s="28">
        <f>[12]DBD!E16</f>
        <v>0</v>
      </c>
      <c r="F12" s="28">
        <f>[12]DBD!F16</f>
        <v>0</v>
      </c>
      <c r="G12" s="28">
        <f>[12]DBD!G16</f>
        <v>0</v>
      </c>
      <c r="H12" s="31"/>
      <c r="I12" s="31"/>
      <c r="J12" s="31"/>
      <c r="K12" s="31"/>
      <c r="L12" s="31"/>
      <c r="M12" s="31"/>
      <c r="N12" s="31"/>
    </row>
    <row r="13" spans="1:15" ht="16.2" customHeight="1">
      <c r="A13" s="28">
        <f>[12]DBD!A17</f>
        <v>9</v>
      </c>
      <c r="B13" s="28" t="str">
        <f>[12]DBD!B17</f>
        <v>LastUpdateEmpNo</v>
      </c>
      <c r="C13" s="28" t="str">
        <f>[12]DBD!C17</f>
        <v>最後更新人員</v>
      </c>
      <c r="D13" s="28" t="str">
        <f>[12]DBD!D17</f>
        <v>VARCHAR2</v>
      </c>
      <c r="E13" s="28">
        <f>[12]DBD!E17</f>
        <v>6</v>
      </c>
      <c r="F13" s="28">
        <f>[12]DBD!F17</f>
        <v>0</v>
      </c>
      <c r="G13" s="28">
        <f>[12]DBD!G17</f>
        <v>0</v>
      </c>
      <c r="H13" s="31"/>
      <c r="I13" s="31"/>
      <c r="J13" s="31"/>
      <c r="K13" s="31"/>
      <c r="L13" s="31"/>
      <c r="M13" s="31"/>
      <c r="N13" s="31"/>
    </row>
  </sheetData>
  <mergeCells count="2">
    <mergeCell ref="A1:B1"/>
    <mergeCell ref="A2:B2"/>
  </mergeCells>
  <phoneticPr fontId="1" type="noConversion"/>
  <hyperlinks>
    <hyperlink ref="E1" location="'L5'!A1" display="回首頁" xr:uid="{00000000-0004-0000-0C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14"/>
  <dimension ref="A1:O51"/>
  <sheetViews>
    <sheetView topLeftCell="G4" workbookViewId="0">
      <selection activeCell="O9" sqref="O9:O12"/>
    </sheetView>
  </sheetViews>
  <sheetFormatPr defaultColWidth="59.109375" defaultRowHeight="16.2"/>
  <cols>
    <col min="1" max="1" width="5.21875" style="11" bestFit="1" customWidth="1"/>
    <col min="2" max="2" width="19" style="11" bestFit="1" customWidth="1"/>
    <col min="3" max="3" width="22.6640625" style="11" bestFit="1" customWidth="1"/>
    <col min="4" max="4" width="20.21875" style="11" bestFit="1" customWidth="1"/>
    <col min="5" max="5" width="8.21875" style="11" bestFit="1" customWidth="1"/>
    <col min="6" max="6" width="6.21875" style="11" bestFit="1" customWidth="1"/>
    <col min="7" max="7" width="25.109375" style="11" bestFit="1" customWidth="1"/>
    <col min="8" max="8" width="21.44140625" style="11" bestFit="1" customWidth="1"/>
    <col min="9" max="10" width="20.21875" style="11" bestFit="1" customWidth="1"/>
    <col min="11" max="13" width="6.21875" style="11" bestFit="1" customWidth="1"/>
    <col min="14" max="14" width="36.109375" style="11" bestFit="1" customWidth="1"/>
    <col min="15" max="16384" width="59.109375" style="11"/>
  </cols>
  <sheetData>
    <row r="1" spans="1:15">
      <c r="A1" s="55" t="s">
        <v>21</v>
      </c>
      <c r="B1" s="56"/>
      <c r="C1" s="9" t="str">
        <f>[13]DBD!C1</f>
        <v>NegMain</v>
      </c>
      <c r="D1" s="9" t="str">
        <f>[13]DBD!D1</f>
        <v>債務協商案件主檔</v>
      </c>
      <c r="E1" s="21" t="s">
        <v>56</v>
      </c>
      <c r="F1" s="10"/>
      <c r="G1" s="10"/>
    </row>
    <row r="2" spans="1:15" s="30" customFormat="1" ht="409.6">
      <c r="A2" s="35"/>
      <c r="B2" s="36" t="s">
        <v>318</v>
      </c>
      <c r="C2" s="28" t="s">
        <v>514</v>
      </c>
      <c r="D2" s="28"/>
      <c r="E2" s="21"/>
      <c r="F2" s="29"/>
      <c r="G2" s="29"/>
    </row>
    <row r="3" spans="1:15" s="30" customFormat="1">
      <c r="A3" s="35"/>
      <c r="B3" s="36" t="s">
        <v>319</v>
      </c>
      <c r="C3" s="28"/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[13]DBD!A9</f>
        <v>1</v>
      </c>
      <c r="B5" s="9" t="str">
        <f>[13]DBD!B9</f>
        <v>CustNo</v>
      </c>
      <c r="C5" s="9" t="str">
        <f>[13]DBD!C9</f>
        <v>戶號</v>
      </c>
      <c r="D5" s="9" t="str">
        <f>[13]DBD!D9</f>
        <v>DECIMAL</v>
      </c>
      <c r="E5" s="9">
        <f>[13]DBD!E9</f>
        <v>7</v>
      </c>
      <c r="F5" s="9">
        <f>[13]DBD!F9</f>
        <v>0</v>
      </c>
      <c r="G5" s="9" t="str">
        <f>[13]DBD!G9</f>
        <v>保貸戶須建立客戶主檔</v>
      </c>
      <c r="H5" s="15" t="s">
        <v>99</v>
      </c>
      <c r="I5" s="15" t="s">
        <v>100</v>
      </c>
      <c r="J5" s="15" t="s">
        <v>101</v>
      </c>
      <c r="K5" s="15" t="s">
        <v>8</v>
      </c>
      <c r="L5" s="15">
        <v>7</v>
      </c>
      <c r="M5" s="15"/>
      <c r="N5" s="15"/>
    </row>
    <row r="6" spans="1:15">
      <c r="A6" s="9">
        <f>[13]DBD!A10</f>
        <v>2</v>
      </c>
      <c r="B6" s="9" t="str">
        <f>[13]DBD!B10</f>
        <v>CaseSeq</v>
      </c>
      <c r="C6" s="9" t="str">
        <f>[13]DBD!C10</f>
        <v>案件序號</v>
      </c>
      <c r="D6" s="9" t="str">
        <f>[13]DBD!D10</f>
        <v>DECIMAL</v>
      </c>
      <c r="E6" s="9">
        <f>[13]DBD!E10</f>
        <v>3</v>
      </c>
      <c r="F6" s="9">
        <f>[13]DBD!F10</f>
        <v>0</v>
      </c>
      <c r="G6" s="9">
        <f>[13]DBD!G10</f>
        <v>0</v>
      </c>
      <c r="H6" s="15"/>
      <c r="I6" s="19"/>
      <c r="J6" s="19"/>
      <c r="K6" s="19"/>
      <c r="L6" s="19"/>
      <c r="M6" s="15"/>
      <c r="N6" s="31" t="s">
        <v>347</v>
      </c>
    </row>
    <row r="7" spans="1:15" ht="113.4">
      <c r="A7" s="9">
        <f>[13]DBD!A11</f>
        <v>3</v>
      </c>
      <c r="B7" s="9" t="str">
        <f>[13]DBD!B11</f>
        <v>CaseKindCode</v>
      </c>
      <c r="C7" s="9" t="str">
        <f>[13]DBD!C11</f>
        <v>案件種類</v>
      </c>
      <c r="D7" s="9" t="str">
        <f>[13]DBD!D11</f>
        <v>VARCHAR2</v>
      </c>
      <c r="E7" s="9">
        <f>[13]DBD!E11</f>
        <v>1</v>
      </c>
      <c r="F7" s="9">
        <f>[13]DBD!F11</f>
        <v>0</v>
      </c>
      <c r="G7" s="9" t="str">
        <f>[13]DBD!G11</f>
        <v>共用代碼檔
1:協商
2:調解
3:更生
4:清算</v>
      </c>
      <c r="H7" s="34" t="s">
        <v>348</v>
      </c>
      <c r="I7" s="15" t="s">
        <v>349</v>
      </c>
      <c r="J7" s="15" t="s">
        <v>351</v>
      </c>
      <c r="K7" s="31" t="s">
        <v>350</v>
      </c>
      <c r="L7" s="31">
        <v>40</v>
      </c>
      <c r="M7" s="15"/>
      <c r="N7" s="44" t="s">
        <v>352</v>
      </c>
      <c r="O7" s="53" t="s">
        <v>515</v>
      </c>
    </row>
    <row r="8" spans="1:15" ht="97.2">
      <c r="A8" s="9">
        <f>[13]DBD!A12</f>
        <v>4</v>
      </c>
      <c r="B8" s="9" t="str">
        <f>[13]DBD!B12</f>
        <v>Status</v>
      </c>
      <c r="C8" s="9" t="str">
        <f>[13]DBD!C12</f>
        <v>債權戶況</v>
      </c>
      <c r="D8" s="9" t="str">
        <f>[13]DBD!D12</f>
        <v>VARCHAR2</v>
      </c>
      <c r="E8" s="9">
        <f>[13]DBD!E12</f>
        <v>1</v>
      </c>
      <c r="F8" s="9">
        <f>[13]DBD!F12</f>
        <v>0</v>
      </c>
      <c r="G8" s="9" t="str">
        <f>[13]DBD!G12</f>
        <v>0:正常
1:已變更
2:毀諾
3:結案
4:未生效
5:調解不成立</v>
      </c>
      <c r="H8" s="15" t="s">
        <v>99</v>
      </c>
      <c r="I8" s="15" t="s">
        <v>116</v>
      </c>
      <c r="J8" s="15" t="s">
        <v>117</v>
      </c>
      <c r="K8" s="15" t="s">
        <v>6</v>
      </c>
      <c r="L8" s="15">
        <v>1</v>
      </c>
      <c r="M8" s="15"/>
      <c r="N8" s="23" t="s">
        <v>353</v>
      </c>
      <c r="O8" s="53" t="s">
        <v>516</v>
      </c>
    </row>
    <row r="9" spans="1:15" ht="48.6">
      <c r="A9" s="9">
        <f>[13]DBD!A13</f>
        <v>5</v>
      </c>
      <c r="B9" s="9" t="str">
        <f>[13]DBD!B13</f>
        <v>CustLoanKind</v>
      </c>
      <c r="C9" s="9" t="str">
        <f>[13]DBD!C13</f>
        <v>債權戶別</v>
      </c>
      <c r="D9" s="9" t="str">
        <f>[13]DBD!D13</f>
        <v>VARCHAR2</v>
      </c>
      <c r="E9" s="9">
        <f>[13]DBD!E13</f>
        <v>1</v>
      </c>
      <c r="F9" s="9">
        <f>[13]DBD!F13</f>
        <v>0</v>
      </c>
      <c r="G9" s="9" t="str">
        <f>[13]DBD!G13</f>
        <v>1:放款戶
2:保貸戶
3:保證人</v>
      </c>
      <c r="H9" s="15"/>
      <c r="I9" s="15"/>
      <c r="J9" s="15"/>
      <c r="K9" s="15"/>
      <c r="L9" s="15"/>
      <c r="M9" s="15"/>
      <c r="N9" s="15" t="s">
        <v>265</v>
      </c>
      <c r="O9" s="50"/>
    </row>
    <row r="10" spans="1:15">
      <c r="A10" s="9">
        <f>[13]DBD!A14</f>
        <v>6</v>
      </c>
      <c r="B10" s="9" t="str">
        <f>[13]DBD!B14</f>
        <v>DeferYMStart</v>
      </c>
      <c r="C10" s="9" t="str">
        <f>[13]DBD!C14</f>
        <v>延期繳款年月(起)</v>
      </c>
      <c r="D10" s="9" t="str">
        <f>[13]DBD!D14</f>
        <v>DECIMAL</v>
      </c>
      <c r="E10" s="9">
        <f>[13]DBD!E14</f>
        <v>6</v>
      </c>
      <c r="F10" s="9">
        <f>[13]DBD!F14</f>
        <v>0</v>
      </c>
      <c r="G10" s="9">
        <f>[13]DBD!G14</f>
        <v>0</v>
      </c>
      <c r="H10" s="15"/>
      <c r="I10" s="26"/>
      <c r="J10" s="15"/>
      <c r="K10" s="15"/>
      <c r="L10" s="15"/>
      <c r="M10" s="15"/>
      <c r="N10" s="15" t="s">
        <v>264</v>
      </c>
    </row>
    <row r="11" spans="1:15">
      <c r="A11" s="9">
        <f>[13]DBD!A15</f>
        <v>7</v>
      </c>
      <c r="B11" s="9" t="str">
        <f>[13]DBD!B15</f>
        <v>DeferYMEnd</v>
      </c>
      <c r="C11" s="9" t="str">
        <f>[13]DBD!C15</f>
        <v>延期繳款年月(訖)</v>
      </c>
      <c r="D11" s="9" t="str">
        <f>[13]DBD!D15</f>
        <v>DECIMAL</v>
      </c>
      <c r="E11" s="9">
        <f>[13]DBD!E15</f>
        <v>6</v>
      </c>
      <c r="F11" s="9">
        <f>[13]DBD!F15</f>
        <v>0</v>
      </c>
      <c r="G11" s="9">
        <f>[13]DBD!G15</f>
        <v>0</v>
      </c>
      <c r="H11" s="15"/>
      <c r="J11" s="15"/>
      <c r="K11" s="15"/>
      <c r="L11" s="15"/>
      <c r="M11" s="15"/>
      <c r="N11" s="15" t="s">
        <v>264</v>
      </c>
    </row>
    <row r="12" spans="1:15">
      <c r="A12" s="9">
        <f>[13]DBD!A16</f>
        <v>8</v>
      </c>
      <c r="B12" s="9" t="str">
        <f>[13]DBD!B16</f>
        <v>ApplDate</v>
      </c>
      <c r="C12" s="9" t="str">
        <f>[13]DBD!C16</f>
        <v>協商申請日</v>
      </c>
      <c r="D12" s="9" t="str">
        <f>[13]DBD!D16</f>
        <v>DecimalD</v>
      </c>
      <c r="E12" s="9">
        <f>[13]DBD!E16</f>
        <v>8</v>
      </c>
      <c r="F12" s="9">
        <f>[13]DBD!F16</f>
        <v>0</v>
      </c>
      <c r="G12" s="9">
        <f>[13]DBD!G16</f>
        <v>0</v>
      </c>
      <c r="H12" s="15" t="s">
        <v>99</v>
      </c>
      <c r="I12" s="15" t="s">
        <v>84</v>
      </c>
      <c r="J12" s="15" t="s">
        <v>85</v>
      </c>
      <c r="K12" s="15" t="s">
        <v>60</v>
      </c>
      <c r="L12" s="15">
        <v>8</v>
      </c>
      <c r="M12" s="15"/>
      <c r="N12" s="15" t="s">
        <v>61</v>
      </c>
    </row>
    <row r="13" spans="1:15">
      <c r="A13" s="9">
        <f>[13]DBD!A17</f>
        <v>9</v>
      </c>
      <c r="B13" s="9" t="str">
        <f>[13]DBD!B17</f>
        <v>DueAmt</v>
      </c>
      <c r="C13" s="9" t="str">
        <f>[13]DBD!C17</f>
        <v>月付金(期款)</v>
      </c>
      <c r="D13" s="9" t="str">
        <f>[13]DBD!D17</f>
        <v>DECIMAL</v>
      </c>
      <c r="E13" s="9">
        <f>[13]DBD!E17</f>
        <v>16</v>
      </c>
      <c r="F13" s="9">
        <f>[13]DBD!F17</f>
        <v>2</v>
      </c>
      <c r="G13" s="9">
        <f>[13]DBD!G17</f>
        <v>0</v>
      </c>
      <c r="H13" s="15" t="s">
        <v>99</v>
      </c>
      <c r="I13" s="15" t="s">
        <v>106</v>
      </c>
      <c r="J13" s="15" t="s">
        <v>107</v>
      </c>
      <c r="K13" s="15" t="s">
        <v>8</v>
      </c>
      <c r="L13" s="15">
        <v>13</v>
      </c>
      <c r="M13" s="15">
        <v>2</v>
      </c>
      <c r="N13" s="15"/>
    </row>
    <row r="14" spans="1:15">
      <c r="A14" s="9">
        <f>[13]DBD!A18</f>
        <v>10</v>
      </c>
      <c r="B14" s="9" t="str">
        <f>[13]DBD!B18</f>
        <v>TotalPeriod</v>
      </c>
      <c r="C14" s="9" t="str">
        <f>[13]DBD!C18</f>
        <v>期數</v>
      </c>
      <c r="D14" s="9" t="str">
        <f>[13]DBD!D18</f>
        <v>DECIMAL</v>
      </c>
      <c r="E14" s="9">
        <f>[13]DBD!E18</f>
        <v>3</v>
      </c>
      <c r="F14" s="9">
        <f>[13]DBD!F18</f>
        <v>0</v>
      </c>
      <c r="G14" s="9">
        <f>[13]DBD!G18</f>
        <v>0</v>
      </c>
      <c r="H14" s="15" t="s">
        <v>99</v>
      </c>
      <c r="I14" s="15" t="s">
        <v>104</v>
      </c>
      <c r="J14" s="15" t="s">
        <v>105</v>
      </c>
      <c r="K14" s="15" t="s">
        <v>8</v>
      </c>
      <c r="L14" s="15">
        <v>3</v>
      </c>
      <c r="M14" s="15"/>
      <c r="N14" s="15"/>
    </row>
    <row r="15" spans="1:15">
      <c r="A15" s="9">
        <f>[13]DBD!A19</f>
        <v>11</v>
      </c>
      <c r="B15" s="9" t="str">
        <f>[13]DBD!B19</f>
        <v>IntRate</v>
      </c>
      <c r="C15" s="9" t="str">
        <f>[13]DBD!C19</f>
        <v>計息條件(利率)</v>
      </c>
      <c r="D15" s="9" t="str">
        <f>[13]DBD!D19</f>
        <v>DECIMAL</v>
      </c>
      <c r="E15" s="9">
        <f>[13]DBD!E19</f>
        <v>6</v>
      </c>
      <c r="F15" s="9">
        <f>[13]DBD!F19</f>
        <v>4</v>
      </c>
      <c r="G15" s="9">
        <f>[13]DBD!G19</f>
        <v>0</v>
      </c>
      <c r="H15" s="15" t="s">
        <v>99</v>
      </c>
      <c r="I15" s="15" t="s">
        <v>112</v>
      </c>
      <c r="J15" s="15" t="s">
        <v>113</v>
      </c>
      <c r="K15" s="15" t="s">
        <v>8</v>
      </c>
      <c r="L15" s="15">
        <v>6</v>
      </c>
      <c r="M15" s="15">
        <v>4</v>
      </c>
      <c r="N15" s="15" t="s">
        <v>61</v>
      </c>
    </row>
    <row r="16" spans="1:15">
      <c r="A16" s="9">
        <f>[13]DBD!A20</f>
        <v>12</v>
      </c>
      <c r="B16" s="9" t="str">
        <f>[13]DBD!B20</f>
        <v>FirstDueDate</v>
      </c>
      <c r="C16" s="9" t="str">
        <f>[13]DBD!C20</f>
        <v>首次應繳日</v>
      </c>
      <c r="D16" s="9" t="str">
        <f>[13]DBD!D20</f>
        <v>DecimalD</v>
      </c>
      <c r="E16" s="9">
        <f>[13]DBD!E20</f>
        <v>8</v>
      </c>
      <c r="F16" s="9">
        <f>[13]DBD!F20</f>
        <v>0</v>
      </c>
      <c r="G16" s="9">
        <f>[13]DBD!G20</f>
        <v>0</v>
      </c>
      <c r="H16" s="15" t="s">
        <v>99</v>
      </c>
      <c r="I16" s="15" t="s">
        <v>108</v>
      </c>
      <c r="J16" s="15" t="s">
        <v>109</v>
      </c>
      <c r="K16" s="15" t="s">
        <v>60</v>
      </c>
      <c r="L16" s="15">
        <v>8</v>
      </c>
      <c r="M16" s="15"/>
      <c r="N16" s="15" t="s">
        <v>61</v>
      </c>
    </row>
    <row r="17" spans="1:15">
      <c r="A17" s="9">
        <f>[13]DBD!A21</f>
        <v>13</v>
      </c>
      <c r="B17" s="9" t="str">
        <f>[13]DBD!B21</f>
        <v>LastDueDate</v>
      </c>
      <c r="C17" s="9" t="str">
        <f>[13]DBD!C21</f>
        <v>還款結束日</v>
      </c>
      <c r="D17" s="9" t="str">
        <f>[13]DBD!D21</f>
        <v>DecimalD</v>
      </c>
      <c r="E17" s="9">
        <f>[13]DBD!E21</f>
        <v>8</v>
      </c>
      <c r="F17" s="9">
        <f>[13]DBD!F21</f>
        <v>0</v>
      </c>
      <c r="G17" s="9">
        <f>[13]DBD!G21</f>
        <v>0</v>
      </c>
      <c r="H17" s="15" t="s">
        <v>99</v>
      </c>
      <c r="I17" s="15" t="s">
        <v>110</v>
      </c>
      <c r="J17" s="15" t="s">
        <v>111</v>
      </c>
      <c r="K17" s="15" t="s">
        <v>60</v>
      </c>
      <c r="L17" s="15">
        <v>8</v>
      </c>
      <c r="M17" s="15"/>
      <c r="N17" s="15" t="s">
        <v>338</v>
      </c>
      <c r="O17" s="11" t="s">
        <v>517</v>
      </c>
    </row>
    <row r="18" spans="1:15" ht="32.4">
      <c r="A18" s="9">
        <f>[13]DBD!A22</f>
        <v>14</v>
      </c>
      <c r="B18" s="9" t="str">
        <f>[13]DBD!B22</f>
        <v>IsMainFin</v>
      </c>
      <c r="C18" s="9" t="str">
        <f>[13]DBD!C22</f>
        <v>是否最大債權</v>
      </c>
      <c r="D18" s="9" t="str">
        <f>[13]DBD!D22</f>
        <v>VARCHAR2</v>
      </c>
      <c r="E18" s="9">
        <f>[13]DBD!E22</f>
        <v>1</v>
      </c>
      <c r="F18" s="9">
        <f>[13]DBD!F22</f>
        <v>0</v>
      </c>
      <c r="G18" s="9" t="str">
        <f>[13]DBD!G22</f>
        <v>Y
N</v>
      </c>
      <c r="H18" s="15" t="s">
        <v>99</v>
      </c>
      <c r="I18" s="15" t="s">
        <v>114</v>
      </c>
      <c r="J18" s="15" t="s">
        <v>115</v>
      </c>
      <c r="K18" s="15" t="s">
        <v>6</v>
      </c>
      <c r="L18" s="15">
        <v>1</v>
      </c>
      <c r="M18" s="15"/>
      <c r="N18" s="15"/>
    </row>
    <row r="19" spans="1:15">
      <c r="A19" s="9">
        <f>[13]DBD!A23</f>
        <v>15</v>
      </c>
      <c r="B19" s="9" t="str">
        <f>[13]DBD!B23</f>
        <v>TotalContrAmt</v>
      </c>
      <c r="C19" s="9" t="str">
        <f>[13]DBD!C23</f>
        <v>簽約總金額</v>
      </c>
      <c r="D19" s="9" t="str">
        <f>[13]DBD!D23</f>
        <v>DECIMAL</v>
      </c>
      <c r="E19" s="9">
        <f>[13]DBD!E23</f>
        <v>16</v>
      </c>
      <c r="F19" s="9">
        <f>[13]DBD!F23</f>
        <v>2</v>
      </c>
      <c r="G19" s="9" t="str">
        <f>[13]DBD!G23</f>
        <v>本金</v>
      </c>
      <c r="H19" s="15" t="s">
        <v>99</v>
      </c>
      <c r="I19" s="15" t="s">
        <v>102</v>
      </c>
      <c r="J19" s="15" t="s">
        <v>103</v>
      </c>
      <c r="K19" s="15" t="s">
        <v>8</v>
      </c>
      <c r="L19" s="15">
        <v>13</v>
      </c>
      <c r="M19" s="15">
        <v>2</v>
      </c>
      <c r="N19" s="15"/>
    </row>
    <row r="20" spans="1:15">
      <c r="A20" s="9">
        <f>[13]DBD!A24</f>
        <v>16</v>
      </c>
      <c r="B20" s="9" t="str">
        <f>[13]DBD!B24</f>
        <v>MainFinCode</v>
      </c>
      <c r="C20" s="9" t="str">
        <f>[13]DBD!C24</f>
        <v>最大債權機構</v>
      </c>
      <c r="D20" s="9" t="str">
        <f>[13]DBD!D24</f>
        <v>VARCHAR2</v>
      </c>
      <c r="E20" s="9">
        <f>[13]DBD!E24</f>
        <v>8</v>
      </c>
      <c r="F20" s="9">
        <f>[13]DBD!F24</f>
        <v>0</v>
      </c>
      <c r="G20" s="9">
        <f>[13]DBD!G24</f>
        <v>0</v>
      </c>
      <c r="H20" s="15" t="s">
        <v>99</v>
      </c>
      <c r="I20" s="15" t="s">
        <v>62</v>
      </c>
      <c r="J20" s="15" t="s">
        <v>138</v>
      </c>
      <c r="K20" s="15" t="s">
        <v>60</v>
      </c>
      <c r="L20" s="15">
        <v>8</v>
      </c>
      <c r="M20" s="15"/>
      <c r="N20" s="15"/>
    </row>
    <row r="21" spans="1:15">
      <c r="A21" s="9">
        <f>[13]DBD!A25</f>
        <v>17</v>
      </c>
      <c r="B21" s="9" t="str">
        <f>[13]DBD!B25</f>
        <v>PrincipalBal</v>
      </c>
      <c r="C21" s="9" t="str">
        <f>[13]DBD!C25</f>
        <v>總本金餘額</v>
      </c>
      <c r="D21" s="9" t="str">
        <f>[13]DBD!D25</f>
        <v>DECIMAL</v>
      </c>
      <c r="E21" s="9">
        <f>[13]DBD!E25</f>
        <v>16</v>
      </c>
      <c r="F21" s="9">
        <f>[13]DBD!F25</f>
        <v>2</v>
      </c>
      <c r="G21" s="9" t="str">
        <f>[13]DBD!G25</f>
        <v>一開始=TotalContrAmt</v>
      </c>
      <c r="H21" s="15" t="s">
        <v>99</v>
      </c>
      <c r="I21" s="15" t="s">
        <v>123</v>
      </c>
      <c r="J21" s="15" t="s">
        <v>124</v>
      </c>
      <c r="K21" s="15" t="s">
        <v>8</v>
      </c>
      <c r="L21" s="15">
        <v>13</v>
      </c>
      <c r="M21" s="15">
        <v>2</v>
      </c>
      <c r="N21" s="15"/>
    </row>
    <row r="22" spans="1:15">
      <c r="A22" s="9">
        <f>[13]DBD!A26</f>
        <v>18</v>
      </c>
      <c r="B22" s="9" t="str">
        <f>[13]DBD!B26</f>
        <v>AccuTempAmt</v>
      </c>
      <c r="C22" s="9" t="str">
        <f>[13]DBD!C26</f>
        <v>累繳金額</v>
      </c>
      <c r="D22" s="9" t="str">
        <f>[13]DBD!D26</f>
        <v>DECIMAL</v>
      </c>
      <c r="E22" s="9">
        <f>[13]DBD!E26</f>
        <v>16</v>
      </c>
      <c r="F22" s="9">
        <f>[13]DBD!F26</f>
        <v>2</v>
      </c>
      <c r="G22" s="9">
        <f>[13]DBD!G26</f>
        <v>0</v>
      </c>
      <c r="H22" s="15" t="s">
        <v>99</v>
      </c>
      <c r="I22" s="15" t="s">
        <v>125</v>
      </c>
      <c r="J22" s="15" t="s">
        <v>126</v>
      </c>
      <c r="K22" s="15" t="s">
        <v>8</v>
      </c>
      <c r="L22" s="15">
        <v>13</v>
      </c>
      <c r="M22" s="15">
        <v>2</v>
      </c>
      <c r="N22" s="15"/>
    </row>
    <row r="23" spans="1:15">
      <c r="A23" s="9">
        <f>[13]DBD!A27</f>
        <v>19</v>
      </c>
      <c r="B23" s="9" t="str">
        <f>[13]DBD!B27</f>
        <v>AccuOverAmt</v>
      </c>
      <c r="C23" s="9" t="str">
        <f>[13]DBD!C27</f>
        <v>累溢收金額</v>
      </c>
      <c r="D23" s="9" t="str">
        <f>[13]DBD!D27</f>
        <v>DECIMAL</v>
      </c>
      <c r="E23" s="9">
        <f>[13]DBD!E27</f>
        <v>16</v>
      </c>
      <c r="F23" s="9">
        <f>[13]DBD!F27</f>
        <v>2</v>
      </c>
      <c r="G23" s="9">
        <f>[13]DBD!G27</f>
        <v>0</v>
      </c>
      <c r="H23" s="15" t="s">
        <v>99</v>
      </c>
      <c r="I23" s="15" t="s">
        <v>129</v>
      </c>
      <c r="J23" s="15" t="s">
        <v>130</v>
      </c>
      <c r="K23" s="15" t="s">
        <v>8</v>
      </c>
      <c r="L23" s="15">
        <v>13</v>
      </c>
      <c r="M23" s="15">
        <v>2</v>
      </c>
      <c r="N23" s="15"/>
    </row>
    <row r="24" spans="1:15">
      <c r="A24" s="9">
        <f>[13]DBD!A28</f>
        <v>20</v>
      </c>
      <c r="B24" s="9" t="str">
        <f>[13]DBD!B28</f>
        <v>AccuDueAmt</v>
      </c>
      <c r="C24" s="9" t="str">
        <f>[13]DBD!C28</f>
        <v>累應還金額</v>
      </c>
      <c r="D24" s="9" t="str">
        <f>[13]DBD!D28</f>
        <v>DECIMAL</v>
      </c>
      <c r="E24" s="9">
        <f>[13]DBD!E28</f>
        <v>16</v>
      </c>
      <c r="F24" s="9">
        <f>[13]DBD!F28</f>
        <v>2</v>
      </c>
      <c r="G24" s="9">
        <f>[13]DBD!G28</f>
        <v>0</v>
      </c>
      <c r="H24" s="15" t="s">
        <v>99</v>
      </c>
      <c r="I24" s="15" t="s">
        <v>127</v>
      </c>
      <c r="J24" s="15" t="s">
        <v>128</v>
      </c>
      <c r="K24" s="15" t="s">
        <v>8</v>
      </c>
      <c r="L24" s="15">
        <v>13</v>
      </c>
      <c r="M24" s="15">
        <v>2</v>
      </c>
      <c r="N24" s="23"/>
    </row>
    <row r="25" spans="1:15" ht="81">
      <c r="A25" s="9">
        <f>[13]DBD!A29</f>
        <v>21</v>
      </c>
      <c r="B25" s="9" t="str">
        <f>[13]DBD!B29</f>
        <v>AccuSklShareAmt</v>
      </c>
      <c r="C25" s="9" t="str">
        <f>[13]DBD!C29</f>
        <v>累新壽分攤金額</v>
      </c>
      <c r="D25" s="9" t="str">
        <f>[13]DBD!D29</f>
        <v>DECIMAL</v>
      </c>
      <c r="E25" s="9">
        <f>[13]DBD!E29</f>
        <v>16</v>
      </c>
      <c r="F25" s="9">
        <f>[13]DBD!F29</f>
        <v>2</v>
      </c>
      <c r="G25" s="9">
        <f>[13]DBD!G29</f>
        <v>0</v>
      </c>
      <c r="H25" s="15" t="s">
        <v>58</v>
      </c>
      <c r="I25" s="15" t="s">
        <v>267</v>
      </c>
      <c r="J25" s="15" t="s">
        <v>83</v>
      </c>
      <c r="K25" s="15" t="s">
        <v>8</v>
      </c>
      <c r="L25" s="15">
        <v>13</v>
      </c>
      <c r="M25" s="15">
        <v>2</v>
      </c>
      <c r="N25" s="23" t="s">
        <v>518</v>
      </c>
      <c r="O25" s="11" t="s">
        <v>519</v>
      </c>
    </row>
    <row r="26" spans="1:15">
      <c r="A26" s="9">
        <f>[13]DBD!A30</f>
        <v>22</v>
      </c>
      <c r="B26" s="9" t="str">
        <f>[13]DBD!B30</f>
        <v>RepaidPeriod</v>
      </c>
      <c r="C26" s="9" t="str">
        <f>[13]DBD!C30</f>
        <v>已繳期數</v>
      </c>
      <c r="D26" s="9" t="str">
        <f>[13]DBD!D30</f>
        <v>DECIMAL</v>
      </c>
      <c r="E26" s="9">
        <f>[13]DBD!E30</f>
        <v>3</v>
      </c>
      <c r="F26" s="9">
        <f>[13]DBD!F30</f>
        <v>0</v>
      </c>
      <c r="G26" s="9">
        <f>[13]DBD!G30</f>
        <v>0</v>
      </c>
      <c r="H26" s="15" t="s">
        <v>99</v>
      </c>
      <c r="I26" s="15" t="s">
        <v>120</v>
      </c>
      <c r="J26" s="15" t="s">
        <v>121</v>
      </c>
      <c r="K26" s="15" t="s">
        <v>8</v>
      </c>
      <c r="L26" s="15">
        <v>3</v>
      </c>
      <c r="M26" s="15"/>
      <c r="N26" s="23"/>
    </row>
    <row r="27" spans="1:15" ht="32.4">
      <c r="A27" s="9">
        <f>[13]DBD!A31</f>
        <v>23</v>
      </c>
      <c r="B27" s="9" t="str">
        <f>[13]DBD!B31</f>
        <v>TwoStepCode</v>
      </c>
      <c r="C27" s="9" t="str">
        <f>[13]DBD!C31</f>
        <v>二階段註記</v>
      </c>
      <c r="D27" s="9" t="str">
        <f>[13]DBD!D31</f>
        <v>VARCHAR2</v>
      </c>
      <c r="E27" s="9">
        <f>[13]DBD!E31</f>
        <v>1</v>
      </c>
      <c r="F27" s="9">
        <f>[13]DBD!F31</f>
        <v>0</v>
      </c>
      <c r="G27" s="9" t="str">
        <f>[13]DBD!G31</f>
        <v>Y
N</v>
      </c>
      <c r="H27" s="15"/>
      <c r="I27" s="15"/>
      <c r="J27" s="15"/>
      <c r="K27" s="15"/>
      <c r="L27" s="15"/>
      <c r="M27" s="15"/>
      <c r="N27" s="15" t="s">
        <v>327</v>
      </c>
      <c r="O27" s="11">
        <v>0</v>
      </c>
    </row>
    <row r="28" spans="1:15">
      <c r="A28" s="9">
        <f>[13]DBD!A32</f>
        <v>24</v>
      </c>
      <c r="B28" s="9" t="str">
        <f>[13]DBD!B32</f>
        <v>ChgCondDate</v>
      </c>
      <c r="C28" s="9" t="str">
        <f>[13]DBD!C32</f>
        <v>申請變更還款條件日</v>
      </c>
      <c r="D28" s="9" t="str">
        <f>[13]DBD!D32</f>
        <v>DecimalD</v>
      </c>
      <c r="E28" s="9">
        <f>[13]DBD!E32</f>
        <v>8</v>
      </c>
      <c r="F28" s="9">
        <f>[13]DBD!F32</f>
        <v>0</v>
      </c>
      <c r="G28" s="9">
        <f>[13]DBD!G32</f>
        <v>0</v>
      </c>
      <c r="H28" s="15"/>
      <c r="I28" s="15"/>
      <c r="J28" s="15"/>
      <c r="K28" s="15"/>
      <c r="L28" s="15"/>
      <c r="M28" s="15"/>
      <c r="N28" s="15" t="s">
        <v>264</v>
      </c>
      <c r="O28" s="11">
        <v>0</v>
      </c>
    </row>
    <row r="29" spans="1:15">
      <c r="A29" s="9">
        <f>[13]DBD!A33</f>
        <v>25</v>
      </c>
      <c r="B29" s="9" t="str">
        <f>[13]DBD!B33</f>
        <v>NextPayDate</v>
      </c>
      <c r="C29" s="9" t="str">
        <f>[13]DBD!C33</f>
        <v>下次應繳日</v>
      </c>
      <c r="D29" s="9" t="str">
        <f>[13]DBD!D33</f>
        <v>DecimalD</v>
      </c>
      <c r="E29" s="9">
        <f>[13]DBD!E33</f>
        <v>8</v>
      </c>
      <c r="F29" s="9">
        <f>[13]DBD!F33</f>
        <v>0</v>
      </c>
      <c r="G29" s="9" t="str">
        <f>[13]DBD!G33</f>
        <v>下次哪天該繳錢</v>
      </c>
      <c r="H29" s="15" t="s">
        <v>99</v>
      </c>
      <c r="I29" s="15" t="s">
        <v>118</v>
      </c>
      <c r="J29" s="15" t="s">
        <v>119</v>
      </c>
      <c r="K29" s="15" t="s">
        <v>60</v>
      </c>
      <c r="L29" s="15">
        <v>8</v>
      </c>
      <c r="M29" s="15"/>
      <c r="N29" s="15" t="s">
        <v>61</v>
      </c>
    </row>
    <row r="30" spans="1:15">
      <c r="A30" s="9">
        <f>[13]DBD!A34</f>
        <v>26</v>
      </c>
      <c r="B30" s="9" t="str">
        <f>[13]DBD!B34</f>
        <v>PayIntDate</v>
      </c>
      <c r="C30" s="9" t="str">
        <f>[13]DBD!C34</f>
        <v>繳息迄日</v>
      </c>
      <c r="D30" s="9" t="str">
        <f>[13]DBD!D34</f>
        <v>DecimalD</v>
      </c>
      <c r="E30" s="9">
        <f>[13]DBD!E34</f>
        <v>8</v>
      </c>
      <c r="F30" s="9">
        <f>[13]DBD!F34</f>
        <v>0</v>
      </c>
      <c r="G30" s="9" t="str">
        <f>[13]DBD!G34</f>
        <v>這次已繳到哪一天了</v>
      </c>
      <c r="H30" s="15" t="s">
        <v>99</v>
      </c>
      <c r="I30" s="15" t="s">
        <v>122</v>
      </c>
      <c r="J30" s="15" t="s">
        <v>18</v>
      </c>
      <c r="K30" s="15" t="s">
        <v>60</v>
      </c>
      <c r="L30" s="15">
        <v>8</v>
      </c>
      <c r="M30" s="15"/>
      <c r="N30" s="15" t="s">
        <v>61</v>
      </c>
    </row>
    <row r="31" spans="1:15">
      <c r="A31" s="9">
        <f>[13]DBD!A35</f>
        <v>27</v>
      </c>
      <c r="B31" s="9" t="str">
        <f>[13]DBD!B35</f>
        <v>RepayPrincipal</v>
      </c>
      <c r="C31" s="9" t="str">
        <f>[13]DBD!C35</f>
        <v>累償還本金</v>
      </c>
      <c r="D31" s="9" t="str">
        <f>[13]DBD!D35</f>
        <v>DECIMAL</v>
      </c>
      <c r="E31" s="9">
        <f>[13]DBD!E35</f>
        <v>14</v>
      </c>
      <c r="F31" s="9">
        <f>[13]DBD!F35</f>
        <v>0</v>
      </c>
      <c r="G31" s="9">
        <f>[13]DBD!G35</f>
        <v>0</v>
      </c>
      <c r="H31" s="15" t="s">
        <v>99</v>
      </c>
      <c r="I31" s="15" t="s">
        <v>131</v>
      </c>
      <c r="J31" s="15" t="s">
        <v>132</v>
      </c>
      <c r="K31" s="15" t="s">
        <v>8</v>
      </c>
      <c r="L31" s="15">
        <v>13</v>
      </c>
      <c r="M31" s="15">
        <v>2</v>
      </c>
      <c r="N31" s="15"/>
    </row>
    <row r="32" spans="1:15">
      <c r="A32" s="9">
        <f>[13]DBD!A36</f>
        <v>28</v>
      </c>
      <c r="B32" s="9" t="str">
        <f>[13]DBD!B36</f>
        <v>RepayInterest</v>
      </c>
      <c r="C32" s="9" t="str">
        <f>[13]DBD!C36</f>
        <v>累償還利息</v>
      </c>
      <c r="D32" s="9" t="str">
        <f>[13]DBD!D36</f>
        <v>DECIMAL</v>
      </c>
      <c r="E32" s="9">
        <f>[13]DBD!E36</f>
        <v>14</v>
      </c>
      <c r="F32" s="9">
        <f>[13]DBD!F36</f>
        <v>0</v>
      </c>
      <c r="G32" s="9">
        <f>[13]DBD!G36</f>
        <v>0</v>
      </c>
      <c r="H32" s="15" t="s">
        <v>99</v>
      </c>
      <c r="I32" s="15" t="s">
        <v>133</v>
      </c>
      <c r="J32" s="15" t="s">
        <v>134</v>
      </c>
      <c r="K32" s="15" t="s">
        <v>8</v>
      </c>
      <c r="L32" s="15">
        <v>13</v>
      </c>
      <c r="M32" s="15">
        <v>2</v>
      </c>
      <c r="N32" s="15"/>
    </row>
    <row r="33" spans="1:15">
      <c r="A33" s="9">
        <f>[13]DBD!A37</f>
        <v>29</v>
      </c>
      <c r="B33" s="9" t="str">
        <f>[13]DBD!B37</f>
        <v>StatusDate</v>
      </c>
      <c r="C33" s="9" t="str">
        <f>[13]DBD!C37</f>
        <v>戶況日期</v>
      </c>
      <c r="D33" s="9" t="str">
        <f>[13]DBD!D37</f>
        <v>DecimalD</v>
      </c>
      <c r="E33" s="9">
        <f>[13]DBD!E37</f>
        <v>8</v>
      </c>
      <c r="F33" s="9">
        <f>[13]DBD!F37</f>
        <v>0</v>
      </c>
      <c r="G33" s="9">
        <f>[13]DBD!G37</f>
        <v>0</v>
      </c>
      <c r="H33" s="15" t="s">
        <v>99</v>
      </c>
      <c r="I33" s="15" t="s">
        <v>135</v>
      </c>
      <c r="J33" s="15" t="s">
        <v>136</v>
      </c>
      <c r="K33" s="15" t="s">
        <v>60</v>
      </c>
      <c r="L33" s="15">
        <v>8</v>
      </c>
      <c r="M33" s="15"/>
      <c r="N33" s="15" t="s">
        <v>137</v>
      </c>
    </row>
    <row r="34" spans="1:15" ht="32.4">
      <c r="A34" s="9">
        <f>[13]DBD!A38</f>
        <v>30</v>
      </c>
      <c r="B34" s="9" t="str">
        <f>[13]DBD!B38</f>
        <v>ThisAcDate</v>
      </c>
      <c r="C34" s="9" t="str">
        <f>[13]DBD!C38</f>
        <v>本次會計日期</v>
      </c>
      <c r="D34" s="9" t="str">
        <f>[13]DBD!D38</f>
        <v>DecimalD</v>
      </c>
      <c r="E34" s="9">
        <f>[13]DBD!E38</f>
        <v>8</v>
      </c>
      <c r="F34" s="9">
        <f>[13]DBD!F38</f>
        <v>0</v>
      </c>
      <c r="G34" s="9" t="str">
        <f>[13]DBD!G38</f>
        <v>NegTrans</v>
      </c>
      <c r="H34" s="15" t="s">
        <v>99</v>
      </c>
      <c r="I34" s="15" t="s">
        <v>79</v>
      </c>
      <c r="J34" s="15" t="s">
        <v>80</v>
      </c>
      <c r="K34" s="15" t="s">
        <v>15</v>
      </c>
      <c r="L34" s="15"/>
      <c r="M34" s="15"/>
      <c r="N34" s="34" t="s">
        <v>355</v>
      </c>
      <c r="O34" s="11">
        <v>0</v>
      </c>
    </row>
    <row r="35" spans="1:15">
      <c r="A35" s="9">
        <f>[13]DBD!A39</f>
        <v>31</v>
      </c>
      <c r="B35" s="9" t="str">
        <f>[13]DBD!B39</f>
        <v>ThisTitaTlrNo</v>
      </c>
      <c r="C35" s="9" t="str">
        <f>[13]DBD!C39</f>
        <v>本次經辦</v>
      </c>
      <c r="D35" s="9" t="str">
        <f>[13]DBD!D39</f>
        <v>VARCHAR2</v>
      </c>
      <c r="E35" s="9">
        <f>[13]DBD!E39</f>
        <v>6</v>
      </c>
      <c r="F35" s="9">
        <f>[13]DBD!F39</f>
        <v>0</v>
      </c>
      <c r="G35" s="9" t="str">
        <f>[13]DBD!G39</f>
        <v>NegTrans</v>
      </c>
      <c r="H35" s="15"/>
      <c r="I35" s="15"/>
      <c r="J35" s="15"/>
      <c r="K35" s="15"/>
      <c r="L35" s="15"/>
      <c r="M35" s="15"/>
      <c r="N35" s="15" t="s">
        <v>356</v>
      </c>
      <c r="O35" s="11" t="s">
        <v>513</v>
      </c>
    </row>
    <row r="36" spans="1:15">
      <c r="A36" s="28">
        <f>[13]DBD!A40</f>
        <v>32</v>
      </c>
      <c r="B36" s="28" t="str">
        <f>[13]DBD!B40</f>
        <v>ThisTitaTxtNo</v>
      </c>
      <c r="C36" s="28" t="str">
        <f>[13]DBD!C40</f>
        <v>本次交易序號</v>
      </c>
      <c r="D36" s="28" t="str">
        <f>[13]DBD!D40</f>
        <v>DECIMAL</v>
      </c>
      <c r="E36" s="28">
        <f>[13]DBD!E40</f>
        <v>8</v>
      </c>
      <c r="F36" s="28">
        <f>[13]DBD!F40</f>
        <v>0</v>
      </c>
      <c r="G36" s="28" t="str">
        <f>[13]DBD!G40</f>
        <v>NegTrans</v>
      </c>
      <c r="H36" s="31"/>
      <c r="I36" s="31"/>
      <c r="J36" s="31"/>
      <c r="K36" s="31"/>
      <c r="L36" s="31"/>
      <c r="M36" s="31"/>
      <c r="N36" s="31" t="s">
        <v>357</v>
      </c>
      <c r="O36" s="11">
        <v>0</v>
      </c>
    </row>
    <row r="37" spans="1:15">
      <c r="A37" s="28">
        <f>[13]DBD!A41</f>
        <v>33</v>
      </c>
      <c r="B37" s="28" t="str">
        <f>[13]DBD!B41</f>
        <v>LastAcDate</v>
      </c>
      <c r="C37" s="28" t="str">
        <f>[13]DBD!C41</f>
        <v>上次會計日期</v>
      </c>
      <c r="D37" s="28" t="str">
        <f>[13]DBD!D41</f>
        <v>DecimalD</v>
      </c>
      <c r="E37" s="28">
        <f>[13]DBD!E41</f>
        <v>8</v>
      </c>
      <c r="F37" s="28">
        <f>[13]DBD!F41</f>
        <v>0</v>
      </c>
      <c r="G37" s="28" t="str">
        <f>[13]DBD!G41</f>
        <v>NegTrans</v>
      </c>
      <c r="H37" s="31"/>
      <c r="I37" s="31"/>
      <c r="J37" s="31"/>
      <c r="K37" s="31"/>
      <c r="L37" s="31"/>
      <c r="M37" s="31"/>
      <c r="N37" s="31" t="s">
        <v>358</v>
      </c>
      <c r="O37" s="11">
        <v>0</v>
      </c>
    </row>
    <row r="38" spans="1:15">
      <c r="A38" s="28">
        <f>[13]DBD!A42</f>
        <v>34</v>
      </c>
      <c r="B38" s="28" t="str">
        <f>[13]DBD!B42</f>
        <v>LastTitaTlrNo</v>
      </c>
      <c r="C38" s="28" t="str">
        <f>[13]DBD!C42</f>
        <v>上次經辦</v>
      </c>
      <c r="D38" s="28" t="str">
        <f>[13]DBD!D42</f>
        <v>VARCHAR2</v>
      </c>
      <c r="E38" s="28">
        <f>[13]DBD!E42</f>
        <v>6</v>
      </c>
      <c r="F38" s="28">
        <f>[13]DBD!F42</f>
        <v>0</v>
      </c>
      <c r="G38" s="28" t="str">
        <f>[13]DBD!G42</f>
        <v>NegTrans</v>
      </c>
      <c r="H38" s="31"/>
      <c r="I38" s="31"/>
      <c r="J38" s="31"/>
      <c r="K38" s="31"/>
      <c r="L38" s="31"/>
      <c r="M38" s="31"/>
      <c r="N38" s="31" t="s">
        <v>356</v>
      </c>
      <c r="O38" s="11" t="s">
        <v>513</v>
      </c>
    </row>
    <row r="39" spans="1:15">
      <c r="A39" s="28">
        <f>[13]DBD!A43</f>
        <v>35</v>
      </c>
      <c r="B39" s="28" t="str">
        <f>[13]DBD!B43</f>
        <v>LastTitaTxtNo</v>
      </c>
      <c r="C39" s="28" t="str">
        <f>[13]DBD!C43</f>
        <v>上次交易序號</v>
      </c>
      <c r="D39" s="28" t="str">
        <f>[13]DBD!D43</f>
        <v>DECIMAL</v>
      </c>
      <c r="E39" s="28">
        <f>[13]DBD!E43</f>
        <v>8</v>
      </c>
      <c r="F39" s="28">
        <f>[13]DBD!F43</f>
        <v>0</v>
      </c>
      <c r="G39" s="28" t="str">
        <f>[13]DBD!G43</f>
        <v>NegTrans</v>
      </c>
      <c r="H39" s="31"/>
      <c r="I39" s="31"/>
      <c r="J39" s="31"/>
      <c r="K39" s="31"/>
      <c r="L39" s="31"/>
      <c r="M39" s="31"/>
      <c r="N39" s="31" t="s">
        <v>357</v>
      </c>
      <c r="O39" s="11">
        <v>0</v>
      </c>
    </row>
    <row r="40" spans="1:15">
      <c r="A40" s="28">
        <f>[13]DBD!A44</f>
        <v>36</v>
      </c>
      <c r="B40" s="28" t="str">
        <f>[13]DBD!B44</f>
        <v>CreateDate</v>
      </c>
      <c r="C40" s="28" t="str">
        <f>[13]DBD!C44</f>
        <v>建檔日期時間</v>
      </c>
      <c r="D40" s="28" t="str">
        <f>[13]DBD!D44</f>
        <v>DATE</v>
      </c>
      <c r="E40" s="28">
        <f>[13]DBD!E44</f>
        <v>0</v>
      </c>
      <c r="F40" s="28">
        <f>[13]DBD!F44</f>
        <v>0</v>
      </c>
      <c r="G40" s="28">
        <f>[13]DBD!G44</f>
        <v>0</v>
      </c>
      <c r="H40" s="31"/>
      <c r="I40" s="31"/>
      <c r="J40" s="31"/>
      <c r="K40" s="31"/>
      <c r="L40" s="31"/>
      <c r="M40" s="31"/>
      <c r="N40" s="31"/>
    </row>
    <row r="41" spans="1:15">
      <c r="A41" s="28">
        <f>[13]DBD!A45</f>
        <v>37</v>
      </c>
      <c r="B41" s="28" t="str">
        <f>[13]DBD!B45</f>
        <v>CreateEmpNo</v>
      </c>
      <c r="C41" s="28" t="str">
        <f>[13]DBD!C45</f>
        <v>建檔人員</v>
      </c>
      <c r="D41" s="28" t="str">
        <f>[13]DBD!D45</f>
        <v>VARCHAR2</v>
      </c>
      <c r="E41" s="28">
        <f>[13]DBD!E45</f>
        <v>6</v>
      </c>
      <c r="F41" s="28">
        <f>[13]DBD!F45</f>
        <v>0</v>
      </c>
      <c r="G41" s="28">
        <f>[13]DBD!G45</f>
        <v>0</v>
      </c>
      <c r="H41" s="31"/>
      <c r="I41" s="31"/>
      <c r="J41" s="31"/>
      <c r="K41" s="31"/>
      <c r="L41" s="31"/>
      <c r="M41" s="31"/>
      <c r="N41" s="31"/>
    </row>
    <row r="42" spans="1:15">
      <c r="A42" s="28">
        <f>[13]DBD!A46</f>
        <v>38</v>
      </c>
      <c r="B42" s="28" t="str">
        <f>[13]DBD!B46</f>
        <v>LastUpdate</v>
      </c>
      <c r="C42" s="28" t="str">
        <f>[13]DBD!C46</f>
        <v>最後更新日期時間</v>
      </c>
      <c r="D42" s="28" t="str">
        <f>[13]DBD!D46</f>
        <v>DATE</v>
      </c>
      <c r="E42" s="28">
        <f>[13]DBD!E46</f>
        <v>0</v>
      </c>
      <c r="F42" s="28">
        <f>[13]DBD!F46</f>
        <v>0</v>
      </c>
      <c r="G42" s="28">
        <f>[13]DBD!G46</f>
        <v>0</v>
      </c>
      <c r="H42" s="31"/>
      <c r="I42" s="31"/>
      <c r="J42" s="31"/>
      <c r="K42" s="31"/>
      <c r="L42" s="31"/>
      <c r="M42" s="31"/>
      <c r="N42" s="31"/>
    </row>
    <row r="43" spans="1:15">
      <c r="A43" s="28">
        <f>[13]DBD!A47</f>
        <v>39</v>
      </c>
      <c r="B43" s="28" t="str">
        <f>[13]DBD!B47</f>
        <v>LastUpdateEmpNo</v>
      </c>
      <c r="C43" s="28" t="str">
        <f>[13]DBD!C47</f>
        <v>最後更新人員</v>
      </c>
      <c r="D43" s="28" t="str">
        <f>[13]DBD!D47</f>
        <v>VARCHAR2</v>
      </c>
      <c r="E43" s="28">
        <f>[13]DBD!E47</f>
        <v>6</v>
      </c>
      <c r="F43" s="28">
        <f>[13]DBD!F47</f>
        <v>0</v>
      </c>
      <c r="G43" s="28">
        <f>[13]DBD!G47</f>
        <v>0</v>
      </c>
      <c r="H43" s="31"/>
      <c r="I43" s="31"/>
      <c r="J43" s="31"/>
      <c r="K43" s="31"/>
      <c r="L43" s="31"/>
      <c r="M43" s="31"/>
      <c r="N43" s="31"/>
    </row>
    <row r="44" spans="1:15">
      <c r="A44" s="28"/>
      <c r="B44" s="28"/>
      <c r="C44" s="28"/>
      <c r="D44" s="28"/>
      <c r="E44" s="28"/>
      <c r="F44" s="28"/>
      <c r="G44" s="28"/>
      <c r="H44" s="31"/>
      <c r="I44" s="31"/>
      <c r="J44" s="31"/>
      <c r="K44" s="31"/>
      <c r="L44" s="31"/>
      <c r="M44" s="31"/>
      <c r="N44" s="31"/>
    </row>
    <row r="45" spans="1:15">
      <c r="A45" s="28"/>
      <c r="B45" s="28"/>
      <c r="C45" s="28"/>
      <c r="D45" s="28"/>
      <c r="E45" s="28"/>
      <c r="F45" s="28"/>
      <c r="G45" s="28"/>
      <c r="H45" s="31"/>
      <c r="I45" s="31"/>
      <c r="J45" s="31"/>
      <c r="K45" s="31"/>
      <c r="L45" s="31"/>
      <c r="M45" s="31"/>
      <c r="N45" s="31"/>
    </row>
    <row r="46" spans="1:15">
      <c r="A46" s="28"/>
      <c r="B46" s="28"/>
      <c r="C46" s="28"/>
      <c r="D46" s="28"/>
      <c r="E46" s="28"/>
      <c r="F46" s="28"/>
      <c r="G46" s="28"/>
      <c r="H46" s="31"/>
      <c r="I46" s="31"/>
      <c r="J46" s="31"/>
      <c r="K46" s="31"/>
      <c r="L46" s="31"/>
      <c r="M46" s="31"/>
      <c r="N46" s="31"/>
    </row>
    <row r="47" spans="1:15">
      <c r="A47" s="28"/>
      <c r="B47" s="28"/>
      <c r="C47" s="28"/>
      <c r="D47" s="28"/>
      <c r="E47" s="28"/>
      <c r="F47" s="28"/>
      <c r="G47" s="28"/>
      <c r="H47" s="31"/>
      <c r="I47" s="31"/>
      <c r="J47" s="31"/>
      <c r="K47" s="31"/>
      <c r="L47" s="31"/>
      <c r="M47" s="31"/>
      <c r="N47" s="31"/>
    </row>
    <row r="48" spans="1:15">
      <c r="A48" s="28"/>
      <c r="B48" s="28"/>
      <c r="C48" s="28"/>
      <c r="D48" s="28"/>
      <c r="E48" s="28"/>
      <c r="F48" s="28"/>
      <c r="G48" s="28"/>
      <c r="H48" s="31"/>
      <c r="I48" s="31"/>
      <c r="J48" s="31"/>
      <c r="K48" s="31"/>
      <c r="L48" s="31"/>
      <c r="M48" s="31"/>
      <c r="N48" s="31"/>
    </row>
    <row r="49" spans="1:14">
      <c r="A49" s="28"/>
      <c r="B49" s="28"/>
      <c r="C49" s="28"/>
      <c r="D49" s="28"/>
      <c r="E49" s="28"/>
      <c r="F49" s="28"/>
      <c r="G49" s="28"/>
      <c r="H49" s="31"/>
      <c r="I49" s="31"/>
      <c r="J49" s="31"/>
      <c r="K49" s="31"/>
      <c r="L49" s="31"/>
      <c r="M49" s="31"/>
      <c r="N49" s="31"/>
    </row>
    <row r="50" spans="1:14">
      <c r="A50" s="28"/>
      <c r="B50" s="28"/>
      <c r="C50" s="28"/>
      <c r="D50" s="28"/>
      <c r="E50" s="28"/>
      <c r="F50" s="28"/>
      <c r="G50" s="28"/>
      <c r="H50" s="31"/>
      <c r="I50" s="31"/>
      <c r="J50" s="31"/>
      <c r="K50" s="31"/>
      <c r="L50" s="31"/>
      <c r="M50" s="31"/>
      <c r="N50" s="31"/>
    </row>
    <row r="51" spans="1:14">
      <c r="A51" s="28"/>
      <c r="B51" s="28"/>
      <c r="C51" s="28"/>
      <c r="D51" s="28"/>
      <c r="E51" s="28"/>
      <c r="F51" s="28"/>
      <c r="G51" s="28"/>
      <c r="H51" s="31"/>
      <c r="I51" s="31"/>
      <c r="J51" s="31"/>
      <c r="K51" s="31"/>
      <c r="L51" s="31"/>
      <c r="M51" s="31"/>
      <c r="N51" s="31"/>
    </row>
  </sheetData>
  <mergeCells count="1">
    <mergeCell ref="A1:B1"/>
  </mergeCells>
  <phoneticPr fontId="1" type="noConversion"/>
  <hyperlinks>
    <hyperlink ref="E1" location="'L5'!A1" display="回首頁" xr:uid="{00000000-0004-0000-0E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15"/>
  <dimension ref="A1:O16"/>
  <sheetViews>
    <sheetView workbookViewId="0">
      <selection activeCell="O4" sqref="O4"/>
    </sheetView>
  </sheetViews>
  <sheetFormatPr defaultColWidth="67.5546875" defaultRowHeight="16.2" customHeight="1"/>
  <cols>
    <col min="1" max="1" width="5.21875" style="11" bestFit="1" customWidth="1"/>
    <col min="2" max="2" width="15.33203125" style="11" bestFit="1" customWidth="1"/>
    <col min="3" max="3" width="19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25.109375" style="11" bestFit="1" customWidth="1"/>
    <col min="8" max="8" width="14.109375" style="11" bestFit="1" customWidth="1"/>
    <col min="9" max="9" width="17.77734375" style="11" bestFit="1" customWidth="1"/>
    <col min="10" max="10" width="15.33203125" style="11" bestFit="1" customWidth="1"/>
    <col min="11" max="13" width="6.21875" style="11" bestFit="1" customWidth="1"/>
    <col min="14" max="14" width="9.6640625" style="11" customWidth="1"/>
    <col min="15" max="16384" width="67.5546875" style="11"/>
  </cols>
  <sheetData>
    <row r="1" spans="1:15" ht="16.2" customHeight="1">
      <c r="A1" s="55" t="s">
        <v>21</v>
      </c>
      <c r="B1" s="56"/>
      <c r="C1" s="9" t="str">
        <f>[14]DBD!C1</f>
        <v>NegFinShare</v>
      </c>
      <c r="D1" s="9" t="str">
        <f>[14]DBD!D1</f>
        <v>債務協商債權分攤檔</v>
      </c>
      <c r="E1" s="21" t="s">
        <v>56</v>
      </c>
      <c r="F1" s="10"/>
      <c r="G1" s="10"/>
    </row>
    <row r="2" spans="1:15" s="30" customFormat="1" ht="16.2" customHeight="1">
      <c r="A2" s="35"/>
      <c r="B2" s="36" t="s">
        <v>318</v>
      </c>
      <c r="C2" s="28" t="s">
        <v>520</v>
      </c>
      <c r="D2" s="28"/>
      <c r="E2" s="21"/>
      <c r="F2" s="29"/>
      <c r="G2" s="29"/>
    </row>
    <row r="3" spans="1:15" s="30" customFormat="1" ht="16.2" customHeight="1">
      <c r="A3" s="35"/>
      <c r="B3" s="36" t="s">
        <v>319</v>
      </c>
      <c r="C3" s="28" t="s">
        <v>521</v>
      </c>
      <c r="D3" s="28"/>
      <c r="E3" s="21"/>
      <c r="F3" s="29"/>
      <c r="G3" s="29"/>
    </row>
    <row r="4" spans="1:15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16.2" customHeight="1">
      <c r="A5" s="9">
        <f>[14]DBD!A9</f>
        <v>1</v>
      </c>
      <c r="B5" s="9" t="str">
        <f>[14]DBD!B9</f>
        <v>CustNo</v>
      </c>
      <c r="C5" s="9" t="str">
        <f>[14]DBD!C9</f>
        <v>債務人戶號</v>
      </c>
      <c r="D5" s="9" t="str">
        <f>[14]DBD!D9</f>
        <v>DECIMAL</v>
      </c>
      <c r="E5" s="9">
        <f>[14]DBD!E9</f>
        <v>7</v>
      </c>
      <c r="F5" s="9">
        <f>[14]DBD!F9</f>
        <v>0</v>
      </c>
      <c r="G5" s="9" t="str">
        <f>[14]DBD!G9</f>
        <v>保貸戶須建立客戶主檔</v>
      </c>
      <c r="H5" s="15" t="s">
        <v>342</v>
      </c>
      <c r="I5" s="15" t="s">
        <v>344</v>
      </c>
      <c r="J5" s="42" t="s">
        <v>19</v>
      </c>
      <c r="K5" s="41" t="s">
        <v>309</v>
      </c>
      <c r="L5" s="43">
        <v>7</v>
      </c>
      <c r="M5" s="40"/>
      <c r="N5" s="15"/>
    </row>
    <row r="6" spans="1:15" ht="16.2" customHeight="1">
      <c r="A6" s="9">
        <f>[14]DBD!A10</f>
        <v>2</v>
      </c>
      <c r="B6" s="9" t="str">
        <f>[14]DBD!B10</f>
        <v>CaseSeq</v>
      </c>
      <c r="C6" s="9" t="str">
        <f>[14]DBD!C10</f>
        <v>案件序號</v>
      </c>
      <c r="D6" s="9" t="str">
        <f>[14]DBD!D10</f>
        <v>DECIMAL</v>
      </c>
      <c r="E6" s="9">
        <f>[14]DBD!E10</f>
        <v>3</v>
      </c>
      <c r="F6" s="9">
        <f>[14]DBD!F10</f>
        <v>0</v>
      </c>
      <c r="G6" s="9">
        <f>[14]DBD!G10</f>
        <v>0</v>
      </c>
      <c r="H6" s="15" t="s">
        <v>343</v>
      </c>
      <c r="I6" s="19" t="s">
        <v>345</v>
      </c>
      <c r="J6" s="42" t="s">
        <v>346</v>
      </c>
      <c r="K6" s="41" t="s">
        <v>309</v>
      </c>
      <c r="L6" s="43">
        <v>3</v>
      </c>
      <c r="M6" s="40"/>
      <c r="N6" s="15"/>
    </row>
    <row r="7" spans="1:15" ht="16.2" customHeight="1">
      <c r="A7" s="9">
        <f>[14]DBD!A11</f>
        <v>3</v>
      </c>
      <c r="B7" s="9" t="str">
        <f>[14]DBD!B11</f>
        <v>FinCode</v>
      </c>
      <c r="C7" s="9" t="str">
        <f>[14]DBD!C11</f>
        <v>債權機構</v>
      </c>
      <c r="D7" s="9" t="str">
        <f>[14]DBD!D11</f>
        <v>VARCHAR2</v>
      </c>
      <c r="E7" s="9">
        <f>[14]DBD!E11</f>
        <v>8</v>
      </c>
      <c r="F7" s="9">
        <f>[14]DBD!F11</f>
        <v>0</v>
      </c>
      <c r="G7" s="9">
        <f>[14]DBD!G11</f>
        <v>0</v>
      </c>
      <c r="H7" s="15" t="s">
        <v>88</v>
      </c>
      <c r="I7" s="15" t="s">
        <v>62</v>
      </c>
      <c r="J7" s="15" t="s">
        <v>63</v>
      </c>
      <c r="K7" s="15" t="s">
        <v>60</v>
      </c>
      <c r="L7" s="15">
        <v>8</v>
      </c>
      <c r="M7" s="15"/>
      <c r="N7" s="15"/>
      <c r="O7" s="11" t="s">
        <v>506</v>
      </c>
    </row>
    <row r="8" spans="1:15" ht="16.2" customHeight="1">
      <c r="A8" s="9">
        <f>[14]DBD!A12</f>
        <v>4</v>
      </c>
      <c r="B8" s="9" t="str">
        <f>[14]DBD!B12</f>
        <v>ContractAmt</v>
      </c>
      <c r="C8" s="9" t="str">
        <f>[14]DBD!C12</f>
        <v>簽約金額</v>
      </c>
      <c r="D8" s="9" t="str">
        <f>[14]DBD!D12</f>
        <v>DECIMAL</v>
      </c>
      <c r="E8" s="9">
        <f>[14]DBD!E12</f>
        <v>16</v>
      </c>
      <c r="F8" s="9">
        <f>[14]DBD!F12</f>
        <v>2</v>
      </c>
      <c r="G8" s="9">
        <f>[14]DBD!G12</f>
        <v>0</v>
      </c>
      <c r="H8" s="15" t="s">
        <v>88</v>
      </c>
      <c r="I8" s="15" t="s">
        <v>89</v>
      </c>
      <c r="J8" s="15" t="s">
        <v>90</v>
      </c>
      <c r="K8" s="15" t="s">
        <v>8</v>
      </c>
      <c r="L8" s="15">
        <v>13</v>
      </c>
      <c r="M8" s="15">
        <v>2</v>
      </c>
      <c r="N8" s="15"/>
      <c r="O8" s="11" t="s">
        <v>522</v>
      </c>
    </row>
    <row r="9" spans="1:15" ht="16.2" customHeight="1">
      <c r="A9" s="9">
        <f>[14]DBD!A13</f>
        <v>5</v>
      </c>
      <c r="B9" s="9" t="str">
        <f>[14]DBD!B13</f>
        <v>AmtRatio</v>
      </c>
      <c r="C9" s="9" t="str">
        <f>[14]DBD!C13</f>
        <v>債權比例% </v>
      </c>
      <c r="D9" s="9" t="str">
        <f>[14]DBD!D13</f>
        <v>DECIMAL</v>
      </c>
      <c r="E9" s="9">
        <f>[14]DBD!E13</f>
        <v>5</v>
      </c>
      <c r="F9" s="9">
        <f>[14]DBD!F13</f>
        <v>2</v>
      </c>
      <c r="G9" s="9">
        <f>[14]DBD!G13</f>
        <v>0</v>
      </c>
      <c r="H9" s="15" t="s">
        <v>88</v>
      </c>
      <c r="I9" s="11" t="s">
        <v>97</v>
      </c>
      <c r="J9" s="11" t="s">
        <v>98</v>
      </c>
      <c r="K9" s="11" t="s">
        <v>8</v>
      </c>
      <c r="L9" s="11">
        <v>6</v>
      </c>
      <c r="M9" s="11">
        <v>4</v>
      </c>
      <c r="N9" s="15"/>
      <c r="O9" s="11" t="s">
        <v>523</v>
      </c>
    </row>
    <row r="10" spans="1:15" ht="16.2" customHeight="1">
      <c r="A10" s="9">
        <f>[14]DBD!A14</f>
        <v>6</v>
      </c>
      <c r="B10" s="9" t="str">
        <f>[14]DBD!B14</f>
        <v>DueAmt</v>
      </c>
      <c r="C10" s="9" t="str">
        <f>[14]DBD!C14</f>
        <v>期款</v>
      </c>
      <c r="D10" s="9" t="str">
        <f>[14]DBD!D14</f>
        <v>DECIMAL</v>
      </c>
      <c r="E10" s="9">
        <f>[14]DBD!E14</f>
        <v>16</v>
      </c>
      <c r="F10" s="9">
        <f>[14]DBD!F14</f>
        <v>2</v>
      </c>
      <c r="G10" s="9">
        <f>[14]DBD!G14</f>
        <v>0</v>
      </c>
      <c r="H10" s="15" t="s">
        <v>88</v>
      </c>
      <c r="I10" s="15" t="s">
        <v>91</v>
      </c>
      <c r="J10" s="15" t="s">
        <v>92</v>
      </c>
      <c r="K10" s="15" t="s">
        <v>8</v>
      </c>
      <c r="L10" s="15">
        <v>13</v>
      </c>
      <c r="M10" s="15">
        <v>2</v>
      </c>
      <c r="N10" s="15"/>
      <c r="O10" s="11" t="s">
        <v>524</v>
      </c>
    </row>
    <row r="11" spans="1:15" ht="16.2" customHeight="1">
      <c r="A11" s="9">
        <f>[14]DBD!A15</f>
        <v>7</v>
      </c>
      <c r="B11" s="9" t="str">
        <f>[14]DBD!B15</f>
        <v>CancelDate</v>
      </c>
      <c r="C11" s="9" t="str">
        <f>[14]DBD!C15</f>
        <v>註銷日期</v>
      </c>
      <c r="D11" s="9" t="str">
        <f>[14]DBD!D15</f>
        <v>DecimalD</v>
      </c>
      <c r="E11" s="9">
        <f>[14]DBD!E15</f>
        <v>8</v>
      </c>
      <c r="F11" s="9">
        <f>[14]DBD!F15</f>
        <v>0</v>
      </c>
      <c r="G11" s="9">
        <f>[14]DBD!G15</f>
        <v>0</v>
      </c>
      <c r="H11" s="15" t="s">
        <v>88</v>
      </c>
      <c r="I11" s="15" t="s">
        <v>93</v>
      </c>
      <c r="J11" s="15" t="s">
        <v>94</v>
      </c>
      <c r="K11" s="15" t="s">
        <v>60</v>
      </c>
      <c r="L11" s="15">
        <v>8</v>
      </c>
      <c r="M11" s="15"/>
      <c r="N11" s="15" t="s">
        <v>61</v>
      </c>
      <c r="O11" s="11" t="s">
        <v>525</v>
      </c>
    </row>
    <row r="12" spans="1:15" ht="16.2" customHeight="1">
      <c r="A12" s="9">
        <f>[14]DBD!A16</f>
        <v>8</v>
      </c>
      <c r="B12" s="9" t="str">
        <f>[14]DBD!B16</f>
        <v>CancelAmt</v>
      </c>
      <c r="C12" s="9" t="str">
        <f>[14]DBD!C16</f>
        <v>註銷本金</v>
      </c>
      <c r="D12" s="9" t="str">
        <f>[14]DBD!D16</f>
        <v>DECIMAL</v>
      </c>
      <c r="E12" s="9">
        <f>[14]DBD!E16</f>
        <v>16</v>
      </c>
      <c r="F12" s="9">
        <f>[14]DBD!F16</f>
        <v>2</v>
      </c>
      <c r="G12" s="9">
        <f>[14]DBD!G16</f>
        <v>0</v>
      </c>
      <c r="H12" s="15" t="s">
        <v>88</v>
      </c>
      <c r="I12" s="15" t="s">
        <v>95</v>
      </c>
      <c r="J12" s="15" t="s">
        <v>96</v>
      </c>
      <c r="K12" s="15" t="s">
        <v>8</v>
      </c>
      <c r="L12" s="15">
        <v>13</v>
      </c>
      <c r="M12" s="15">
        <v>2</v>
      </c>
      <c r="N12" s="15"/>
    </row>
    <row r="13" spans="1:15" ht="16.2" customHeight="1">
      <c r="A13" s="9">
        <f>[14]DBD!A17</f>
        <v>9</v>
      </c>
      <c r="B13" s="9" t="str">
        <f>[14]DBD!B17</f>
        <v>CreateDate</v>
      </c>
      <c r="C13" s="9" t="str">
        <f>[14]DBD!C17</f>
        <v>建檔日期時間</v>
      </c>
      <c r="D13" s="9" t="str">
        <f>[14]DBD!D17</f>
        <v>DATE</v>
      </c>
      <c r="E13" s="9">
        <f>[14]DBD!E17</f>
        <v>0</v>
      </c>
      <c r="F13" s="9">
        <f>[14]DBD!F17</f>
        <v>0</v>
      </c>
      <c r="G13" s="9">
        <f>[14]DBD!G17</f>
        <v>0</v>
      </c>
    </row>
    <row r="14" spans="1:15" ht="16.2" customHeight="1">
      <c r="A14" s="9">
        <f>[14]DBD!A18</f>
        <v>10</v>
      </c>
      <c r="B14" s="9" t="str">
        <f>[14]DBD!B18</f>
        <v>CreateEmpNo</v>
      </c>
      <c r="C14" s="9" t="str">
        <f>[14]DBD!C18</f>
        <v>建檔人員</v>
      </c>
      <c r="D14" s="9" t="str">
        <f>[14]DBD!D18</f>
        <v>VARCHAR2</v>
      </c>
      <c r="E14" s="9">
        <f>[14]DBD!E18</f>
        <v>6</v>
      </c>
      <c r="F14" s="9">
        <f>[14]DBD!F18</f>
        <v>0</v>
      </c>
      <c r="G14" s="9">
        <f>[14]DBD!G18</f>
        <v>0</v>
      </c>
    </row>
    <row r="15" spans="1:15" ht="16.2" customHeight="1">
      <c r="A15" s="9">
        <f>[14]DBD!A19</f>
        <v>11</v>
      </c>
      <c r="B15" s="9" t="str">
        <f>[14]DBD!B19</f>
        <v>LastUpdate</v>
      </c>
      <c r="C15" s="9" t="str">
        <f>[14]DBD!C19</f>
        <v>最後更新日期時間</v>
      </c>
      <c r="D15" s="9" t="str">
        <f>[14]DBD!D19</f>
        <v>DATE</v>
      </c>
      <c r="E15" s="9">
        <f>[14]DBD!E19</f>
        <v>0</v>
      </c>
      <c r="F15" s="9">
        <f>[14]DBD!F19</f>
        <v>0</v>
      </c>
      <c r="G15" s="9">
        <f>[14]DBD!G19</f>
        <v>0</v>
      </c>
    </row>
    <row r="16" spans="1:15" ht="16.2" customHeight="1">
      <c r="A16" s="9">
        <f>[14]DBD!A20</f>
        <v>12</v>
      </c>
      <c r="B16" s="9" t="str">
        <f>[14]DBD!B20</f>
        <v>LastUpdateEmpNo</v>
      </c>
      <c r="C16" s="9" t="str">
        <f>[14]DBD!C20</f>
        <v>最後更新人員</v>
      </c>
      <c r="D16" s="9" t="str">
        <f>[14]DBD!D20</f>
        <v>VARCHAR2</v>
      </c>
      <c r="E16" s="9">
        <f>[14]DBD!E20</f>
        <v>6</v>
      </c>
      <c r="F16" s="9">
        <f>[14]DBD!F20</f>
        <v>0</v>
      </c>
      <c r="G16" s="9">
        <f>[14]DBD!G20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0D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工作表16"/>
  <dimension ref="A1:O47"/>
  <sheetViews>
    <sheetView topLeftCell="C4" zoomScale="80" zoomScaleNormal="80" workbookViewId="0">
      <selection activeCell="O28" sqref="O28:O43"/>
    </sheetView>
  </sheetViews>
  <sheetFormatPr defaultColWidth="15.4414062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43.44140625" style="11" bestFit="1" customWidth="1"/>
    <col min="8" max="8" width="17.77734375" style="11" bestFit="1" customWidth="1"/>
    <col min="9" max="9" width="25.109375" style="11" bestFit="1" customWidth="1"/>
    <col min="10" max="10" width="15.33203125" style="11" bestFit="1" customWidth="1"/>
    <col min="11" max="13" width="6.21875" style="11" bestFit="1" customWidth="1"/>
    <col min="14" max="14" width="58" style="11" bestFit="1" customWidth="1"/>
    <col min="15" max="16384" width="15.44140625" style="11"/>
  </cols>
  <sheetData>
    <row r="1" spans="1:15">
      <c r="A1" s="55" t="s">
        <v>21</v>
      </c>
      <c r="B1" s="56"/>
      <c r="C1" s="9" t="str">
        <f>[15]DBD!C1</f>
        <v>NegTrans</v>
      </c>
      <c r="D1" s="9" t="str">
        <f>[15]DBD!D1</f>
        <v>債務協商交易檔</v>
      </c>
      <c r="E1" s="21" t="s">
        <v>56</v>
      </c>
      <c r="F1" s="10"/>
      <c r="G1" s="10"/>
    </row>
    <row r="2" spans="1:15" s="30" customFormat="1" ht="16.8" customHeight="1">
      <c r="A2" s="35"/>
      <c r="B2" s="36" t="s">
        <v>318</v>
      </c>
      <c r="C2" s="28" t="s">
        <v>526</v>
      </c>
      <c r="D2" s="28"/>
      <c r="E2" s="21"/>
      <c r="F2" s="29"/>
      <c r="G2" s="29"/>
    </row>
    <row r="3" spans="1:15" s="30" customFormat="1" ht="16.2" customHeight="1">
      <c r="A3" s="35"/>
      <c r="B3" s="36" t="s">
        <v>319</v>
      </c>
      <c r="C3" s="28" t="s">
        <v>505</v>
      </c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[15]DBD!A9</f>
        <v>1</v>
      </c>
      <c r="B5" s="9" t="str">
        <f>[15]DBD!B9</f>
        <v>AcDate</v>
      </c>
      <c r="C5" s="9" t="str">
        <f>[15]DBD!C9</f>
        <v>會計日期</v>
      </c>
      <c r="D5" s="9" t="str">
        <f>[15]DBD!D9</f>
        <v>DecimalD</v>
      </c>
      <c r="E5" s="9">
        <f>[15]DBD!E9</f>
        <v>8</v>
      </c>
      <c r="F5" s="9">
        <f>[15]DBD!F9</f>
        <v>0</v>
      </c>
      <c r="G5" s="9">
        <f>[15]DBD!G9</f>
        <v>0</v>
      </c>
      <c r="H5" s="15" t="s">
        <v>359</v>
      </c>
      <c r="I5" s="15" t="s">
        <v>86</v>
      </c>
      <c r="J5" s="15" t="s">
        <v>64</v>
      </c>
      <c r="K5" s="15" t="s">
        <v>60</v>
      </c>
      <c r="L5" s="15">
        <v>10</v>
      </c>
      <c r="M5" s="15"/>
      <c r="N5" s="15" t="s">
        <v>272</v>
      </c>
    </row>
    <row r="6" spans="1:15">
      <c r="A6" s="9">
        <f>[15]DBD!A10</f>
        <v>2</v>
      </c>
      <c r="B6" s="9" t="str">
        <f>[15]DBD!B10</f>
        <v>TitaTlrNo</v>
      </c>
      <c r="C6" s="9" t="str">
        <f>[15]DBD!C10</f>
        <v>經辦</v>
      </c>
      <c r="D6" s="9" t="str">
        <f>[15]DBD!D10</f>
        <v>VARCHAR2</v>
      </c>
      <c r="E6" s="9">
        <f>[15]DBD!E10</f>
        <v>6</v>
      </c>
      <c r="F6" s="9">
        <f>[15]DBD!F10</f>
        <v>0</v>
      </c>
      <c r="G6" s="9">
        <f>[15]DBD!G10</f>
        <v>0</v>
      </c>
      <c r="H6" s="31" t="s">
        <v>359</v>
      </c>
      <c r="I6" s="19" t="s">
        <v>304</v>
      </c>
      <c r="J6" s="19" t="s">
        <v>540</v>
      </c>
      <c r="K6" s="19" t="s">
        <v>541</v>
      </c>
      <c r="L6" s="19">
        <v>6</v>
      </c>
      <c r="M6" s="15"/>
      <c r="N6" s="15" t="s">
        <v>265</v>
      </c>
    </row>
    <row r="7" spans="1:15">
      <c r="A7" s="9">
        <f>[15]DBD!A11</f>
        <v>3</v>
      </c>
      <c r="B7" s="9" t="str">
        <f>[15]DBD!B11</f>
        <v>TitaTxtNo</v>
      </c>
      <c r="C7" s="9" t="str">
        <f>[15]DBD!C11</f>
        <v>交易序號</v>
      </c>
      <c r="D7" s="9" t="str">
        <f>[15]DBD!D11</f>
        <v>DECIMAL</v>
      </c>
      <c r="E7" s="9">
        <f>[15]DBD!E11</f>
        <v>8</v>
      </c>
      <c r="F7" s="9">
        <f>[15]DBD!F11</f>
        <v>0</v>
      </c>
      <c r="G7" s="9">
        <f>[15]DBD!G11</f>
        <v>0</v>
      </c>
      <c r="H7" s="31" t="s">
        <v>359</v>
      </c>
      <c r="I7" s="15" t="s">
        <v>305</v>
      </c>
      <c r="J7" s="15" t="s">
        <v>542</v>
      </c>
      <c r="K7" s="15" t="s">
        <v>387</v>
      </c>
      <c r="L7" s="15">
        <v>8</v>
      </c>
      <c r="M7" s="15"/>
      <c r="N7" s="15"/>
    </row>
    <row r="8" spans="1:15">
      <c r="A8" s="9">
        <f>[15]DBD!A12</f>
        <v>4</v>
      </c>
      <c r="B8" s="9" t="str">
        <f>[15]DBD!B12</f>
        <v>CustNo</v>
      </c>
      <c r="C8" s="9" t="str">
        <f>[15]DBD!C12</f>
        <v>戶號</v>
      </c>
      <c r="D8" s="9" t="str">
        <f>[15]DBD!D12</f>
        <v>DECIMAL</v>
      </c>
      <c r="E8" s="9">
        <f>[15]DBD!E12</f>
        <v>7</v>
      </c>
      <c r="F8" s="9">
        <f>[15]DBD!F12</f>
        <v>0</v>
      </c>
      <c r="G8" s="9" t="str">
        <f>[15]DBD!G12</f>
        <v>保貸戶須建立客戶主檔</v>
      </c>
      <c r="H8" s="15" t="s">
        <v>289</v>
      </c>
      <c r="I8" s="15" t="s">
        <v>290</v>
      </c>
      <c r="J8" s="15" t="s">
        <v>291</v>
      </c>
      <c r="K8" s="15" t="s">
        <v>387</v>
      </c>
      <c r="L8" s="15">
        <v>7</v>
      </c>
      <c r="M8" s="15">
        <v>0</v>
      </c>
      <c r="N8" s="54"/>
    </row>
    <row r="9" spans="1:15">
      <c r="A9" s="9">
        <f>[15]DBD!A13</f>
        <v>5</v>
      </c>
      <c r="B9" s="9" t="str">
        <f>[15]DBD!B13</f>
        <v>CaseSeq</v>
      </c>
      <c r="C9" s="9" t="str">
        <f>[15]DBD!C13</f>
        <v>案件序號</v>
      </c>
      <c r="D9" s="9" t="str">
        <f>[15]DBD!D13</f>
        <v>DECIMAL</v>
      </c>
      <c r="E9" s="9">
        <f>[15]DBD!E13</f>
        <v>3</v>
      </c>
      <c r="F9" s="9">
        <f>[15]DBD!F13</f>
        <v>0</v>
      </c>
      <c r="G9" s="9">
        <f>[15]DBD!G13</f>
        <v>0</v>
      </c>
      <c r="H9" s="15" t="s">
        <v>289</v>
      </c>
      <c r="I9" s="15" t="s">
        <v>293</v>
      </c>
      <c r="J9" s="15" t="s">
        <v>294</v>
      </c>
      <c r="K9" s="15" t="s">
        <v>387</v>
      </c>
      <c r="L9" s="15">
        <v>3</v>
      </c>
      <c r="M9" s="15">
        <v>0</v>
      </c>
      <c r="N9" s="15"/>
    </row>
    <row r="10" spans="1:15">
      <c r="A10" s="9">
        <f>[15]DBD!A14</f>
        <v>6</v>
      </c>
      <c r="B10" s="9" t="str">
        <f>[15]DBD!B14</f>
        <v>EntryDate</v>
      </c>
      <c r="C10" s="9" t="str">
        <f>[15]DBD!C14</f>
        <v>入帳日期</v>
      </c>
      <c r="D10" s="9" t="str">
        <f>[15]DBD!D14</f>
        <v>DecimalD</v>
      </c>
      <c r="E10" s="9">
        <f>[15]DBD!E14</f>
        <v>8</v>
      </c>
      <c r="F10" s="9">
        <f>[15]DBD!F14</f>
        <v>0</v>
      </c>
      <c r="G10" s="9">
        <f>[15]DBD!G14</f>
        <v>0</v>
      </c>
      <c r="H10" s="31" t="s">
        <v>203</v>
      </c>
      <c r="I10" s="31" t="s">
        <v>81</v>
      </c>
      <c r="J10" s="31" t="s">
        <v>33</v>
      </c>
      <c r="K10" s="31" t="s">
        <v>60</v>
      </c>
      <c r="L10" s="31">
        <v>8</v>
      </c>
      <c r="M10" s="31"/>
      <c r="N10" s="31"/>
    </row>
    <row r="11" spans="1:15" ht="48.6">
      <c r="A11" s="9">
        <f>[15]DBD!A15</f>
        <v>7</v>
      </c>
      <c r="B11" s="9" t="str">
        <f>[15]DBD!B15</f>
        <v>TxStatus</v>
      </c>
      <c r="C11" s="9" t="str">
        <f>[15]DBD!C15</f>
        <v>交易狀態</v>
      </c>
      <c r="D11" s="9" t="str">
        <f>[15]DBD!D15</f>
        <v>DECIMAL</v>
      </c>
      <c r="E11" s="9">
        <f>[15]DBD!E15</f>
        <v>1</v>
      </c>
      <c r="F11" s="9">
        <f>[15]DBD!F15</f>
        <v>0</v>
      </c>
      <c r="G11" s="9" t="str">
        <f>[15]DBD!G15</f>
        <v>0:未入帳
1:待處理
2:已入帳</v>
      </c>
      <c r="H11" s="31" t="s">
        <v>203</v>
      </c>
      <c r="I11" s="30" t="s">
        <v>204</v>
      </c>
      <c r="J11" s="31" t="s">
        <v>205</v>
      </c>
      <c r="K11" s="31" t="s">
        <v>6</v>
      </c>
      <c r="L11" s="31">
        <v>1</v>
      </c>
      <c r="M11" s="31"/>
      <c r="N11" s="31"/>
    </row>
    <row r="12" spans="1:15" ht="162">
      <c r="A12" s="9">
        <f>[15]DBD!A16</f>
        <v>8</v>
      </c>
      <c r="B12" s="9" t="str">
        <f>[15]DBD!B16</f>
        <v>TxKind</v>
      </c>
      <c r="C12" s="9" t="str">
        <f>[15]DBD!C16</f>
        <v>交易別</v>
      </c>
      <c r="D12" s="9" t="str">
        <f>[15]DBD!D16</f>
        <v>VARCHAR2</v>
      </c>
      <c r="E12" s="9">
        <f>[15]DBD!E16</f>
        <v>1</v>
      </c>
      <c r="F12" s="9">
        <f>[15]DBD!F16</f>
        <v>0</v>
      </c>
      <c r="G12" s="9" t="str">
        <f>[15]DBD!G16</f>
        <v>0:正常-匯入款＋溢收款 &gt;= 期款
1:溢繳(預收多期)-匯入款 &gt; 期款
2:短繳-匯入款＋溢收款 &lt; 期款
3:提前還本-匯入款＋溢收款 &gt;= 5期期款
4:結清-匯入款＋溢收款 &gt;=最後一期期款
5:提前清償-匯入款＋溢收款 &gt;= 剩餘期款
6:待處理(批次用)
9:未處理
※入帳訂正需在撥付產擋前，依反向順序訂正</v>
      </c>
      <c r="H12" s="15" t="s">
        <v>203</v>
      </c>
      <c r="I12" s="11" t="s">
        <v>204</v>
      </c>
      <c r="J12" s="15" t="s">
        <v>205</v>
      </c>
      <c r="K12" s="15" t="s">
        <v>6</v>
      </c>
      <c r="L12" s="15">
        <v>1</v>
      </c>
      <c r="M12" s="15"/>
      <c r="N12" s="15"/>
    </row>
    <row r="13" spans="1:15">
      <c r="A13" s="9">
        <f>[15]DBD!A17</f>
        <v>9</v>
      </c>
      <c r="B13" s="9" t="str">
        <f>[15]DBD!B17</f>
        <v>TxAmt</v>
      </c>
      <c r="C13" s="9" t="str">
        <f>[15]DBD!C17</f>
        <v>交易金額</v>
      </c>
      <c r="D13" s="9" t="str">
        <f>[15]DBD!D17</f>
        <v>DECIMAL</v>
      </c>
      <c r="E13" s="9">
        <f>[15]DBD!E17</f>
        <v>16</v>
      </c>
      <c r="F13" s="9">
        <f>[15]DBD!F17</f>
        <v>2</v>
      </c>
      <c r="G13" s="9" t="str">
        <f>[15]DBD!G17</f>
        <v>From AcReceivable-&gt;RvAmt 起帳總額</v>
      </c>
      <c r="H13" s="15" t="s">
        <v>203</v>
      </c>
      <c r="I13" s="15" t="s">
        <v>125</v>
      </c>
      <c r="J13" s="15" t="s">
        <v>126</v>
      </c>
      <c r="K13" s="15" t="s">
        <v>8</v>
      </c>
      <c r="L13" s="15">
        <v>13</v>
      </c>
      <c r="M13" s="15">
        <v>2</v>
      </c>
      <c r="N13" s="15" t="s">
        <v>360</v>
      </c>
      <c r="O13" s="11" t="s">
        <v>527</v>
      </c>
    </row>
    <row r="14" spans="1:15">
      <c r="A14" s="9">
        <f>[15]DBD!A18</f>
        <v>10</v>
      </c>
      <c r="B14" s="9" t="str">
        <f>[15]DBD!B18</f>
        <v>PrincipalBal</v>
      </c>
      <c r="C14" s="9" t="str">
        <f>[15]DBD!C18</f>
        <v>本金餘額</v>
      </c>
      <c r="D14" s="9" t="str">
        <f>[15]DBD!D18</f>
        <v>DECIMAL</v>
      </c>
      <c r="E14" s="9">
        <f>[15]DBD!E18</f>
        <v>16</v>
      </c>
      <c r="F14" s="9">
        <f>[15]DBD!F18</f>
        <v>2</v>
      </c>
      <c r="G14" s="9" t="str">
        <f>[15]DBD!G18</f>
        <v>由SERVICE處理 寫入這筆資料時就填好</v>
      </c>
      <c r="H14" s="15" t="s">
        <v>203</v>
      </c>
      <c r="I14" s="15" t="s">
        <v>123</v>
      </c>
      <c r="J14" s="15" t="s">
        <v>124</v>
      </c>
      <c r="K14" s="15" t="s">
        <v>8</v>
      </c>
      <c r="L14" s="15">
        <v>13</v>
      </c>
      <c r="M14" s="15">
        <v>2</v>
      </c>
      <c r="N14" s="15" t="s">
        <v>338</v>
      </c>
      <c r="O14" s="11" t="s">
        <v>528</v>
      </c>
    </row>
    <row r="15" spans="1:15">
      <c r="A15" s="9">
        <f>[15]DBD!A19</f>
        <v>11</v>
      </c>
      <c r="B15" s="9" t="str">
        <f>[15]DBD!B19</f>
        <v>ReturnAmt</v>
      </c>
      <c r="C15" s="9" t="str">
        <f>[15]DBD!C19</f>
        <v>退還金額</v>
      </c>
      <c r="D15" s="9" t="str">
        <f>[15]DBD!D19</f>
        <v>DECIMAL</v>
      </c>
      <c r="E15" s="9">
        <f>[15]DBD!E19</f>
        <v>16</v>
      </c>
      <c r="F15" s="9">
        <f>[15]DBD!F19</f>
        <v>2</v>
      </c>
      <c r="G15" s="9" t="str">
        <f>[15]DBD!G19</f>
        <v>由SERVICE處理 寫入這筆資料時就填好</v>
      </c>
      <c r="H15" s="15"/>
      <c r="I15" s="15"/>
      <c r="J15" s="15"/>
      <c r="K15" s="15"/>
      <c r="L15" s="15"/>
      <c r="M15" s="15"/>
      <c r="N15" s="15" t="s">
        <v>264</v>
      </c>
    </row>
    <row r="16" spans="1:15" ht="64.8">
      <c r="A16" s="9">
        <f>[15]DBD!A20</f>
        <v>12</v>
      </c>
      <c r="B16" s="9" t="str">
        <f>[15]DBD!B20</f>
        <v>SklShareAmt</v>
      </c>
      <c r="C16" s="9" t="str">
        <f>[15]DBD!C20</f>
        <v>新壽攤分</v>
      </c>
      <c r="D16" s="9" t="str">
        <f>[15]DBD!D20</f>
        <v>DECIMAL</v>
      </c>
      <c r="E16" s="9">
        <f>[15]DBD!E20</f>
        <v>16</v>
      </c>
      <c r="F16" s="9">
        <f>[15]DBD!F20</f>
        <v>2</v>
      </c>
      <c r="G16" s="9" t="str">
        <f>[15]DBD!G20</f>
        <v>由SERVICE處理
去找債權分配檔計算好後寫入</v>
      </c>
      <c r="H16" s="15" t="s">
        <v>268</v>
      </c>
      <c r="I16" s="15" t="s">
        <v>82</v>
      </c>
      <c r="J16" s="15" t="s">
        <v>83</v>
      </c>
      <c r="K16" s="15" t="s">
        <v>8</v>
      </c>
      <c r="L16" s="15">
        <v>13</v>
      </c>
      <c r="M16" s="15">
        <v>2</v>
      </c>
      <c r="N16" s="23" t="s">
        <v>361</v>
      </c>
      <c r="O16" s="30" t="s">
        <v>529</v>
      </c>
    </row>
    <row r="17" spans="1:15" ht="64.8">
      <c r="A17" s="9">
        <f>[15]DBD!A21</f>
        <v>13</v>
      </c>
      <c r="B17" s="9" t="str">
        <f>[15]DBD!B21</f>
        <v>ApprAmt</v>
      </c>
      <c r="C17" s="9" t="str">
        <f>[15]DBD!C21</f>
        <v>撥付金額</v>
      </c>
      <c r="D17" s="9" t="str">
        <f>[15]DBD!D21</f>
        <v>DECIMAL</v>
      </c>
      <c r="E17" s="9">
        <f>[15]DBD!E21</f>
        <v>16</v>
      </c>
      <c r="F17" s="9">
        <f>[15]DBD!F21</f>
        <v>2</v>
      </c>
      <c r="G17" s="9" t="str">
        <f>[15]DBD!G21</f>
        <v>由SERVICE處理
交易金額-退還金額-新壽攤分</v>
      </c>
      <c r="H17" s="15" t="s">
        <v>269</v>
      </c>
      <c r="I17" s="15" t="s">
        <v>82</v>
      </c>
      <c r="J17" s="15" t="s">
        <v>83</v>
      </c>
      <c r="K17" s="15" t="s">
        <v>8</v>
      </c>
      <c r="L17" s="15">
        <v>13</v>
      </c>
      <c r="M17" s="15">
        <v>2</v>
      </c>
      <c r="N17" s="23" t="s">
        <v>362</v>
      </c>
      <c r="O17" s="11" t="s">
        <v>530</v>
      </c>
    </row>
    <row r="18" spans="1:15" ht="32.4">
      <c r="A18" s="9">
        <f>[15]DBD!A22</f>
        <v>14</v>
      </c>
      <c r="B18" s="9" t="str">
        <f>[15]DBD!B22</f>
        <v>ExportDate</v>
      </c>
      <c r="C18" s="9" t="str">
        <f>[15]DBD!C22</f>
        <v>撥付製檔日</v>
      </c>
      <c r="D18" s="9" t="str">
        <f>[15]DBD!D22</f>
        <v>DecimalD</v>
      </c>
      <c r="E18" s="9">
        <f>[15]DBD!E22</f>
        <v>8</v>
      </c>
      <c r="F18" s="9">
        <f>[15]DBD!F22</f>
        <v>0</v>
      </c>
      <c r="G18" s="9" t="str">
        <f>[15]DBD!G22</f>
        <v>根據L5074[撥付製檔]按鈕決定何時寫入-L5707最大債權撥付產檔</v>
      </c>
      <c r="H18" s="15" t="s">
        <v>269</v>
      </c>
      <c r="I18" s="15" t="s">
        <v>270</v>
      </c>
      <c r="J18" s="15" t="s">
        <v>271</v>
      </c>
      <c r="K18" s="15" t="s">
        <v>266</v>
      </c>
      <c r="L18" s="15">
        <v>8</v>
      </c>
      <c r="M18" s="15"/>
      <c r="N18" s="23" t="s">
        <v>363</v>
      </c>
      <c r="O18" s="11" t="s">
        <v>531</v>
      </c>
    </row>
    <row r="19" spans="1:15" ht="32.4">
      <c r="A19" s="9">
        <f>[15]DBD!A23</f>
        <v>15</v>
      </c>
      <c r="B19" s="9" t="str">
        <f>[15]DBD!B23</f>
        <v>ExportAcDate</v>
      </c>
      <c r="C19" s="9" t="str">
        <f>[15]DBD!C23</f>
        <v>撥付出帳日</v>
      </c>
      <c r="D19" s="9" t="str">
        <f>[15]DBD!D23</f>
        <v>DecimalD</v>
      </c>
      <c r="E19" s="9">
        <f>[15]DBD!E23</f>
        <v>8</v>
      </c>
      <c r="F19" s="9">
        <f>[15]DBD!F23</f>
        <v>0</v>
      </c>
      <c r="G19" s="9" t="str">
        <f>[15]DBD!G23</f>
        <v>根據L5074[撥付出帳]按鈕決定何時寫入-L5708最大債權撥付出帳</v>
      </c>
      <c r="H19" s="31" t="s">
        <v>268</v>
      </c>
      <c r="I19" s="31" t="s">
        <v>270</v>
      </c>
      <c r="J19" s="31" t="s">
        <v>271</v>
      </c>
      <c r="K19" s="31" t="s">
        <v>266</v>
      </c>
      <c r="L19" s="31">
        <v>8</v>
      </c>
      <c r="M19" s="31"/>
      <c r="N19" s="34" t="s">
        <v>363</v>
      </c>
      <c r="O19" s="11" t="s">
        <v>531</v>
      </c>
    </row>
    <row r="20" spans="1:15">
      <c r="A20" s="9">
        <f>[15]DBD!A24</f>
        <v>16</v>
      </c>
      <c r="B20" s="9" t="str">
        <f>[15]DBD!B24</f>
        <v>TempRepayAmt</v>
      </c>
      <c r="C20" s="9" t="str">
        <f>[15]DBD!C24</f>
        <v>暫收抵繳金額</v>
      </c>
      <c r="D20" s="9" t="str">
        <f>[15]DBD!D24</f>
        <v>DECIMAL</v>
      </c>
      <c r="E20" s="9">
        <f>[15]DBD!E24</f>
        <v>16</v>
      </c>
      <c r="F20" s="9">
        <f>[15]DBD!F24</f>
        <v>2</v>
      </c>
      <c r="G20" s="9" t="str">
        <f>[15]DBD!G24</f>
        <v>由SERVICE處理1(金額計算)</v>
      </c>
      <c r="H20" s="15" t="s">
        <v>203</v>
      </c>
      <c r="I20" s="15" t="s">
        <v>206</v>
      </c>
      <c r="J20" s="15" t="s">
        <v>207</v>
      </c>
      <c r="K20" s="15" t="s">
        <v>8</v>
      </c>
      <c r="L20" s="15">
        <v>13</v>
      </c>
      <c r="M20" s="15">
        <v>2</v>
      </c>
      <c r="N20" s="15" t="s">
        <v>338</v>
      </c>
      <c r="O20" s="11" t="s">
        <v>532</v>
      </c>
    </row>
    <row r="21" spans="1:15">
      <c r="A21" s="9">
        <f>[15]DBD!A25</f>
        <v>17</v>
      </c>
      <c r="B21" s="9" t="str">
        <f>[15]DBD!B25</f>
        <v>OverRepayAmt</v>
      </c>
      <c r="C21" s="9" t="str">
        <f>[15]DBD!C25</f>
        <v>溢收抵繳金額</v>
      </c>
      <c r="D21" s="9" t="str">
        <f>[15]DBD!D25</f>
        <v>DECIMAL</v>
      </c>
      <c r="E21" s="9">
        <f>[15]DBD!E25</f>
        <v>16</v>
      </c>
      <c r="F21" s="9">
        <f>[15]DBD!F25</f>
        <v>2</v>
      </c>
      <c r="G21" s="9" t="str">
        <f>[15]DBD!G25</f>
        <v>由SERVICE處理1(金額計算)</v>
      </c>
      <c r="H21" s="15" t="s">
        <v>203</v>
      </c>
      <c r="I21" s="15" t="s">
        <v>208</v>
      </c>
      <c r="J21" s="15" t="s">
        <v>209</v>
      </c>
      <c r="K21" s="15" t="s">
        <v>8</v>
      </c>
      <c r="L21" s="15">
        <v>13</v>
      </c>
      <c r="M21" s="15">
        <v>2</v>
      </c>
      <c r="N21" s="31" t="s">
        <v>338</v>
      </c>
      <c r="O21" s="11" t="s">
        <v>533</v>
      </c>
    </row>
    <row r="22" spans="1:15">
      <c r="A22" s="9">
        <f>[15]DBD!A26</f>
        <v>18</v>
      </c>
      <c r="B22" s="9" t="str">
        <f>[15]DBD!B26</f>
        <v>PrincipalAmt</v>
      </c>
      <c r="C22" s="9" t="str">
        <f>[15]DBD!C26</f>
        <v>本金金額</v>
      </c>
      <c r="D22" s="9" t="str">
        <f>[15]DBD!D26</f>
        <v>DECIMAL</v>
      </c>
      <c r="E22" s="9">
        <f>[15]DBD!E26</f>
        <v>16</v>
      </c>
      <c r="F22" s="9">
        <f>[15]DBD!F26</f>
        <v>2</v>
      </c>
      <c r="G22" s="9" t="str">
        <f>[15]DBD!G26</f>
        <v>L5970 公式金額計算 (變更期款)</v>
      </c>
      <c r="H22" s="15" t="s">
        <v>203</v>
      </c>
      <c r="I22" s="15" t="s">
        <v>210</v>
      </c>
      <c r="J22" s="15" t="s">
        <v>211</v>
      </c>
      <c r="K22" s="15" t="s">
        <v>8</v>
      </c>
      <c r="L22" s="15">
        <v>13</v>
      </c>
      <c r="M22" s="15">
        <v>2</v>
      </c>
      <c r="N22" s="31" t="s">
        <v>338</v>
      </c>
      <c r="O22" s="11" t="s">
        <v>534</v>
      </c>
    </row>
    <row r="23" spans="1:15">
      <c r="A23" s="9">
        <f>[15]DBD!A27</f>
        <v>19</v>
      </c>
      <c r="B23" s="9" t="str">
        <f>[15]DBD!B27</f>
        <v>InterestAmt</v>
      </c>
      <c r="C23" s="9" t="str">
        <f>[15]DBD!C27</f>
        <v>利息金額</v>
      </c>
      <c r="D23" s="9" t="str">
        <f>[15]DBD!D27</f>
        <v>DECIMAL</v>
      </c>
      <c r="E23" s="9">
        <f>[15]DBD!E27</f>
        <v>16</v>
      </c>
      <c r="F23" s="9">
        <f>[15]DBD!F27</f>
        <v>2</v>
      </c>
      <c r="G23" s="9" t="str">
        <f>[15]DBD!G27</f>
        <v>L5970 公式金額計算 (變更期款)</v>
      </c>
      <c r="H23" s="15" t="s">
        <v>203</v>
      </c>
      <c r="I23" s="15" t="s">
        <v>212</v>
      </c>
      <c r="J23" s="15" t="s">
        <v>213</v>
      </c>
      <c r="K23" s="15" t="s">
        <v>8</v>
      </c>
      <c r="L23" s="15">
        <v>13</v>
      </c>
      <c r="M23" s="15">
        <v>2</v>
      </c>
      <c r="N23" s="31" t="s">
        <v>338</v>
      </c>
      <c r="O23" s="11" t="s">
        <v>535</v>
      </c>
    </row>
    <row r="24" spans="1:15">
      <c r="A24" s="9">
        <f>[15]DBD!A28</f>
        <v>20</v>
      </c>
      <c r="B24" s="9" t="str">
        <f>[15]DBD!B28</f>
        <v>OverAmt</v>
      </c>
      <c r="C24" s="9" t="str">
        <f>[15]DBD!C28</f>
        <v>轉入溢收金額</v>
      </c>
      <c r="D24" s="9" t="str">
        <f>[15]DBD!D28</f>
        <v>DECIMAL</v>
      </c>
      <c r="E24" s="9">
        <f>[15]DBD!E28</f>
        <v>16</v>
      </c>
      <c r="F24" s="9">
        <f>[15]DBD!F28</f>
        <v>2</v>
      </c>
      <c r="G24" s="9" t="str">
        <f>[15]DBD!G28</f>
        <v>由SERVICE處理1(金額計算)</v>
      </c>
      <c r="H24" s="15" t="s">
        <v>203</v>
      </c>
      <c r="I24" s="15" t="s">
        <v>214</v>
      </c>
      <c r="J24" s="15" t="s">
        <v>215</v>
      </c>
      <c r="K24" s="15" t="s">
        <v>8</v>
      </c>
      <c r="L24" s="15">
        <v>13</v>
      </c>
      <c r="M24" s="15">
        <v>2</v>
      </c>
      <c r="N24" s="31" t="s">
        <v>338</v>
      </c>
      <c r="O24" s="11" t="s">
        <v>536</v>
      </c>
    </row>
    <row r="25" spans="1:15">
      <c r="A25" s="9">
        <f>[15]DBD!A29</f>
        <v>21</v>
      </c>
      <c r="B25" s="9" t="str">
        <f>[15]DBD!B29</f>
        <v>IntStartDate</v>
      </c>
      <c r="C25" s="9" t="str">
        <f>[15]DBD!C29</f>
        <v>繳息起日</v>
      </c>
      <c r="D25" s="9" t="str">
        <f>[15]DBD!D29</f>
        <v>DecimalD</v>
      </c>
      <c r="E25" s="9">
        <f>[15]DBD!E29</f>
        <v>8</v>
      </c>
      <c r="F25" s="9">
        <f>[15]DBD!F29</f>
        <v>0</v>
      </c>
      <c r="G25" s="9" t="str">
        <f>[15]DBD!G29</f>
        <v>根據期數去計算</v>
      </c>
      <c r="H25" s="15" t="s">
        <v>203</v>
      </c>
      <c r="I25" s="15" t="s">
        <v>217</v>
      </c>
      <c r="J25" s="15" t="s">
        <v>218</v>
      </c>
      <c r="K25" s="15" t="s">
        <v>60</v>
      </c>
      <c r="L25" s="15">
        <v>8</v>
      </c>
      <c r="M25" s="15"/>
      <c r="N25" s="31" t="s">
        <v>338</v>
      </c>
      <c r="O25" s="11" t="s">
        <v>537</v>
      </c>
    </row>
    <row r="26" spans="1:15">
      <c r="A26" s="9">
        <f>[15]DBD!A30</f>
        <v>22</v>
      </c>
      <c r="B26" s="9" t="str">
        <f>[15]DBD!B30</f>
        <v>IntEndDate</v>
      </c>
      <c r="C26" s="9" t="str">
        <f>[15]DBD!C30</f>
        <v>繳息迄日</v>
      </c>
      <c r="D26" s="9" t="str">
        <f>[15]DBD!D30</f>
        <v>DecimalD</v>
      </c>
      <c r="E26" s="9">
        <f>[15]DBD!E30</f>
        <v>8</v>
      </c>
      <c r="F26" s="9">
        <f>[15]DBD!F30</f>
        <v>0</v>
      </c>
      <c r="G26" s="9" t="str">
        <f>[15]DBD!G30</f>
        <v>根據期數去計算</v>
      </c>
      <c r="H26" s="15" t="s">
        <v>203</v>
      </c>
      <c r="I26" s="15" t="s">
        <v>122</v>
      </c>
      <c r="J26" s="15" t="s">
        <v>18</v>
      </c>
      <c r="K26" s="15" t="s">
        <v>60</v>
      </c>
      <c r="L26" s="15">
        <v>8</v>
      </c>
      <c r="M26" s="15"/>
      <c r="N26" s="31" t="s">
        <v>338</v>
      </c>
      <c r="O26" s="11" t="s">
        <v>538</v>
      </c>
    </row>
    <row r="27" spans="1:15">
      <c r="A27" s="9">
        <f>[15]DBD!A31</f>
        <v>23</v>
      </c>
      <c r="B27" s="9" t="str">
        <f>[15]DBD!B31</f>
        <v>RepayPeriod</v>
      </c>
      <c r="C27" s="9" t="str">
        <f>[15]DBD!C31</f>
        <v>還款期數</v>
      </c>
      <c r="D27" s="9" t="str">
        <f>[15]DBD!D31</f>
        <v>DECIMAL</v>
      </c>
      <c r="E27" s="9">
        <f>[15]DBD!E31</f>
        <v>3</v>
      </c>
      <c r="F27" s="9">
        <f>[15]DBD!F31</f>
        <v>0</v>
      </c>
      <c r="G27" s="9" t="str">
        <f>[15]DBD!G31</f>
        <v>由SERVICE處理1(金額計算)</v>
      </c>
      <c r="H27" s="15" t="s">
        <v>203</v>
      </c>
      <c r="I27" s="15" t="s">
        <v>120</v>
      </c>
      <c r="J27" s="15" t="s">
        <v>216</v>
      </c>
      <c r="K27" s="15" t="s">
        <v>8</v>
      </c>
      <c r="L27" s="15">
        <v>3</v>
      </c>
      <c r="M27" s="15"/>
      <c r="N27" s="31" t="s">
        <v>338</v>
      </c>
      <c r="O27" s="11" t="s">
        <v>539</v>
      </c>
    </row>
    <row r="28" spans="1:15">
      <c r="A28" s="28">
        <f>[15]DBD!A32</f>
        <v>24</v>
      </c>
      <c r="B28" s="28" t="str">
        <f>[15]DBD!B32</f>
        <v>RepayDate</v>
      </c>
      <c r="C28" s="28" t="str">
        <f>[15]DBD!C32</f>
        <v>入帳還款日期</v>
      </c>
      <c r="D28" s="28" t="str">
        <f>[15]DBD!D32</f>
        <v>DecimalD</v>
      </c>
      <c r="E28" s="28">
        <f>[15]DBD!E32</f>
        <v>8</v>
      </c>
      <c r="F28" s="28">
        <f>[15]DBD!F32</f>
        <v>0</v>
      </c>
      <c r="G28" s="28" t="str">
        <f>[15]DBD!G32</f>
        <v>根據L5074[入帳還款]按鈕決定何時寫入</v>
      </c>
      <c r="H28" s="31"/>
      <c r="I28" s="31"/>
      <c r="J28" s="31"/>
      <c r="K28" s="31"/>
      <c r="L28" s="31"/>
      <c r="M28" s="31"/>
      <c r="N28" s="31" t="s">
        <v>357</v>
      </c>
    </row>
    <row r="29" spans="1:15">
      <c r="A29" s="28">
        <f>[15]DBD!A33</f>
        <v>25</v>
      </c>
      <c r="B29" s="28" t="str">
        <f>[15]DBD!B33</f>
        <v>OrgAccuOverAmt</v>
      </c>
      <c r="C29" s="28" t="str">
        <f>[15]DBD!C33</f>
        <v>累溢繳款(交易前)</v>
      </c>
      <c r="D29" s="28" t="str">
        <f>[15]DBD!D33</f>
        <v>DECIMAL</v>
      </c>
      <c r="E29" s="28">
        <f>[15]DBD!E33</f>
        <v>16</v>
      </c>
      <c r="F29" s="28">
        <f>[15]DBD!F33</f>
        <v>2</v>
      </c>
      <c r="G29" s="28">
        <f>[15]DBD!G33</f>
        <v>0</v>
      </c>
      <c r="H29" s="31"/>
      <c r="I29" s="31"/>
      <c r="J29" s="31"/>
      <c r="K29" s="31"/>
      <c r="L29" s="31"/>
      <c r="M29" s="31"/>
      <c r="N29" s="31" t="s">
        <v>357</v>
      </c>
    </row>
    <row r="30" spans="1:15">
      <c r="A30" s="28">
        <f>[15]DBD!A34</f>
        <v>26</v>
      </c>
      <c r="B30" s="28" t="str">
        <f>[15]DBD!B34</f>
        <v>AccuOverAmt</v>
      </c>
      <c r="C30" s="28" t="str">
        <f>[15]DBD!C34</f>
        <v>累溢繳款(交易後)</v>
      </c>
      <c r="D30" s="28" t="str">
        <f>[15]DBD!D34</f>
        <v>DECIMAL</v>
      </c>
      <c r="E30" s="28">
        <f>[15]DBD!E34</f>
        <v>16</v>
      </c>
      <c r="F30" s="28">
        <f>[15]DBD!F34</f>
        <v>2</v>
      </c>
      <c r="G30" s="28">
        <f>[15]DBD!G34</f>
        <v>0</v>
      </c>
      <c r="H30" s="31"/>
      <c r="I30" s="31"/>
      <c r="J30" s="31"/>
      <c r="K30" s="31"/>
      <c r="L30" s="31"/>
      <c r="M30" s="31"/>
      <c r="N30" s="31" t="s">
        <v>357</v>
      </c>
    </row>
    <row r="31" spans="1:15">
      <c r="A31" s="28">
        <f>[15]DBD!A35</f>
        <v>27</v>
      </c>
      <c r="B31" s="28" t="str">
        <f>[15]DBD!B35</f>
        <v>ShouldPayPeriod</v>
      </c>
      <c r="C31" s="28" t="str">
        <f>[15]DBD!C35</f>
        <v>本次應還期數</v>
      </c>
      <c r="D31" s="28" t="str">
        <f>[15]DBD!D35</f>
        <v>DECIMAL</v>
      </c>
      <c r="E31" s="28">
        <f>[15]DBD!E35</f>
        <v>3</v>
      </c>
      <c r="F31" s="28">
        <f>[15]DBD!F35</f>
        <v>0</v>
      </c>
      <c r="G31" s="28">
        <f>[15]DBD!G35</f>
        <v>0</v>
      </c>
      <c r="H31" s="31"/>
      <c r="I31" s="31"/>
      <c r="J31" s="31"/>
      <c r="K31" s="31"/>
      <c r="L31" s="31"/>
      <c r="M31" s="31"/>
      <c r="N31" s="31" t="s">
        <v>357</v>
      </c>
    </row>
    <row r="32" spans="1:15">
      <c r="A32" s="28">
        <f>[15]DBD!A36</f>
        <v>28</v>
      </c>
      <c r="B32" s="28" t="str">
        <f>[15]DBD!B36</f>
        <v>DueAmt</v>
      </c>
      <c r="C32" s="28" t="str">
        <f>[15]DBD!C36</f>
        <v>期金</v>
      </c>
      <c r="D32" s="28" t="str">
        <f>[15]DBD!D36</f>
        <v>DECIMAL</v>
      </c>
      <c r="E32" s="28">
        <f>[15]DBD!E36</f>
        <v>16</v>
      </c>
      <c r="F32" s="28">
        <f>[15]DBD!F36</f>
        <v>2</v>
      </c>
      <c r="G32" s="28" t="str">
        <f>[15]DBD!G36</f>
        <v>NegMain的期金</v>
      </c>
      <c r="H32" s="31"/>
      <c r="I32" s="31"/>
      <c r="J32" s="31"/>
      <c r="K32" s="31"/>
      <c r="L32" s="31"/>
      <c r="M32" s="31"/>
      <c r="N32" s="31" t="s">
        <v>357</v>
      </c>
    </row>
    <row r="33" spans="1:15">
      <c r="A33" s="28">
        <f>[15]DBD!A37</f>
        <v>29</v>
      </c>
      <c r="B33" s="28" t="str">
        <f>[15]DBD!B37</f>
        <v>ThisEntdy</v>
      </c>
      <c r="C33" s="28" t="str">
        <f>[15]DBD!C37</f>
        <v>本次交易日</v>
      </c>
      <c r="D33" s="28" t="str">
        <f>[15]DBD!D37</f>
        <v>DecimalD</v>
      </c>
      <c r="E33" s="28">
        <f>[15]DBD!E37</f>
        <v>8</v>
      </c>
      <c r="F33" s="28">
        <f>[15]DBD!F37</f>
        <v>0</v>
      </c>
      <c r="G33" s="28" t="str">
        <f>[15]DBD!G37</f>
        <v>本次TxTemp</v>
      </c>
      <c r="H33" s="31"/>
      <c r="I33" s="31"/>
      <c r="J33" s="31"/>
      <c r="K33" s="31"/>
      <c r="L33" s="31"/>
      <c r="M33" s="31"/>
      <c r="N33" s="31" t="s">
        <v>357</v>
      </c>
    </row>
    <row r="34" spans="1:15">
      <c r="A34" s="28">
        <f>[15]DBD!A38</f>
        <v>30</v>
      </c>
      <c r="B34" s="28" t="str">
        <f>[15]DBD!B38</f>
        <v>ThisKinbr</v>
      </c>
      <c r="C34" s="28" t="str">
        <f>[15]DBD!C38</f>
        <v>本次分行別</v>
      </c>
      <c r="D34" s="28" t="str">
        <f>[15]DBD!D38</f>
        <v>varchar2</v>
      </c>
      <c r="E34" s="28">
        <f>[15]DBD!E38</f>
        <v>4</v>
      </c>
      <c r="F34" s="28">
        <f>[15]DBD!F38</f>
        <v>0</v>
      </c>
      <c r="G34" s="28" t="str">
        <f>[15]DBD!G38</f>
        <v>本次TxTemp</v>
      </c>
      <c r="H34" s="31"/>
      <c r="I34" s="31"/>
      <c r="J34" s="31"/>
      <c r="K34" s="31"/>
      <c r="L34" s="31"/>
      <c r="M34" s="31"/>
      <c r="N34" s="31" t="s">
        <v>354</v>
      </c>
    </row>
    <row r="35" spans="1:15">
      <c r="A35" s="28">
        <f>[15]DBD!A39</f>
        <v>31</v>
      </c>
      <c r="B35" s="28" t="str">
        <f>[15]DBD!B39</f>
        <v>ThisTlrNo</v>
      </c>
      <c r="C35" s="28" t="str">
        <f>[15]DBD!C39</f>
        <v>本次交易員代號</v>
      </c>
      <c r="D35" s="28" t="str">
        <f>[15]DBD!D39</f>
        <v>varchar2</v>
      </c>
      <c r="E35" s="28">
        <f>[15]DBD!E39</f>
        <v>6</v>
      </c>
      <c r="F35" s="28">
        <f>[15]DBD!F39</f>
        <v>0</v>
      </c>
      <c r="G35" s="28" t="str">
        <f>[15]DBD!G39</f>
        <v>本次TxTemp</v>
      </c>
      <c r="H35" s="31"/>
      <c r="I35" s="31"/>
      <c r="J35" s="31"/>
      <c r="K35" s="31"/>
      <c r="L35" s="31"/>
      <c r="M35" s="31"/>
      <c r="N35" s="31" t="s">
        <v>354</v>
      </c>
      <c r="O35" s="30"/>
    </row>
    <row r="36" spans="1:15">
      <c r="A36" s="28">
        <f>[15]DBD!A40</f>
        <v>32</v>
      </c>
      <c r="B36" s="28" t="str">
        <f>[15]DBD!B40</f>
        <v>ThisTxtNo</v>
      </c>
      <c r="C36" s="28" t="str">
        <f>[15]DBD!C40</f>
        <v>本次交易序號</v>
      </c>
      <c r="D36" s="28" t="str">
        <f>[15]DBD!D40</f>
        <v>varchar2</v>
      </c>
      <c r="E36" s="28">
        <f>[15]DBD!E40</f>
        <v>8</v>
      </c>
      <c r="F36" s="28">
        <f>[15]DBD!F40</f>
        <v>0</v>
      </c>
      <c r="G36" s="28" t="str">
        <f>[15]DBD!G40</f>
        <v>本次TxTemp</v>
      </c>
      <c r="H36" s="31"/>
      <c r="I36" s="31"/>
      <c r="J36" s="31"/>
      <c r="K36" s="31"/>
      <c r="L36" s="31"/>
      <c r="M36" s="31"/>
      <c r="N36" s="31" t="s">
        <v>354</v>
      </c>
      <c r="O36" s="30"/>
    </row>
    <row r="37" spans="1:15">
      <c r="A37" s="28">
        <f>[15]DBD!A41</f>
        <v>33</v>
      </c>
      <c r="B37" s="28" t="str">
        <f>[15]DBD!B41</f>
        <v>ThisSeqNo</v>
      </c>
      <c r="C37" s="28" t="str">
        <f>[15]DBD!C41</f>
        <v>本次序號</v>
      </c>
      <c r="D37" s="28" t="str">
        <f>[15]DBD!D41</f>
        <v>varchar2</v>
      </c>
      <c r="E37" s="28">
        <f>[15]DBD!E41</f>
        <v>30</v>
      </c>
      <c r="F37" s="28">
        <f>[15]DBD!F41</f>
        <v>0</v>
      </c>
      <c r="G37" s="28" t="str">
        <f>[15]DBD!G41</f>
        <v>本次TxTemp</v>
      </c>
      <c r="H37" s="31"/>
      <c r="I37" s="31"/>
      <c r="J37" s="31"/>
      <c r="K37" s="31"/>
      <c r="L37" s="31"/>
      <c r="M37" s="31"/>
      <c r="N37" s="31" t="s">
        <v>354</v>
      </c>
      <c r="O37" s="30"/>
    </row>
    <row r="38" spans="1:15">
      <c r="A38" s="28">
        <f>[15]DBD!A42</f>
        <v>34</v>
      </c>
      <c r="B38" s="28" t="str">
        <f>[15]DBD!B42</f>
        <v>LastEntdy</v>
      </c>
      <c r="C38" s="28" t="str">
        <f>[15]DBD!C42</f>
        <v>上次交易日</v>
      </c>
      <c r="D38" s="28" t="str">
        <f>[15]DBD!D42</f>
        <v>DecimalD</v>
      </c>
      <c r="E38" s="28">
        <f>[15]DBD!E42</f>
        <v>8</v>
      </c>
      <c r="F38" s="28">
        <f>[15]DBD!F42</f>
        <v>0</v>
      </c>
      <c r="G38" s="28" t="str">
        <f>[15]DBD!G42</f>
        <v>上次TxTemp</v>
      </c>
      <c r="H38" s="31"/>
      <c r="I38" s="31"/>
      <c r="J38" s="31"/>
      <c r="K38" s="31"/>
      <c r="L38" s="31"/>
      <c r="M38" s="31"/>
      <c r="N38" s="31" t="s">
        <v>357</v>
      </c>
    </row>
    <row r="39" spans="1:15">
      <c r="A39" s="28">
        <f>[15]DBD!A43</f>
        <v>35</v>
      </c>
      <c r="B39" s="28" t="str">
        <f>[15]DBD!B43</f>
        <v>LastKinbr</v>
      </c>
      <c r="C39" s="28" t="str">
        <f>[15]DBD!C43</f>
        <v>上次分行別</v>
      </c>
      <c r="D39" s="28" t="str">
        <f>[15]DBD!D43</f>
        <v>varchar2</v>
      </c>
      <c r="E39" s="28">
        <f>[15]DBD!E43</f>
        <v>4</v>
      </c>
      <c r="F39" s="28">
        <f>[15]DBD!F43</f>
        <v>0</v>
      </c>
      <c r="G39" s="28" t="str">
        <f>[15]DBD!G43</f>
        <v>上次TxTemp</v>
      </c>
      <c r="H39" s="31"/>
      <c r="I39" s="31"/>
      <c r="J39" s="31"/>
      <c r="K39" s="31"/>
      <c r="L39" s="31"/>
      <c r="M39" s="31"/>
      <c r="N39" s="31" t="s">
        <v>354</v>
      </c>
    </row>
    <row r="40" spans="1:15">
      <c r="A40" s="28">
        <f>[15]DBD!A44</f>
        <v>36</v>
      </c>
      <c r="B40" s="28" t="str">
        <f>[15]DBD!B44</f>
        <v>LastTlrNo</v>
      </c>
      <c r="C40" s="28" t="str">
        <f>[15]DBD!C44</f>
        <v>上次交易員代號</v>
      </c>
      <c r="D40" s="28" t="str">
        <f>[15]DBD!D44</f>
        <v>varchar2</v>
      </c>
      <c r="E40" s="28">
        <f>[15]DBD!E44</f>
        <v>6</v>
      </c>
      <c r="F40" s="28">
        <f>[15]DBD!F44</f>
        <v>0</v>
      </c>
      <c r="G40" s="28" t="str">
        <f>[15]DBD!G44</f>
        <v>上次TxTemp</v>
      </c>
      <c r="H40" s="31"/>
      <c r="I40" s="31"/>
      <c r="J40" s="31"/>
      <c r="K40" s="31"/>
      <c r="L40" s="31"/>
      <c r="M40" s="31"/>
      <c r="N40" s="31" t="s">
        <v>354</v>
      </c>
      <c r="O40" s="30"/>
    </row>
    <row r="41" spans="1:15">
      <c r="A41" s="28">
        <f>[15]DBD!A45</f>
        <v>37</v>
      </c>
      <c r="B41" s="28" t="str">
        <f>[15]DBD!B45</f>
        <v>LastTxtNo</v>
      </c>
      <c r="C41" s="28" t="str">
        <f>[15]DBD!C45</f>
        <v>上次交易序號</v>
      </c>
      <c r="D41" s="28" t="str">
        <f>[15]DBD!D45</f>
        <v>varchar2</v>
      </c>
      <c r="E41" s="28">
        <f>[15]DBD!E45</f>
        <v>8</v>
      </c>
      <c r="F41" s="28">
        <f>[15]DBD!F45</f>
        <v>0</v>
      </c>
      <c r="G41" s="28" t="str">
        <f>[15]DBD!G45</f>
        <v>上次TxTemp</v>
      </c>
      <c r="H41" s="31"/>
      <c r="I41" s="31"/>
      <c r="J41" s="31"/>
      <c r="K41" s="31"/>
      <c r="L41" s="31"/>
      <c r="M41" s="31"/>
      <c r="N41" s="31" t="s">
        <v>354</v>
      </c>
      <c r="O41" s="30"/>
    </row>
    <row r="42" spans="1:15">
      <c r="A42" s="28">
        <f>[15]DBD!A46</f>
        <v>38</v>
      </c>
      <c r="B42" s="28" t="str">
        <f>[15]DBD!B46</f>
        <v>LastSeqNo</v>
      </c>
      <c r="C42" s="28" t="str">
        <f>[15]DBD!C46</f>
        <v>上次序號</v>
      </c>
      <c r="D42" s="28" t="str">
        <f>[15]DBD!D46</f>
        <v>varchar2</v>
      </c>
      <c r="E42" s="28">
        <f>[15]DBD!E46</f>
        <v>30</v>
      </c>
      <c r="F42" s="28">
        <f>[15]DBD!F46</f>
        <v>0</v>
      </c>
      <c r="G42" s="28" t="str">
        <f>[15]DBD!G46</f>
        <v>上次TxTemp</v>
      </c>
      <c r="H42" s="31"/>
      <c r="I42" s="31"/>
      <c r="J42" s="31"/>
      <c r="K42" s="31"/>
      <c r="L42" s="31"/>
      <c r="M42" s="31"/>
      <c r="N42" s="31" t="s">
        <v>354</v>
      </c>
      <c r="O42" s="30"/>
    </row>
    <row r="43" spans="1:15">
      <c r="A43" s="28">
        <f>[15]DBD!A47</f>
        <v>39</v>
      </c>
      <c r="B43" s="28" t="str">
        <f>[15]DBD!B47</f>
        <v>CreateDate</v>
      </c>
      <c r="C43" s="28" t="str">
        <f>[15]DBD!C47</f>
        <v>建檔日期時間</v>
      </c>
      <c r="D43" s="28" t="str">
        <f>[15]DBD!D47</f>
        <v>DATE</v>
      </c>
      <c r="E43" s="28">
        <f>[15]DBD!E47</f>
        <v>0</v>
      </c>
      <c r="F43" s="28">
        <f>[15]DBD!F47</f>
        <v>0</v>
      </c>
      <c r="G43" s="28">
        <f>[15]DBD!G47</f>
        <v>0</v>
      </c>
      <c r="H43" s="31"/>
      <c r="I43" s="31"/>
      <c r="J43" s="31"/>
      <c r="K43" s="31"/>
      <c r="L43" s="31"/>
      <c r="M43" s="31"/>
      <c r="N43" s="31"/>
    </row>
    <row r="44" spans="1:15">
      <c r="A44" s="28">
        <f>[15]DBD!A48</f>
        <v>40</v>
      </c>
      <c r="B44" s="28" t="str">
        <f>[15]DBD!B48</f>
        <v>CreateEmpNo</v>
      </c>
      <c r="C44" s="28" t="str">
        <f>[15]DBD!C48</f>
        <v>建檔人員</v>
      </c>
      <c r="D44" s="28" t="str">
        <f>[15]DBD!D48</f>
        <v>VARCHAR2</v>
      </c>
      <c r="E44" s="28">
        <f>[15]DBD!E48</f>
        <v>6</v>
      </c>
      <c r="F44" s="28">
        <f>[15]DBD!F48</f>
        <v>0</v>
      </c>
      <c r="G44" s="28">
        <f>[15]DBD!G48</f>
        <v>0</v>
      </c>
      <c r="H44" s="31"/>
      <c r="I44" s="31"/>
      <c r="J44" s="31"/>
      <c r="K44" s="31"/>
      <c r="L44" s="31"/>
      <c r="M44" s="31"/>
      <c r="N44" s="31"/>
    </row>
    <row r="45" spans="1:15">
      <c r="A45" s="28">
        <f>[15]DBD!A49</f>
        <v>41</v>
      </c>
      <c r="B45" s="28" t="str">
        <f>[15]DBD!B49</f>
        <v>LastUpdate</v>
      </c>
      <c r="C45" s="28" t="str">
        <f>[15]DBD!C49</f>
        <v>最後更新日期時間</v>
      </c>
      <c r="D45" s="28" t="str">
        <f>[15]DBD!D49</f>
        <v>DATE</v>
      </c>
      <c r="E45" s="28">
        <f>[15]DBD!E49</f>
        <v>0</v>
      </c>
      <c r="F45" s="28">
        <f>[15]DBD!F49</f>
        <v>0</v>
      </c>
      <c r="G45" s="28">
        <f>[15]DBD!G49</f>
        <v>0</v>
      </c>
      <c r="H45" s="31"/>
      <c r="I45" s="31"/>
      <c r="J45" s="31"/>
      <c r="K45" s="31"/>
      <c r="L45" s="31"/>
      <c r="M45" s="31"/>
      <c r="N45" s="31"/>
    </row>
    <row r="46" spans="1:15">
      <c r="A46" s="28">
        <f>[15]DBD!A50</f>
        <v>42</v>
      </c>
      <c r="B46" s="28" t="str">
        <f>[15]DBD!B50</f>
        <v>LastUpdateEmpNo</v>
      </c>
      <c r="C46" s="28" t="str">
        <f>[15]DBD!C50</f>
        <v>最後更新人員</v>
      </c>
      <c r="D46" s="28" t="str">
        <f>[15]DBD!D50</f>
        <v>VARCHAR2</v>
      </c>
      <c r="E46" s="28">
        <f>[15]DBD!E50</f>
        <v>6</v>
      </c>
      <c r="F46" s="28">
        <f>[15]DBD!F50</f>
        <v>0</v>
      </c>
      <c r="G46" s="28">
        <f>[15]DBD!G50</f>
        <v>0</v>
      </c>
      <c r="H46" s="31"/>
      <c r="I46" s="31"/>
      <c r="J46" s="31"/>
      <c r="K46" s="31"/>
      <c r="L46" s="31"/>
      <c r="M46" s="31"/>
      <c r="N46" s="31"/>
    </row>
    <row r="47" spans="1:15">
      <c r="H47" s="30"/>
      <c r="I47" s="30"/>
      <c r="J47" s="30"/>
      <c r="K47" s="30"/>
      <c r="L47" s="30"/>
      <c r="M47" s="30"/>
      <c r="N47" s="30"/>
    </row>
  </sheetData>
  <mergeCells count="1">
    <mergeCell ref="A1:B1"/>
  </mergeCells>
  <phoneticPr fontId="1" type="noConversion"/>
  <hyperlinks>
    <hyperlink ref="E1" location="'L5'!A1" display="回首頁" xr:uid="{00000000-0004-0000-0F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工作表17"/>
  <dimension ref="A1:O23"/>
  <sheetViews>
    <sheetView topLeftCell="B4" workbookViewId="0">
      <selection activeCell="O4" sqref="O4"/>
    </sheetView>
  </sheetViews>
  <sheetFormatPr defaultColWidth="5.109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44.6640625" style="11" bestFit="1" customWidth="1"/>
    <col min="8" max="8" width="12.5546875" style="11" bestFit="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12.88671875" style="11" bestFit="1" customWidth="1"/>
    <col min="15" max="15" width="14.88671875" style="11" customWidth="1"/>
    <col min="16" max="16384" width="5.109375" style="11"/>
  </cols>
  <sheetData>
    <row r="1" spans="1:15">
      <c r="A1" s="55" t="s">
        <v>21</v>
      </c>
      <c r="B1" s="56"/>
      <c r="C1" s="9" t="str">
        <f>[16]DBD!C1</f>
        <v>PfBsDetail</v>
      </c>
      <c r="D1" s="9" t="str">
        <f>[16]DBD!D1</f>
        <v>房貸專員業績明細檔</v>
      </c>
      <c r="E1" s="21" t="s">
        <v>22</v>
      </c>
      <c r="F1" s="10"/>
      <c r="G1" s="10"/>
    </row>
    <row r="2" spans="1:15" s="30" customFormat="1" ht="409.6">
      <c r="A2" s="35"/>
      <c r="B2" s="36" t="s">
        <v>318</v>
      </c>
      <c r="C2" s="28" t="s">
        <v>543</v>
      </c>
      <c r="D2" s="28"/>
      <c r="E2" s="21"/>
      <c r="F2" s="29"/>
      <c r="G2" s="29"/>
    </row>
    <row r="3" spans="1:15" s="30" customFormat="1" ht="32.4">
      <c r="A3" s="35"/>
      <c r="B3" s="36" t="s">
        <v>319</v>
      </c>
      <c r="C3" s="28" t="s">
        <v>544</v>
      </c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64.8">
      <c r="A5" s="9">
        <f>[16]DBD!A9</f>
        <v>1</v>
      </c>
      <c r="B5" s="9" t="str">
        <f>[16]DBD!B9</f>
        <v>PerfDate</v>
      </c>
      <c r="C5" s="9" t="str">
        <f>[16]DBD!C9</f>
        <v>業績日期</v>
      </c>
      <c r="D5" s="9" t="str">
        <f>[16]DBD!D9</f>
        <v>DecimalD</v>
      </c>
      <c r="E5" s="9">
        <f>[16]DBD!E9</f>
        <v>8</v>
      </c>
      <c r="F5" s="9">
        <f>[16]DBD!F9</f>
        <v>0</v>
      </c>
      <c r="G5" s="9" t="str">
        <f>[16]DBD!G9</f>
        <v>撥款日或追回日
1.業績追回時新增一筆，業績日期為提前還款日或結清日，追回欄為負值
2.同季追回時同步更新原筆的追回欄</v>
      </c>
      <c r="H5" s="34" t="s">
        <v>364</v>
      </c>
      <c r="I5" s="34" t="s">
        <v>365</v>
      </c>
      <c r="J5" s="34" t="s">
        <v>366</v>
      </c>
      <c r="K5" s="34" t="s">
        <v>367</v>
      </c>
      <c r="L5" s="34" t="s">
        <v>368</v>
      </c>
      <c r="M5" s="15"/>
      <c r="N5" s="15" t="s">
        <v>545</v>
      </c>
      <c r="O5" s="31" t="s">
        <v>545</v>
      </c>
    </row>
    <row r="6" spans="1:15">
      <c r="A6" s="9">
        <f>[16]DBD!A10</f>
        <v>2</v>
      </c>
      <c r="B6" s="9" t="str">
        <f>[16]DBD!B10</f>
        <v>CustNo</v>
      </c>
      <c r="C6" s="9" t="str">
        <f>[16]DBD!C10</f>
        <v>戶號</v>
      </c>
      <c r="D6" s="9" t="str">
        <f>[16]DBD!D10</f>
        <v>DECIMAL</v>
      </c>
      <c r="E6" s="9">
        <f>[16]DBD!E10</f>
        <v>7</v>
      </c>
      <c r="F6" s="9">
        <f>[16]DBD!F10</f>
        <v>0</v>
      </c>
      <c r="G6" s="9" t="str">
        <f>[16]DBD!G10</f>
        <v xml:space="preserve"> </v>
      </c>
      <c r="H6" s="15" t="s">
        <v>152</v>
      </c>
      <c r="I6" s="15" t="s">
        <v>139</v>
      </c>
      <c r="J6" s="15" t="s">
        <v>140</v>
      </c>
      <c r="K6" s="15" t="s">
        <v>8</v>
      </c>
      <c r="L6" s="15">
        <v>7</v>
      </c>
      <c r="M6" s="15"/>
      <c r="N6" s="15"/>
    </row>
    <row r="7" spans="1:15">
      <c r="A7" s="9">
        <f>[16]DBD!A11</f>
        <v>3</v>
      </c>
      <c r="B7" s="9" t="str">
        <f>[16]DBD!B11</f>
        <v>FacmNo</v>
      </c>
      <c r="C7" s="9" t="str">
        <f>[16]DBD!C11</f>
        <v>額度編號</v>
      </c>
      <c r="D7" s="9" t="str">
        <f>[16]DBD!D11</f>
        <v>DECIMAL</v>
      </c>
      <c r="E7" s="9">
        <f>[16]DBD!E11</f>
        <v>3</v>
      </c>
      <c r="F7" s="9">
        <f>[16]DBD!F11</f>
        <v>0</v>
      </c>
      <c r="G7" s="9">
        <f>[16]DBD!G11</f>
        <v>0</v>
      </c>
      <c r="H7" s="15" t="s">
        <v>152</v>
      </c>
      <c r="I7" s="15" t="s">
        <v>141</v>
      </c>
      <c r="J7" s="15" t="s">
        <v>142</v>
      </c>
      <c r="K7" s="15" t="s">
        <v>8</v>
      </c>
      <c r="L7" s="15">
        <v>3</v>
      </c>
      <c r="M7" s="15"/>
      <c r="N7" s="15"/>
    </row>
    <row r="8" spans="1:15">
      <c r="A8" s="9">
        <f>[16]DBD!A12</f>
        <v>4</v>
      </c>
      <c r="B8" s="9" t="str">
        <f>[16]DBD!B12</f>
        <v>BormNo</v>
      </c>
      <c r="C8" s="9" t="str">
        <f>[16]DBD!C12</f>
        <v>撥款序號</v>
      </c>
      <c r="D8" s="9" t="str">
        <f>[16]DBD!D12</f>
        <v>DECIMAL</v>
      </c>
      <c r="E8" s="9">
        <f>[16]DBD!E12</f>
        <v>3</v>
      </c>
      <c r="F8" s="9">
        <f>[16]DBD!F12</f>
        <v>0</v>
      </c>
      <c r="G8" s="9">
        <f>[16]DBD!G12</f>
        <v>0</v>
      </c>
      <c r="H8" s="15" t="s">
        <v>152</v>
      </c>
      <c r="I8" s="15" t="s">
        <v>143</v>
      </c>
      <c r="J8" s="15" t="s">
        <v>144</v>
      </c>
      <c r="K8" s="15" t="s">
        <v>8</v>
      </c>
      <c r="L8" s="15">
        <v>3</v>
      </c>
      <c r="M8" s="15"/>
      <c r="N8" s="15"/>
    </row>
    <row r="9" spans="1:15">
      <c r="A9" s="9">
        <f>[16]DBD!A13</f>
        <v>5</v>
      </c>
      <c r="B9" s="9" t="str">
        <f>[16]DBD!B13</f>
        <v>BsOfficer</v>
      </c>
      <c r="C9" s="9" t="str">
        <f>[16]DBD!C13</f>
        <v>房貸專員</v>
      </c>
      <c r="D9" s="9" t="str">
        <f>[16]DBD!D13</f>
        <v>VARCHAR2</v>
      </c>
      <c r="E9" s="9">
        <f>[16]DBD!E13</f>
        <v>6</v>
      </c>
      <c r="F9" s="9">
        <f>[16]DBD!F13</f>
        <v>0</v>
      </c>
      <c r="G9" s="9" t="str">
        <f>[16]DBD!G13</f>
        <v>FacMain.BusinessOfficer 放款業務專員</v>
      </c>
      <c r="H9" s="15" t="s">
        <v>152</v>
      </c>
      <c r="I9" s="15" t="s">
        <v>148</v>
      </c>
      <c r="J9" s="15" t="s">
        <v>149</v>
      </c>
      <c r="K9" s="15" t="s">
        <v>6</v>
      </c>
      <c r="L9" s="15">
        <v>6</v>
      </c>
      <c r="M9" s="15"/>
      <c r="N9" s="15"/>
    </row>
    <row r="10" spans="1:15" ht="32.4">
      <c r="A10" s="9">
        <f>[16]DBD!A14</f>
        <v>6</v>
      </c>
      <c r="B10" s="9" t="str">
        <f>[16]DBD!B14</f>
        <v>DeptCode</v>
      </c>
      <c r="C10" s="9" t="str">
        <f>[16]DBD!C14</f>
        <v>部室代號</v>
      </c>
      <c r="D10" s="9" t="str">
        <f>[16]DBD!D14</f>
        <v>VARCHAR2</v>
      </c>
      <c r="E10" s="9">
        <f>[16]DBD!E14</f>
        <v>6</v>
      </c>
      <c r="F10" s="9">
        <f>[16]DBD!F14</f>
        <v>0</v>
      </c>
      <c r="G10" s="9" t="str">
        <f>[16]DBD!G14</f>
        <v>放款專員所屬業務部室對照檔CdAoDept.DeptCode</v>
      </c>
      <c r="H10" s="31" t="s">
        <v>162</v>
      </c>
      <c r="I10" s="15" t="s">
        <v>369</v>
      </c>
      <c r="J10" s="15" t="s">
        <v>370</v>
      </c>
      <c r="K10" s="15" t="s">
        <v>371</v>
      </c>
      <c r="L10" s="15">
        <v>6</v>
      </c>
      <c r="M10" s="15"/>
      <c r="N10" s="15" t="s">
        <v>278</v>
      </c>
    </row>
    <row r="11" spans="1:15" ht="48.6">
      <c r="A11" s="28">
        <f>[16]DBD!A15</f>
        <v>8</v>
      </c>
      <c r="B11" s="28" t="str">
        <f>[16]DBD!B15</f>
        <v>DrawdownDate</v>
      </c>
      <c r="C11" s="28" t="str">
        <f>[16]DBD!C15</f>
        <v>撥款日</v>
      </c>
      <c r="D11" s="28" t="str">
        <f>[16]DBD!D15</f>
        <v>DecimalD</v>
      </c>
      <c r="E11" s="28">
        <f>[16]DBD!E15</f>
        <v>8</v>
      </c>
      <c r="F11" s="28">
        <f>[16]DBD!F15</f>
        <v>0</v>
      </c>
      <c r="G11" s="28">
        <f>[16]DBD!G15</f>
        <v>0</v>
      </c>
      <c r="H11" s="34" t="s">
        <v>364</v>
      </c>
      <c r="I11" s="34" t="s">
        <v>365</v>
      </c>
      <c r="J11" s="34" t="s">
        <v>366</v>
      </c>
      <c r="K11" s="34" t="s">
        <v>367</v>
      </c>
      <c r="L11" s="34" t="s">
        <v>368</v>
      </c>
      <c r="M11" s="15"/>
      <c r="N11" s="15"/>
      <c r="O11" s="31" t="s">
        <v>545</v>
      </c>
    </row>
    <row r="12" spans="1:15">
      <c r="A12" s="28">
        <f>[16]DBD!A16</f>
        <v>9</v>
      </c>
      <c r="B12" s="28" t="str">
        <f>[16]DBD!B16</f>
        <v>ProdCode</v>
      </c>
      <c r="C12" s="28" t="str">
        <f>[16]DBD!C16</f>
        <v>商品代碼</v>
      </c>
      <c r="D12" s="28" t="str">
        <f>[16]DBD!D16</f>
        <v>VARCHAR2</v>
      </c>
      <c r="E12" s="28">
        <f>[16]DBD!E16</f>
        <v>5</v>
      </c>
      <c r="F12" s="28">
        <f>[16]DBD!F16</f>
        <v>0</v>
      </c>
      <c r="G12" s="28" t="str">
        <f>[16]DBD!G16</f>
        <v>FacMain.ProdNo 商品代碼</v>
      </c>
      <c r="H12" s="15" t="s">
        <v>372</v>
      </c>
      <c r="I12" s="15" t="s">
        <v>373</v>
      </c>
      <c r="J12" s="15" t="s">
        <v>374</v>
      </c>
      <c r="K12" s="15" t="s">
        <v>375</v>
      </c>
      <c r="L12" s="15">
        <v>5</v>
      </c>
      <c r="M12" s="15"/>
      <c r="N12" s="15" t="s">
        <v>546</v>
      </c>
      <c r="O12" s="11" t="s">
        <v>547</v>
      </c>
    </row>
    <row r="13" spans="1:15">
      <c r="A13" s="28">
        <f>[16]DBD!A17</f>
        <v>10</v>
      </c>
      <c r="B13" s="28" t="str">
        <f>[16]DBD!B17</f>
        <v>PieceCode</v>
      </c>
      <c r="C13" s="28" t="str">
        <f>[16]DBD!C17</f>
        <v>計件代碼</v>
      </c>
      <c r="D13" s="28" t="str">
        <f>[16]DBD!D17</f>
        <v>VARCHAR2</v>
      </c>
      <c r="E13" s="28">
        <f>[16]DBD!E17</f>
        <v>1</v>
      </c>
      <c r="F13" s="28">
        <f>[16]DBD!F17</f>
        <v>0</v>
      </c>
      <c r="G13" s="28" t="str">
        <f>[16]DBD!G17</f>
        <v>FacMain.PieceCode 計件代碼</v>
      </c>
      <c r="H13" s="15" t="s">
        <v>152</v>
      </c>
      <c r="I13" s="15" t="s">
        <v>146</v>
      </c>
      <c r="J13" s="15" t="s">
        <v>147</v>
      </c>
      <c r="K13" s="15" t="s">
        <v>6</v>
      </c>
      <c r="L13" s="15">
        <v>1</v>
      </c>
      <c r="M13" s="15"/>
      <c r="N13" s="15"/>
    </row>
    <row r="14" spans="1:15">
      <c r="A14" s="28">
        <f>[16]DBD!A18</f>
        <v>11</v>
      </c>
      <c r="B14" s="28" t="str">
        <f>[16]DBD!B18</f>
        <v>DrawdownAmt</v>
      </c>
      <c r="C14" s="28" t="str">
        <f>[16]DBD!C18</f>
        <v xml:space="preserve">撥款金額 </v>
      </c>
      <c r="D14" s="28" t="str">
        <f>[16]DBD!D18</f>
        <v>DECIMAL</v>
      </c>
      <c r="E14" s="28">
        <f>[16]DBD!E18</f>
        <v>16</v>
      </c>
      <c r="F14" s="28">
        <f>[16]DBD!F18</f>
        <v>2</v>
      </c>
      <c r="G14" s="28">
        <f>[16]DBD!G18</f>
        <v>0</v>
      </c>
      <c r="H14" s="15" t="s">
        <v>376</v>
      </c>
      <c r="I14" s="11" t="s">
        <v>377</v>
      </c>
      <c r="J14" s="15" t="s">
        <v>145</v>
      </c>
      <c r="K14" s="15" t="s">
        <v>15</v>
      </c>
      <c r="L14" s="15">
        <v>16</v>
      </c>
      <c r="M14" s="15">
        <v>2</v>
      </c>
      <c r="N14" s="15" t="s">
        <v>320</v>
      </c>
      <c r="O14" s="11" t="s">
        <v>548</v>
      </c>
    </row>
    <row r="15" spans="1:15">
      <c r="A15" s="28">
        <f>[16]DBD!A19</f>
        <v>12</v>
      </c>
      <c r="B15" s="28" t="str">
        <f>[16]DBD!B19</f>
        <v>PerfCnt</v>
      </c>
      <c r="C15" s="28" t="str">
        <f>[16]DBD!C19</f>
        <v>件數</v>
      </c>
      <c r="D15" s="28" t="str">
        <f>[16]DBD!D19</f>
        <v>DECIMAL</v>
      </c>
      <c r="E15" s="28">
        <f>[16]DBD!E19</f>
        <v>5</v>
      </c>
      <c r="F15" s="28">
        <f>[16]DBD!F19</f>
        <v>1</v>
      </c>
      <c r="G15" s="28">
        <f>[16]DBD!G19</f>
        <v>0</v>
      </c>
      <c r="H15" s="15"/>
      <c r="I15" s="15"/>
      <c r="J15" s="15"/>
      <c r="K15" s="15"/>
      <c r="L15" s="15"/>
      <c r="M15" s="15"/>
      <c r="N15" s="15" t="s">
        <v>378</v>
      </c>
    </row>
    <row r="16" spans="1:15">
      <c r="A16" s="28">
        <f>[16]DBD!A20</f>
        <v>13</v>
      </c>
      <c r="B16" s="28" t="str">
        <f>[16]DBD!B20</f>
        <v>PerfAmt</v>
      </c>
      <c r="C16" s="28" t="str">
        <f>[16]DBD!C20</f>
        <v>業績金額</v>
      </c>
      <c r="D16" s="28" t="str">
        <f>[16]DBD!D20</f>
        <v>DECIMAL</v>
      </c>
      <c r="E16" s="28">
        <f>[16]DBD!E20</f>
        <v>16</v>
      </c>
      <c r="F16" s="28">
        <f>[16]DBD!F20</f>
        <v>2</v>
      </c>
      <c r="G16" s="28">
        <f>[16]DBD!G20</f>
        <v>0</v>
      </c>
      <c r="H16" s="31" t="s">
        <v>376</v>
      </c>
      <c r="I16" s="30" t="s">
        <v>377</v>
      </c>
      <c r="J16" s="31" t="s">
        <v>145</v>
      </c>
      <c r="K16" s="31" t="s">
        <v>15</v>
      </c>
      <c r="L16" s="31">
        <v>16</v>
      </c>
      <c r="M16" s="31">
        <v>2</v>
      </c>
      <c r="N16" s="31"/>
      <c r="O16" s="30" t="s">
        <v>548</v>
      </c>
    </row>
    <row r="17" spans="1:15">
      <c r="A17" s="28">
        <f>[16]DBD!A21</f>
        <v>14</v>
      </c>
      <c r="B17" s="28" t="str">
        <f>[16]DBD!B21</f>
        <v>WorkMonth</v>
      </c>
      <c r="C17" s="28" t="str">
        <f>[16]DBD!C21</f>
        <v>工作月</v>
      </c>
      <c r="D17" s="28" t="str">
        <f>[16]DBD!D21</f>
        <v>DECIMAL</v>
      </c>
      <c r="E17" s="28">
        <f>[16]DBD!E21</f>
        <v>6</v>
      </c>
      <c r="F17" s="28">
        <f>[16]DBD!F21</f>
        <v>0</v>
      </c>
      <c r="G17" s="28">
        <f>[16]DBD!G21</f>
        <v>0</v>
      </c>
      <c r="H17" s="15" t="s">
        <v>152</v>
      </c>
      <c r="I17" s="15" t="s">
        <v>150</v>
      </c>
      <c r="J17" s="15" t="s">
        <v>151</v>
      </c>
      <c r="K17" s="15" t="s">
        <v>8</v>
      </c>
      <c r="L17" s="15">
        <v>6</v>
      </c>
      <c r="M17" s="15"/>
      <c r="N17" s="15" t="s">
        <v>280</v>
      </c>
    </row>
    <row r="18" spans="1:15">
      <c r="A18" s="28">
        <f>[16]DBD!A22</f>
        <v>15</v>
      </c>
      <c r="B18" s="28" t="str">
        <f>[16]DBD!B22</f>
        <v>WorkSeason</v>
      </c>
      <c r="C18" s="28" t="str">
        <f>[16]DBD!C22</f>
        <v>工作季</v>
      </c>
      <c r="D18" s="28" t="str">
        <f>[16]DBD!D22</f>
        <v>DECIMAL</v>
      </c>
      <c r="E18" s="28">
        <f>[16]DBD!E22</f>
        <v>5</v>
      </c>
      <c r="F18" s="28">
        <f>[16]DBD!F22</f>
        <v>0</v>
      </c>
      <c r="G18" s="28">
        <f>[16]DBD!G22</f>
        <v>0</v>
      </c>
      <c r="H18" s="31" t="s">
        <v>152</v>
      </c>
      <c r="I18" s="31" t="s">
        <v>150</v>
      </c>
      <c r="J18" s="31" t="s">
        <v>151</v>
      </c>
      <c r="K18" s="31" t="s">
        <v>8</v>
      </c>
      <c r="L18" s="31">
        <v>6</v>
      </c>
      <c r="M18" s="31"/>
      <c r="N18" s="15" t="s">
        <v>279</v>
      </c>
      <c r="O18" s="11" t="s">
        <v>549</v>
      </c>
    </row>
    <row r="19" spans="1:15">
      <c r="A19" s="28">
        <f>[16]DBD!A23</f>
        <v>16</v>
      </c>
      <c r="B19" s="28" t="str">
        <f>[16]DBD!B23</f>
        <v>CreateDate</v>
      </c>
      <c r="C19" s="28" t="str">
        <f>[16]DBD!C23</f>
        <v>建檔日期時間</v>
      </c>
      <c r="D19" s="28" t="str">
        <f>[16]DBD!D23</f>
        <v>DATE</v>
      </c>
      <c r="E19" s="28">
        <f>[16]DBD!E23</f>
        <v>0</v>
      </c>
      <c r="F19" s="28">
        <f>[16]DBD!F23</f>
        <v>0</v>
      </c>
      <c r="G19" s="28">
        <f>[16]DBD!G23</f>
        <v>0</v>
      </c>
    </row>
    <row r="20" spans="1:15">
      <c r="A20" s="28">
        <f>[16]DBD!A24</f>
        <v>17</v>
      </c>
      <c r="B20" s="28" t="str">
        <f>[16]DBD!B24</f>
        <v>CreateEmpNo</v>
      </c>
      <c r="C20" s="28" t="str">
        <f>[16]DBD!C24</f>
        <v>建檔人員</v>
      </c>
      <c r="D20" s="28" t="str">
        <f>[16]DBD!D24</f>
        <v>VARCHAR2</v>
      </c>
      <c r="E20" s="28">
        <f>[16]DBD!E24</f>
        <v>6</v>
      </c>
      <c r="F20" s="28">
        <f>[16]DBD!F24</f>
        <v>0</v>
      </c>
      <c r="G20" s="28">
        <f>[16]DBD!G24</f>
        <v>0</v>
      </c>
      <c r="H20" s="15"/>
      <c r="I20" s="15"/>
      <c r="J20" s="15"/>
      <c r="K20" s="15"/>
      <c r="L20" s="15"/>
      <c r="M20" s="15"/>
    </row>
    <row r="21" spans="1:15">
      <c r="A21" s="28">
        <f>[16]DBD!A25</f>
        <v>18</v>
      </c>
      <c r="B21" s="28" t="str">
        <f>[16]DBD!B25</f>
        <v>LastUpdate</v>
      </c>
      <c r="C21" s="28" t="str">
        <f>[16]DBD!C25</f>
        <v>最後更新日期時間</v>
      </c>
      <c r="D21" s="28" t="str">
        <f>[16]DBD!D25</f>
        <v>DATE</v>
      </c>
      <c r="E21" s="28">
        <f>[16]DBD!E25</f>
        <v>0</v>
      </c>
      <c r="F21" s="28">
        <f>[16]DBD!F25</f>
        <v>0</v>
      </c>
      <c r="G21" s="28">
        <f>[16]DBD!G25</f>
        <v>0</v>
      </c>
      <c r="H21" s="15"/>
      <c r="I21" s="19"/>
      <c r="J21" s="19"/>
      <c r="K21" s="19"/>
      <c r="L21" s="19"/>
    </row>
    <row r="22" spans="1:15">
      <c r="A22" s="28">
        <f>[16]DBD!A26</f>
        <v>19</v>
      </c>
      <c r="B22" s="28" t="str">
        <f>[16]DBD!B26</f>
        <v>LastUpdateEmpNo</v>
      </c>
      <c r="C22" s="28" t="str">
        <f>[16]DBD!C26</f>
        <v>最後更新人員</v>
      </c>
      <c r="D22" s="28" t="str">
        <f>[16]DBD!D26</f>
        <v>VARCHAR2</v>
      </c>
      <c r="E22" s="28">
        <f>[16]DBD!E26</f>
        <v>6</v>
      </c>
      <c r="F22" s="28">
        <f>[16]DBD!F26</f>
        <v>0</v>
      </c>
      <c r="G22" s="28">
        <f>[16]DBD!G26</f>
        <v>0</v>
      </c>
      <c r="H22" s="15"/>
      <c r="I22" s="15"/>
      <c r="J22" s="15"/>
      <c r="K22" s="15"/>
      <c r="L22" s="15"/>
    </row>
    <row r="23" spans="1:15">
      <c r="A23" s="28"/>
      <c r="B23" s="28"/>
      <c r="C23" s="28"/>
      <c r="D23" s="28"/>
      <c r="E23" s="28"/>
      <c r="F23" s="28"/>
      <c r="G23" s="28"/>
    </row>
  </sheetData>
  <mergeCells count="1">
    <mergeCell ref="A1:B1"/>
  </mergeCells>
  <phoneticPr fontId="1" type="noConversion"/>
  <hyperlinks>
    <hyperlink ref="E1" location="'L5'!A1" display="回首頁" xr:uid="{00000000-0004-0000-10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18"/>
  <dimension ref="A1:O26"/>
  <sheetViews>
    <sheetView topLeftCell="B4" workbookViewId="0">
      <selection activeCell="C1" sqref="C1:D1"/>
    </sheetView>
  </sheetViews>
  <sheetFormatPr defaultColWidth="55.5546875" defaultRowHeight="16.2"/>
  <cols>
    <col min="1" max="1" width="5.21875" style="11" bestFit="1" customWidth="1"/>
    <col min="2" max="2" width="16.5546875" style="11" bestFit="1" customWidth="1"/>
    <col min="3" max="3" width="15.3320312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11" style="11" bestFit="1" customWidth="1"/>
    <col min="15" max="16384" width="55.5546875" style="11"/>
  </cols>
  <sheetData>
    <row r="1" spans="1:15">
      <c r="A1" s="55" t="s">
        <v>21</v>
      </c>
      <c r="B1" s="56"/>
      <c r="C1" s="9" t="str">
        <f>[17]DBD!C1</f>
        <v>PfBsOfficer</v>
      </c>
      <c r="D1" s="9" t="str">
        <f>[17]DBD!D1</f>
        <v>房貸專員業績目標檔</v>
      </c>
      <c r="E1" s="21" t="s">
        <v>22</v>
      </c>
      <c r="F1" s="10"/>
      <c r="G1" s="10"/>
    </row>
    <row r="2" spans="1:15" s="30" customFormat="1" ht="324">
      <c r="A2" s="38"/>
      <c r="B2" s="39" t="s">
        <v>318</v>
      </c>
      <c r="C2" s="28" t="s">
        <v>550</v>
      </c>
      <c r="D2" s="28"/>
      <c r="E2" s="21"/>
      <c r="F2" s="29"/>
      <c r="G2" s="29"/>
    </row>
    <row r="3" spans="1:15" s="30" customFormat="1">
      <c r="A3" s="38"/>
      <c r="B3" s="39" t="s">
        <v>319</v>
      </c>
      <c r="C3" s="28"/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[17]DBD!A9</f>
        <v>1</v>
      </c>
      <c r="B5" s="9" t="str">
        <f>[17]DBD!B9</f>
        <v>WorkMonth</v>
      </c>
      <c r="C5" s="9" t="str">
        <f>[17]DBD!C9</f>
        <v>年月份</v>
      </c>
      <c r="D5" s="9" t="str">
        <f>[17]DBD!D9</f>
        <v>DECIMAL</v>
      </c>
      <c r="E5" s="9">
        <f>[17]DBD!E9</f>
        <v>6</v>
      </c>
      <c r="F5" s="9">
        <f>[17]DBD!F9</f>
        <v>0</v>
      </c>
      <c r="G5" s="9">
        <f>[17]DBD!G9</f>
        <v>0</v>
      </c>
      <c r="H5" s="15" t="s">
        <v>162</v>
      </c>
      <c r="I5" s="15" t="s">
        <v>150</v>
      </c>
      <c r="J5" s="15" t="s">
        <v>151</v>
      </c>
      <c r="K5" s="15" t="s">
        <v>8</v>
      </c>
      <c r="L5" s="15">
        <v>6</v>
      </c>
      <c r="M5" s="15"/>
      <c r="N5" s="15"/>
    </row>
    <row r="6" spans="1:15">
      <c r="A6" s="9">
        <f>[17]DBD!A10</f>
        <v>2</v>
      </c>
      <c r="B6" s="9" t="str">
        <f>[17]DBD!B10</f>
        <v>EmpNo</v>
      </c>
      <c r="C6" s="9" t="str">
        <f>[17]DBD!C10</f>
        <v>員工代號</v>
      </c>
      <c r="D6" s="9" t="str">
        <f>[17]DBD!D10</f>
        <v>VARCHAR2</v>
      </c>
      <c r="E6" s="9">
        <f>[17]DBD!E10</f>
        <v>6</v>
      </c>
      <c r="F6" s="9">
        <f>[17]DBD!F10</f>
        <v>0</v>
      </c>
      <c r="G6" s="9">
        <f>[17]DBD!G10</f>
        <v>0</v>
      </c>
      <c r="H6" s="15" t="s">
        <v>162</v>
      </c>
      <c r="I6" s="19" t="s">
        <v>148</v>
      </c>
      <c r="J6" s="19" t="s">
        <v>149</v>
      </c>
      <c r="K6" s="19" t="s">
        <v>6</v>
      </c>
      <c r="L6" s="19">
        <v>6</v>
      </c>
      <c r="M6" s="15"/>
      <c r="N6" s="15"/>
    </row>
    <row r="7" spans="1:15">
      <c r="A7" s="9">
        <f>[17]DBD!A11</f>
        <v>3</v>
      </c>
      <c r="B7" s="9" t="str">
        <f>[17]DBD!B11</f>
        <v>Fullname</v>
      </c>
      <c r="C7" s="9" t="str">
        <f>[17]DBD!C11</f>
        <v>員工姓名</v>
      </c>
      <c r="D7" s="9" t="str">
        <f>[17]DBD!D11</f>
        <v>VARCHAR2</v>
      </c>
      <c r="E7" s="9">
        <f>[17]DBD!E11</f>
        <v>40</v>
      </c>
      <c r="F7" s="9">
        <f>[17]DBD!F11</f>
        <v>0</v>
      </c>
      <c r="G7" s="9">
        <f>[17]DBD!G11</f>
        <v>0</v>
      </c>
      <c r="H7" s="31" t="s">
        <v>162</v>
      </c>
      <c r="I7" s="15" t="s">
        <v>379</v>
      </c>
      <c r="J7" s="15" t="s">
        <v>380</v>
      </c>
      <c r="K7" s="15" t="s">
        <v>371</v>
      </c>
      <c r="L7" s="15">
        <v>12</v>
      </c>
      <c r="M7" s="15"/>
      <c r="N7" s="15"/>
    </row>
    <row r="8" spans="1:15">
      <c r="A8" s="9">
        <f>[17]DBD!A12</f>
        <v>4</v>
      </c>
      <c r="B8" s="9" t="str">
        <f>[17]DBD!B12</f>
        <v>AreaCode</v>
      </c>
      <c r="C8" s="9" t="str">
        <f>[17]DBD!C12</f>
        <v>區域中心</v>
      </c>
      <c r="D8" s="9" t="str">
        <f>[17]DBD!D12</f>
        <v>VARCHAR2</v>
      </c>
      <c r="E8" s="9">
        <f>[17]DBD!E12</f>
        <v>6</v>
      </c>
      <c r="F8" s="9">
        <f>[17]DBD!F12</f>
        <v>0</v>
      </c>
      <c r="G8" s="9">
        <f>[17]DBD!G12</f>
        <v>0</v>
      </c>
      <c r="H8" s="31" t="s">
        <v>382</v>
      </c>
      <c r="I8" s="31" t="s">
        <v>383</v>
      </c>
      <c r="J8" s="31" t="s">
        <v>385</v>
      </c>
      <c r="K8" s="31" t="s">
        <v>371</v>
      </c>
      <c r="L8" s="31">
        <v>6</v>
      </c>
      <c r="M8" s="31"/>
      <c r="N8" s="31"/>
    </row>
    <row r="9" spans="1:15" ht="243">
      <c r="A9" s="9">
        <f>[17]DBD!A13</f>
        <v>5</v>
      </c>
      <c r="B9" s="9" t="str">
        <f>[17]DBD!B13</f>
        <v>AreaItem</v>
      </c>
      <c r="C9" s="9" t="str">
        <f>[17]DBD!C13</f>
        <v>中心中文</v>
      </c>
      <c r="D9" s="9" t="str">
        <f>[17]DBD!D13</f>
        <v>NVARCHAR2</v>
      </c>
      <c r="E9" s="9">
        <f>[17]DBD!E13</f>
        <v>12</v>
      </c>
      <c r="F9" s="9">
        <f>[17]DBD!F13</f>
        <v>0</v>
      </c>
      <c r="G9" s="9">
        <f>[17]DBD!G13</f>
        <v>0</v>
      </c>
      <c r="H9" s="31" t="s">
        <v>382</v>
      </c>
      <c r="I9" s="31" t="s">
        <v>383</v>
      </c>
      <c r="J9" s="31" t="s">
        <v>385</v>
      </c>
      <c r="K9" s="31" t="s">
        <v>371</v>
      </c>
      <c r="L9" s="31">
        <v>6</v>
      </c>
      <c r="M9" s="31"/>
      <c r="N9" s="34" t="s">
        <v>384</v>
      </c>
      <c r="O9" s="11" t="s">
        <v>551</v>
      </c>
    </row>
    <row r="10" spans="1:15">
      <c r="A10" s="9">
        <f>[17]DBD!A14</f>
        <v>6</v>
      </c>
      <c r="B10" s="9" t="str">
        <f>[17]DBD!B14</f>
        <v>DeptCode</v>
      </c>
      <c r="C10" s="9" t="str">
        <f>[17]DBD!C14</f>
        <v>部室代號</v>
      </c>
      <c r="D10" s="9" t="str">
        <f>[17]DBD!D14</f>
        <v>VARCHAR2</v>
      </c>
      <c r="E10" s="9">
        <f>[17]DBD!E14</f>
        <v>6</v>
      </c>
      <c r="F10" s="9">
        <f>[17]DBD!F14</f>
        <v>0</v>
      </c>
      <c r="G10" s="9">
        <f>[17]DBD!G14</f>
        <v>0</v>
      </c>
      <c r="H10" s="15" t="s">
        <v>162</v>
      </c>
      <c r="I10" s="15" t="s">
        <v>160</v>
      </c>
      <c r="J10" s="15" t="s">
        <v>161</v>
      </c>
      <c r="K10" s="15" t="s">
        <v>6</v>
      </c>
      <c r="L10" s="15">
        <v>6</v>
      </c>
      <c r="M10" s="15"/>
      <c r="N10" s="15"/>
    </row>
    <row r="11" spans="1:15">
      <c r="A11" s="9">
        <f>[17]DBD!A15</f>
        <v>7</v>
      </c>
      <c r="B11" s="9" t="str">
        <f>[17]DBD!B15</f>
        <v>DepItem</v>
      </c>
      <c r="C11" s="9" t="str">
        <f>[17]DBD!C15</f>
        <v>部室中文</v>
      </c>
      <c r="D11" s="9" t="str">
        <f>[17]DBD!D15</f>
        <v>NVARCHAR2</v>
      </c>
      <c r="E11" s="9">
        <f>[17]DBD!E15</f>
        <v>12</v>
      </c>
      <c r="F11" s="9">
        <f>[17]DBD!F15</f>
        <v>0</v>
      </c>
      <c r="G11" s="9">
        <f>[17]DBD!G15</f>
        <v>0</v>
      </c>
      <c r="H11" s="15" t="s">
        <v>162</v>
      </c>
      <c r="I11" s="15" t="s">
        <v>153</v>
      </c>
      <c r="J11" s="15" t="s">
        <v>154</v>
      </c>
      <c r="K11" s="15" t="s">
        <v>6</v>
      </c>
      <c r="L11" s="15">
        <v>12</v>
      </c>
      <c r="M11" s="15"/>
      <c r="N11" s="15"/>
    </row>
    <row r="12" spans="1:15">
      <c r="A12" s="9">
        <f>[17]DBD!A16</f>
        <v>8</v>
      </c>
      <c r="B12" s="9" t="str">
        <f>[17]DBD!B16</f>
        <v>DistCode</v>
      </c>
      <c r="C12" s="9" t="str">
        <f>[17]DBD!C16</f>
        <v>區部代號</v>
      </c>
      <c r="D12" s="9" t="str">
        <f>[17]DBD!D16</f>
        <v>VARCHAR2</v>
      </c>
      <c r="E12" s="9">
        <f>[17]DBD!E16</f>
        <v>6</v>
      </c>
      <c r="F12" s="9">
        <f>[17]DBD!F16</f>
        <v>0</v>
      </c>
      <c r="G12" s="9" t="str">
        <f>[17]DBD!G16</f>
        <v>可不輸入</v>
      </c>
      <c r="H12" s="15" t="s">
        <v>388</v>
      </c>
      <c r="I12" s="15" t="s">
        <v>389</v>
      </c>
      <c r="J12" s="15" t="s">
        <v>390</v>
      </c>
      <c r="K12" s="15" t="s">
        <v>391</v>
      </c>
      <c r="L12" s="15">
        <v>6</v>
      </c>
      <c r="M12" s="15"/>
      <c r="N12" s="15"/>
    </row>
    <row r="13" spans="1:15">
      <c r="A13" s="9">
        <f>[17]DBD!A17</f>
        <v>9</v>
      </c>
      <c r="B13" s="9" t="str">
        <f>[17]DBD!B17</f>
        <v>DistItem</v>
      </c>
      <c r="C13" s="9" t="str">
        <f>[17]DBD!C17</f>
        <v>區部中文</v>
      </c>
      <c r="D13" s="9" t="str">
        <f>[17]DBD!D17</f>
        <v>NVARCHAR2</v>
      </c>
      <c r="E13" s="9">
        <f>[17]DBD!E17</f>
        <v>12</v>
      </c>
      <c r="F13" s="9">
        <f>[17]DBD!F17</f>
        <v>0</v>
      </c>
      <c r="G13" s="9" t="str">
        <f>[17]DBD!G17</f>
        <v>需輸入</v>
      </c>
      <c r="H13" s="15" t="s">
        <v>162</v>
      </c>
      <c r="I13" s="15" t="s">
        <v>155</v>
      </c>
      <c r="J13" s="15" t="s">
        <v>156</v>
      </c>
      <c r="K13" s="15" t="s">
        <v>6</v>
      </c>
      <c r="L13" s="15">
        <v>12</v>
      </c>
      <c r="M13" s="15"/>
      <c r="N13" s="15"/>
    </row>
    <row r="14" spans="1:15">
      <c r="A14" s="9">
        <f>[17]DBD!A18</f>
        <v>10</v>
      </c>
      <c r="B14" s="9" t="str">
        <f>[17]DBD!B18</f>
        <v>GoalAmt</v>
      </c>
      <c r="C14" s="9" t="str">
        <f>[17]DBD!C18</f>
        <v>目標金額</v>
      </c>
      <c r="D14" s="9" t="str">
        <f>[17]DBD!D18</f>
        <v>DECIMAL</v>
      </c>
      <c r="E14" s="9">
        <f>[17]DBD!E18</f>
        <v>16</v>
      </c>
      <c r="F14" s="9">
        <f>[17]DBD!F18</f>
        <v>2</v>
      </c>
      <c r="G14" s="9">
        <f>[17]DBD!G18</f>
        <v>0</v>
      </c>
      <c r="H14" s="15" t="s">
        <v>162</v>
      </c>
      <c r="I14" s="15" t="s">
        <v>157</v>
      </c>
      <c r="J14" s="15" t="s">
        <v>158</v>
      </c>
      <c r="K14" s="15" t="s">
        <v>8</v>
      </c>
      <c r="L14" s="15">
        <v>11</v>
      </c>
      <c r="M14" s="15"/>
      <c r="N14" s="15"/>
    </row>
    <row r="15" spans="1:15">
      <c r="A15" s="9">
        <f>[17]DBD!A19</f>
        <v>11</v>
      </c>
      <c r="B15" s="9" t="str">
        <f>[17]DBD!B19</f>
        <v>SmryGoalAmt</v>
      </c>
      <c r="C15" s="9" t="str">
        <f>[17]DBD!C19</f>
        <v>累計目標金額</v>
      </c>
      <c r="D15" s="9" t="str">
        <f>[17]DBD!D19</f>
        <v>DECIMAL</v>
      </c>
      <c r="E15" s="9">
        <f>[17]DBD!E19</f>
        <v>16</v>
      </c>
      <c r="F15" s="9">
        <f>[17]DBD!F19</f>
        <v>2</v>
      </c>
      <c r="G15" s="9">
        <f>[17]DBD!G19</f>
        <v>0</v>
      </c>
      <c r="H15" s="31" t="s">
        <v>162</v>
      </c>
      <c r="I15" s="15" t="s">
        <v>381</v>
      </c>
      <c r="J15" s="15" t="s">
        <v>386</v>
      </c>
      <c r="K15" s="15" t="s">
        <v>387</v>
      </c>
      <c r="L15" s="15">
        <v>11</v>
      </c>
      <c r="M15" s="15"/>
      <c r="N15" s="15"/>
    </row>
    <row r="16" spans="1:15">
      <c r="A16" s="9">
        <f>[17]DBD!A20</f>
        <v>12</v>
      </c>
      <c r="B16" s="9" t="str">
        <f>[17]DBD!B20</f>
        <v>CreateDate</v>
      </c>
      <c r="C16" s="9" t="str">
        <f>[17]DBD!C20</f>
        <v>建檔日期時間</v>
      </c>
      <c r="D16" s="9" t="str">
        <f>[17]DBD!D20</f>
        <v>DATE</v>
      </c>
      <c r="E16" s="9">
        <f>[17]DBD!E20</f>
        <v>0</v>
      </c>
      <c r="F16" s="9">
        <f>[17]DBD!F20</f>
        <v>0</v>
      </c>
      <c r="G16" s="9">
        <f>[17]DBD!G20</f>
        <v>0</v>
      </c>
      <c r="I16" s="15"/>
      <c r="J16" s="15"/>
      <c r="K16" s="15"/>
      <c r="L16" s="15"/>
      <c r="M16" s="15"/>
    </row>
    <row r="17" spans="1:13">
      <c r="A17" s="28">
        <f>[17]DBD!A21</f>
        <v>13</v>
      </c>
      <c r="B17" s="28" t="str">
        <f>[17]DBD!B21</f>
        <v>CreateEmpNo</v>
      </c>
      <c r="C17" s="28" t="str">
        <f>[17]DBD!C21</f>
        <v>建檔人員</v>
      </c>
      <c r="D17" s="28" t="str">
        <f>[17]DBD!D21</f>
        <v>VARCHAR2</v>
      </c>
      <c r="E17" s="28">
        <f>[17]DBD!E21</f>
        <v>6</v>
      </c>
      <c r="F17" s="28">
        <f>[17]DBD!F21</f>
        <v>0</v>
      </c>
      <c r="G17" s="28">
        <f>[17]DBD!G21</f>
        <v>0</v>
      </c>
      <c r="I17" s="15"/>
      <c r="J17" s="15"/>
      <c r="K17" s="15"/>
      <c r="L17" s="15"/>
      <c r="M17" s="15"/>
    </row>
    <row r="18" spans="1:13" ht="32.4">
      <c r="A18" s="28">
        <f>[17]DBD!A22</f>
        <v>14</v>
      </c>
      <c r="B18" s="28" t="str">
        <f>[17]DBD!B22</f>
        <v>LastUpdate</v>
      </c>
      <c r="C18" s="28" t="str">
        <f>[17]DBD!C22</f>
        <v>最後更新日期時間</v>
      </c>
      <c r="D18" s="28" t="str">
        <f>[17]DBD!D22</f>
        <v>DATE</v>
      </c>
      <c r="E18" s="28">
        <f>[17]DBD!E22</f>
        <v>0</v>
      </c>
      <c r="F18" s="28">
        <f>[17]DBD!F22</f>
        <v>0</v>
      </c>
      <c r="G18" s="28">
        <f>[17]DBD!G22</f>
        <v>0</v>
      </c>
      <c r="I18" s="15"/>
      <c r="J18" s="15"/>
      <c r="K18" s="15"/>
      <c r="L18" s="15"/>
      <c r="M18" s="15"/>
    </row>
    <row r="19" spans="1:13" ht="32.4">
      <c r="A19" s="28">
        <f>[17]DBD!A23</f>
        <v>15</v>
      </c>
      <c r="B19" s="28" t="str">
        <f>[17]DBD!B23</f>
        <v>LastUpdateEmpNo</v>
      </c>
      <c r="C19" s="28" t="str">
        <f>[17]DBD!C23</f>
        <v>最後更新人員</v>
      </c>
      <c r="D19" s="28" t="str">
        <f>[17]DBD!D23</f>
        <v>VARCHAR2</v>
      </c>
      <c r="E19" s="28">
        <f>[17]DBD!E23</f>
        <v>6</v>
      </c>
      <c r="F19" s="28">
        <f>[17]DBD!F23</f>
        <v>0</v>
      </c>
      <c r="G19" s="28">
        <f>[17]DBD!G23</f>
        <v>0</v>
      </c>
      <c r="I19" s="15"/>
      <c r="J19" s="15"/>
      <c r="K19" s="15"/>
      <c r="L19" s="15"/>
      <c r="M19" s="15"/>
    </row>
    <row r="20" spans="1:13">
      <c r="I20" s="15"/>
      <c r="J20" s="15"/>
      <c r="K20" s="15"/>
      <c r="L20" s="15"/>
      <c r="M20" s="15"/>
    </row>
    <row r="21" spans="1:13">
      <c r="I21" s="15"/>
      <c r="J21" s="15"/>
      <c r="K21" s="15"/>
      <c r="L21" s="15"/>
      <c r="M21" s="15"/>
    </row>
    <row r="22" spans="1:13">
      <c r="I22" s="15"/>
      <c r="J22" s="15"/>
      <c r="K22" s="15"/>
      <c r="L22" s="15"/>
      <c r="M22" s="15"/>
    </row>
    <row r="23" spans="1:13">
      <c r="I23" s="15"/>
      <c r="J23" s="15"/>
      <c r="K23" s="15"/>
      <c r="L23" s="15"/>
      <c r="M23" s="15"/>
    </row>
    <row r="24" spans="1:13">
      <c r="I24" s="15"/>
      <c r="J24" s="15"/>
      <c r="K24" s="15"/>
      <c r="L24" s="15"/>
      <c r="M24" s="15"/>
    </row>
    <row r="25" spans="1:13">
      <c r="I25" s="15"/>
      <c r="J25" s="15"/>
      <c r="K25" s="15"/>
      <c r="L25" s="15"/>
      <c r="M25" s="15"/>
    </row>
    <row r="26" spans="1:13">
      <c r="I26" s="15"/>
      <c r="J26" s="15"/>
      <c r="K26" s="15"/>
      <c r="L26" s="15"/>
      <c r="M26" s="15"/>
    </row>
  </sheetData>
  <mergeCells count="1">
    <mergeCell ref="A1:B1"/>
  </mergeCells>
  <phoneticPr fontId="1" type="noConversion"/>
  <hyperlinks>
    <hyperlink ref="E1" location="'L5'!A1" display="回首頁" xr:uid="{00000000-0004-0000-1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工作表19"/>
  <dimension ref="A1:O16"/>
  <sheetViews>
    <sheetView topLeftCell="B10" workbookViewId="0">
      <selection activeCell="D13" sqref="D13"/>
    </sheetView>
  </sheetViews>
  <sheetFormatPr defaultColWidth="55.5546875" defaultRowHeight="16.2"/>
  <cols>
    <col min="1" max="1" width="5.21875" style="11" bestFit="1" customWidth="1"/>
    <col min="2" max="2" width="16.5546875" style="11" bestFit="1" customWidth="1"/>
    <col min="3" max="3" width="15.3320312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11" style="11" bestFit="1" customWidth="1"/>
    <col min="15" max="16384" width="55.5546875" style="11"/>
  </cols>
  <sheetData>
    <row r="1" spans="1:15">
      <c r="A1" s="55" t="s">
        <v>21</v>
      </c>
      <c r="B1" s="56"/>
      <c r="C1" s="9" t="str">
        <f>[18]DBD!C1</f>
        <v>PfCoOfficer</v>
      </c>
      <c r="D1" s="9" t="str">
        <f>[18]DBD!D1</f>
        <v>協辦人員等級檔</v>
      </c>
      <c r="E1" s="21" t="s">
        <v>22</v>
      </c>
      <c r="F1" s="10"/>
      <c r="G1" s="10"/>
    </row>
    <row r="2" spans="1:15" s="30" customFormat="1">
      <c r="A2" s="38"/>
      <c r="B2" s="46" t="s">
        <v>318</v>
      </c>
      <c r="C2" s="47" t="s">
        <v>392</v>
      </c>
      <c r="D2" s="28"/>
      <c r="E2" s="21"/>
      <c r="F2" s="29"/>
      <c r="G2" s="29"/>
    </row>
    <row r="3" spans="1:15" s="30" customFormat="1">
      <c r="A3" s="38"/>
      <c r="B3" s="46" t="s">
        <v>319</v>
      </c>
      <c r="C3" s="28"/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[18]DBD!A9</f>
        <v>1</v>
      </c>
      <c r="B5" s="9" t="str">
        <f>[18]DBD!B9</f>
        <v>EmpNo</v>
      </c>
      <c r="C5" s="9" t="str">
        <f>[18]DBD!C9</f>
        <v>員工代號</v>
      </c>
      <c r="D5" s="9" t="str">
        <f>[18]DBD!D9</f>
        <v>VARCHAR2</v>
      </c>
      <c r="E5" s="9">
        <f>[18]DBD!E9</f>
        <v>6</v>
      </c>
      <c r="F5" s="9">
        <f>[18]DBD!F9</f>
        <v>0</v>
      </c>
      <c r="G5" s="9">
        <f>[18]DBD!G9</f>
        <v>0</v>
      </c>
      <c r="H5" s="15" t="s">
        <v>194</v>
      </c>
      <c r="I5" s="15" t="s">
        <v>608</v>
      </c>
      <c r="J5" s="15" t="s">
        <v>149</v>
      </c>
      <c r="K5" s="15" t="s">
        <v>6</v>
      </c>
      <c r="L5" s="15">
        <v>6</v>
      </c>
      <c r="M5" s="15"/>
      <c r="N5" s="15"/>
    </row>
    <row r="6" spans="1:15">
      <c r="A6" s="28">
        <f>[18]DBD!A10</f>
        <v>2</v>
      </c>
      <c r="B6" s="28" t="str">
        <f>[18]DBD!B10</f>
        <v>EffectiveDate</v>
      </c>
      <c r="C6" s="28" t="str">
        <f>[18]DBD!C10</f>
        <v>生效日期</v>
      </c>
      <c r="D6" s="28" t="str">
        <f>[18]DBD!D10</f>
        <v>DecimalD</v>
      </c>
      <c r="E6" s="28">
        <f>[18]DBD!E10</f>
        <v>8</v>
      </c>
      <c r="F6" s="28">
        <f>[18]DBD!F10</f>
        <v>0</v>
      </c>
      <c r="G6" s="28">
        <f>[18]DBD!G10</f>
        <v>0</v>
      </c>
      <c r="H6" s="15" t="s">
        <v>194</v>
      </c>
      <c r="I6" s="15" t="s">
        <v>606</v>
      </c>
      <c r="J6" s="15" t="s">
        <v>192</v>
      </c>
      <c r="K6" s="15" t="s">
        <v>8</v>
      </c>
      <c r="L6" s="15">
        <v>8</v>
      </c>
      <c r="M6" s="15"/>
      <c r="N6" s="15"/>
    </row>
    <row r="7" spans="1:15" ht="113.4">
      <c r="A7" s="28">
        <f>[18]DBD!A11</f>
        <v>3</v>
      </c>
      <c r="B7" s="28" t="str">
        <f>[18]DBD!B11</f>
        <v>IneffectiveDate</v>
      </c>
      <c r="C7" s="28" t="str">
        <f>[18]DBD!C11</f>
        <v>停效日期</v>
      </c>
      <c r="D7" s="28" t="str">
        <f>[18]DBD!D11</f>
        <v>DecimalD</v>
      </c>
      <c r="E7" s="28">
        <f>[18]DBD!E11</f>
        <v>8</v>
      </c>
      <c r="F7" s="28">
        <f>[18]DBD!F11</f>
        <v>0</v>
      </c>
      <c r="G7" s="28" t="str">
        <f>[18]DBD!G11</f>
        <v>3/25新加欄位，舊資料、轉換資料設為2910/12/31</v>
      </c>
      <c r="N7" s="11" t="s">
        <v>628</v>
      </c>
    </row>
    <row r="8" spans="1:15" ht="48.6">
      <c r="A8" s="28">
        <f>[18]DBD!A12</f>
        <v>3</v>
      </c>
      <c r="B8" s="28" t="str">
        <f>[18]DBD!B12</f>
        <v>EmpClass</v>
      </c>
      <c r="C8" s="28" t="str">
        <f>[18]DBD!C12</f>
        <v>協辦等級</v>
      </c>
      <c r="D8" s="28" t="str">
        <f>[18]DBD!D12</f>
        <v>VARCHAR2</v>
      </c>
      <c r="E8" s="28">
        <f>[18]DBD!E12</f>
        <v>1</v>
      </c>
      <c r="F8" s="28">
        <f>[18]DBD!F12</f>
        <v>0</v>
      </c>
      <c r="G8" s="28" t="str">
        <f>[18]DBD!G12</f>
        <v>1: 初級
2: 中級
3: 高級</v>
      </c>
      <c r="H8" s="15" t="s">
        <v>194</v>
      </c>
      <c r="I8" s="19" t="s">
        <v>607</v>
      </c>
      <c r="J8" s="19" t="s">
        <v>191</v>
      </c>
      <c r="K8" s="19" t="s">
        <v>6</v>
      </c>
      <c r="L8" s="19">
        <v>1</v>
      </c>
      <c r="M8" s="15"/>
      <c r="N8" s="15"/>
    </row>
    <row r="9" spans="1:15" ht="48.6">
      <c r="A9" s="28">
        <f>[18]DBD!A13</f>
        <v>4</v>
      </c>
      <c r="B9" s="28" t="str">
        <f>[18]DBD!B13</f>
        <v>ClassPass</v>
      </c>
      <c r="C9" s="28" t="str">
        <f>[18]DBD!C13</f>
        <v>初階授信通過</v>
      </c>
      <c r="D9" s="28" t="str">
        <f>[18]DBD!D13</f>
        <v>VARCHAR2</v>
      </c>
      <c r="E9" s="28">
        <f>[18]DBD!E13</f>
        <v>1</v>
      </c>
      <c r="F9" s="28">
        <f>[18]DBD!F13</f>
        <v>0</v>
      </c>
      <c r="G9" s="28" t="str">
        <f>[18]DBD!G13</f>
        <v>輸入Y or spaces
Y: 通過</v>
      </c>
      <c r="H9" s="15" t="s">
        <v>194</v>
      </c>
      <c r="I9" s="15" t="s">
        <v>609</v>
      </c>
      <c r="J9" s="15" t="s">
        <v>193</v>
      </c>
      <c r="K9" s="15" t="s">
        <v>6</v>
      </c>
      <c r="L9" s="15">
        <v>1</v>
      </c>
      <c r="M9" s="15"/>
      <c r="N9" s="15" t="s">
        <v>630</v>
      </c>
      <c r="O9" s="11" t="s">
        <v>629</v>
      </c>
    </row>
    <row r="10" spans="1:15">
      <c r="A10" s="28">
        <f>[18]DBD!A14</f>
        <v>5</v>
      </c>
      <c r="B10" s="28" t="str">
        <f>[18]DBD!B14</f>
        <v>CreateDate</v>
      </c>
      <c r="C10" s="28" t="str">
        <f>[18]DBD!C14</f>
        <v>建檔日期時間</v>
      </c>
      <c r="D10" s="28" t="str">
        <f>[18]DBD!D14</f>
        <v>DATE</v>
      </c>
      <c r="E10" s="28">
        <f>[18]DBD!E14</f>
        <v>0</v>
      </c>
      <c r="F10" s="28">
        <f>[18]DBD!F14</f>
        <v>0</v>
      </c>
      <c r="G10" s="28">
        <f>[18]DBD!G14</f>
        <v>0</v>
      </c>
    </row>
    <row r="11" spans="1:15">
      <c r="A11" s="28">
        <f>[18]DBD!A15</f>
        <v>6</v>
      </c>
      <c r="B11" s="28" t="str">
        <f>[18]DBD!B15</f>
        <v>CreateEmpNo</v>
      </c>
      <c r="C11" s="28" t="str">
        <f>[18]DBD!C15</f>
        <v>建檔人員</v>
      </c>
      <c r="D11" s="28" t="str">
        <f>[18]DBD!D15</f>
        <v>VARCHAR2</v>
      </c>
      <c r="E11" s="28">
        <f>[18]DBD!E15</f>
        <v>6</v>
      </c>
      <c r="F11" s="28">
        <f>[18]DBD!F15</f>
        <v>0</v>
      </c>
      <c r="G11" s="28">
        <f>[18]DBD!G15</f>
        <v>0</v>
      </c>
    </row>
    <row r="12" spans="1:15" ht="32.4">
      <c r="A12" s="28">
        <f>[18]DBD!A16</f>
        <v>7</v>
      </c>
      <c r="B12" s="28" t="str">
        <f>[18]DBD!B16</f>
        <v>LastUpdate</v>
      </c>
      <c r="C12" s="28" t="str">
        <f>[18]DBD!C16</f>
        <v>最後更新日期時間</v>
      </c>
      <c r="D12" s="28" t="str">
        <f>[18]DBD!D16</f>
        <v>DATE</v>
      </c>
      <c r="E12" s="28">
        <f>[18]DBD!E16</f>
        <v>0</v>
      </c>
      <c r="F12" s="28">
        <f>[18]DBD!F16</f>
        <v>0</v>
      </c>
      <c r="G12" s="28">
        <f>[18]DBD!G16</f>
        <v>0</v>
      </c>
    </row>
    <row r="13" spans="1:15" ht="32.4">
      <c r="A13" s="28">
        <f>[18]DBD!A17</f>
        <v>8</v>
      </c>
      <c r="B13" s="28" t="str">
        <f>[18]DBD!B17</f>
        <v>LastUpdateEmpNo</v>
      </c>
      <c r="C13" s="28" t="str">
        <f>[18]DBD!C17</f>
        <v>最後更新人員</v>
      </c>
      <c r="D13" s="28" t="str">
        <f>[18]DBD!D17</f>
        <v>VARCHAR2</v>
      </c>
      <c r="E13" s="28">
        <f>[18]DBD!E17</f>
        <v>6</v>
      </c>
      <c r="F13" s="28">
        <f>[18]DBD!F17</f>
        <v>0</v>
      </c>
      <c r="G13" s="28">
        <f>[18]DBD!G17</f>
        <v>0</v>
      </c>
    </row>
    <row r="14" spans="1:15">
      <c r="A14" s="28">
        <f>[18]DBD!A18</f>
        <v>0</v>
      </c>
      <c r="B14" s="28">
        <f>[18]DBD!B18</f>
        <v>0</v>
      </c>
      <c r="C14" s="28">
        <f>[18]DBD!C18</f>
        <v>0</v>
      </c>
      <c r="D14" s="28">
        <f>[18]DBD!D18</f>
        <v>0</v>
      </c>
      <c r="E14" s="28">
        <f>[18]DBD!E18</f>
        <v>0</v>
      </c>
      <c r="F14" s="28">
        <f>[18]DBD!F18</f>
        <v>0</v>
      </c>
      <c r="G14" s="28">
        <f>[18]DBD!G18</f>
        <v>0</v>
      </c>
    </row>
    <row r="15" spans="1:15">
      <c r="A15" s="28">
        <f>[18]DBD!A19</f>
        <v>0</v>
      </c>
      <c r="B15" s="28">
        <f>[18]DBD!B19</f>
        <v>0</v>
      </c>
      <c r="C15" s="28">
        <f>[18]DBD!C19</f>
        <v>0</v>
      </c>
      <c r="D15" s="28">
        <f>[18]DBD!D19</f>
        <v>0</v>
      </c>
      <c r="E15" s="28">
        <f>[18]DBD!E19</f>
        <v>0</v>
      </c>
      <c r="F15" s="28">
        <f>[18]DBD!F19</f>
        <v>0</v>
      </c>
      <c r="G15" s="28">
        <f>[18]DBD!G19</f>
        <v>0</v>
      </c>
    </row>
    <row r="16" spans="1:15">
      <c r="A16" s="28">
        <f>[18]DBD!A20</f>
        <v>0</v>
      </c>
      <c r="B16" s="28">
        <f>[18]DBD!B20</f>
        <v>0</v>
      </c>
      <c r="C16" s="28">
        <f>[18]DBD!C20</f>
        <v>0</v>
      </c>
      <c r="D16" s="28">
        <f>[18]DBD!D20</f>
        <v>0</v>
      </c>
      <c r="E16" s="28">
        <f>[18]DBD!E20</f>
        <v>0</v>
      </c>
      <c r="F16" s="28">
        <f>[18]DBD!F20</f>
        <v>0</v>
      </c>
      <c r="G16" s="28">
        <f>[18]DBD!G20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1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O21"/>
  <sheetViews>
    <sheetView zoomScale="70" zoomScaleNormal="70" workbookViewId="0">
      <selection activeCell="H14" sqref="H14"/>
    </sheetView>
  </sheetViews>
  <sheetFormatPr defaultColWidth="67.55468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26.33203125" style="11" bestFit="1" customWidth="1"/>
    <col min="8" max="8" width="19" style="11" bestFit="1" customWidth="1"/>
    <col min="9" max="9" width="15.33203125" style="11" bestFit="1" customWidth="1"/>
    <col min="10" max="10" width="16.5546875" style="11" bestFit="1" customWidth="1"/>
    <col min="11" max="13" width="6.21875" style="11" bestFit="1" customWidth="1"/>
    <col min="14" max="14" width="30" style="11" bestFit="1" customWidth="1"/>
    <col min="15" max="16384" width="67.5546875" style="11"/>
  </cols>
  <sheetData>
    <row r="1" spans="1:15">
      <c r="A1" s="55" t="s">
        <v>21</v>
      </c>
      <c r="B1" s="56"/>
      <c r="C1" s="9" t="str">
        <f>[1]DBD!C1</f>
        <v>CollLaw</v>
      </c>
      <c r="D1" s="9" t="str">
        <f>[1]DBD!D1</f>
        <v>法催紀錄法務進度檔</v>
      </c>
      <c r="E1" s="21" t="s">
        <v>52</v>
      </c>
      <c r="F1" s="10"/>
      <c r="G1" s="10"/>
    </row>
    <row r="2" spans="1:15" ht="32.4">
      <c r="A2" s="27"/>
      <c r="B2" s="36" t="s">
        <v>318</v>
      </c>
      <c r="C2" s="28" t="s">
        <v>500</v>
      </c>
      <c r="D2" s="9"/>
      <c r="E2" s="21"/>
      <c r="F2" s="10"/>
      <c r="G2" s="10"/>
    </row>
    <row r="3" spans="1:15">
      <c r="A3" s="27"/>
      <c r="B3" s="36" t="s">
        <v>319</v>
      </c>
      <c r="C3" s="28"/>
      <c r="D3" s="9"/>
      <c r="E3" s="21"/>
      <c r="F3" s="10"/>
      <c r="G3" s="10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32.4">
      <c r="A5" s="9">
        <f>[1]DBD!A9</f>
        <v>1</v>
      </c>
      <c r="B5" s="9" t="str">
        <f>[1]DBD!B9</f>
        <v>CaseCode</v>
      </c>
      <c r="C5" s="9" t="str">
        <f>[1]DBD!C9</f>
        <v>案件種類</v>
      </c>
      <c r="D5" s="9" t="str">
        <f>[1]DBD!D9</f>
        <v>VARCHAR2</v>
      </c>
      <c r="E5" s="9">
        <f>[1]DBD!E9</f>
        <v>1</v>
      </c>
      <c r="F5" s="9">
        <f>[1]DBD!F9</f>
        <v>0</v>
      </c>
      <c r="G5" s="9" t="str">
        <f>[1]DBD!G9</f>
        <v>1:法催
2:債協</v>
      </c>
      <c r="H5" s="15"/>
      <c r="I5" s="15"/>
      <c r="J5" s="15"/>
      <c r="K5" s="15"/>
      <c r="L5" s="15"/>
      <c r="M5" s="15"/>
      <c r="N5" s="15" t="s">
        <v>275</v>
      </c>
      <c r="O5" s="50"/>
    </row>
    <row r="6" spans="1:15">
      <c r="A6" s="9">
        <f>[1]DBD!A10</f>
        <v>2</v>
      </c>
      <c r="B6" s="9" t="str">
        <f>[1]DBD!B10</f>
        <v>CustNo</v>
      </c>
      <c r="C6" s="9" t="str">
        <f>[1]DBD!C10</f>
        <v>借款人戶號</v>
      </c>
      <c r="D6" s="9" t="str">
        <f>[1]DBD!D10</f>
        <v>DECIMAL</v>
      </c>
      <c r="E6" s="9">
        <f>[1]DBD!E10</f>
        <v>7</v>
      </c>
      <c r="F6" s="9">
        <f>[1]DBD!F10</f>
        <v>0</v>
      </c>
      <c r="G6" s="9">
        <f>[1]DBD!G10</f>
        <v>0</v>
      </c>
      <c r="H6" s="15" t="s">
        <v>230</v>
      </c>
      <c r="I6" s="19" t="s">
        <v>7</v>
      </c>
      <c r="J6" s="19" t="s">
        <v>101</v>
      </c>
      <c r="K6" s="19" t="s">
        <v>60</v>
      </c>
      <c r="L6" s="19">
        <v>10</v>
      </c>
      <c r="M6" s="15"/>
      <c r="N6" s="15"/>
    </row>
    <row r="7" spans="1:15">
      <c r="A7" s="9">
        <f>[1]DBD!A11</f>
        <v>3</v>
      </c>
      <c r="B7" s="9" t="str">
        <f>[1]DBD!B11</f>
        <v>FacmNo</v>
      </c>
      <c r="C7" s="9" t="str">
        <f>[1]DBD!C11</f>
        <v>額度編號</v>
      </c>
      <c r="D7" s="9" t="str">
        <f>[1]DBD!D11</f>
        <v>DECIMAL</v>
      </c>
      <c r="E7" s="9">
        <f>[1]DBD!E11</f>
        <v>3</v>
      </c>
      <c r="F7" s="9">
        <f>[1]DBD!F11</f>
        <v>0</v>
      </c>
      <c r="G7" s="9">
        <f>[1]DBD!G11</f>
        <v>0</v>
      </c>
      <c r="H7" s="15" t="s">
        <v>230</v>
      </c>
      <c r="I7" s="19" t="s">
        <v>17</v>
      </c>
      <c r="J7" s="19" t="s">
        <v>229</v>
      </c>
      <c r="K7" s="19" t="s">
        <v>8</v>
      </c>
      <c r="L7" s="19">
        <v>3</v>
      </c>
      <c r="M7" s="15"/>
      <c r="N7" s="15"/>
    </row>
    <row r="8" spans="1:15">
      <c r="A8" s="9">
        <f>[1]DBD!A12</f>
        <v>4</v>
      </c>
      <c r="B8" s="9" t="str">
        <f>[1]DBD!B12</f>
        <v>AcDate</v>
      </c>
      <c r="C8" s="9" t="str">
        <f>[1]DBD!C12</f>
        <v>作業日期</v>
      </c>
      <c r="D8" s="9" t="str">
        <f>[1]DBD!D12</f>
        <v>DecimalD</v>
      </c>
      <c r="E8" s="9">
        <f>[1]DBD!E12</f>
        <v>8</v>
      </c>
      <c r="F8" s="9">
        <f>[1]DBD!F12</f>
        <v>0</v>
      </c>
      <c r="G8" s="9">
        <f>[1]DBD!G12</f>
        <v>0</v>
      </c>
      <c r="H8" s="15" t="s">
        <v>230</v>
      </c>
      <c r="I8" s="19" t="s">
        <v>568</v>
      </c>
      <c r="J8" s="19" t="s">
        <v>238</v>
      </c>
      <c r="K8" s="19" t="s">
        <v>15</v>
      </c>
      <c r="L8" s="19"/>
      <c r="M8" s="15"/>
      <c r="N8" s="15" t="s">
        <v>614</v>
      </c>
      <c r="O8" s="11" t="s">
        <v>576</v>
      </c>
    </row>
    <row r="9" spans="1:15" ht="48.6">
      <c r="A9" s="9">
        <f>[1]DBD!A13</f>
        <v>5</v>
      </c>
      <c r="B9" s="9" t="str">
        <f>[1]DBD!B13</f>
        <v>TitaTlrNo</v>
      </c>
      <c r="C9" s="9" t="str">
        <f>[1]DBD!C13</f>
        <v>經辦</v>
      </c>
      <c r="D9" s="9" t="str">
        <f>[1]DBD!D13</f>
        <v>VARCHAR2</v>
      </c>
      <c r="E9" s="9">
        <f>[1]DBD!E13</f>
        <v>6</v>
      </c>
      <c r="F9" s="9">
        <f>[1]DBD!F13</f>
        <v>0</v>
      </c>
      <c r="G9" s="9">
        <f>[1]DBD!G13</f>
        <v>0</v>
      </c>
      <c r="H9" s="15" t="s">
        <v>230</v>
      </c>
      <c r="I9" s="19" t="s">
        <v>569</v>
      </c>
      <c r="J9" s="19" t="s">
        <v>237</v>
      </c>
      <c r="K9" s="19" t="s">
        <v>60</v>
      </c>
      <c r="L9" s="19">
        <v>10</v>
      </c>
      <c r="M9" s="15"/>
      <c r="N9" s="34" t="s">
        <v>615</v>
      </c>
      <c r="O9" s="11" t="s">
        <v>577</v>
      </c>
    </row>
    <row r="10" spans="1:15">
      <c r="A10" s="9">
        <f>[1]DBD!A14</f>
        <v>6</v>
      </c>
      <c r="B10" s="9" t="str">
        <f>[1]DBD!B14</f>
        <v>TitaTxtNo</v>
      </c>
      <c r="C10" s="9" t="str">
        <f>[1]DBD!C14</f>
        <v>交易序號</v>
      </c>
      <c r="D10" s="9" t="str">
        <f>[1]DBD!D14</f>
        <v>VARCHAR2</v>
      </c>
      <c r="E10" s="9">
        <f>[1]DBD!E14</f>
        <v>8</v>
      </c>
      <c r="F10" s="9">
        <f>[1]DBD!F14</f>
        <v>0</v>
      </c>
      <c r="G10" s="9">
        <f>[1]DBD!G14</f>
        <v>0</v>
      </c>
      <c r="H10" s="15" t="s">
        <v>230</v>
      </c>
      <c r="I10" s="19" t="s">
        <v>570</v>
      </c>
      <c r="J10" s="19" t="s">
        <v>231</v>
      </c>
      <c r="K10" s="19" t="s">
        <v>8</v>
      </c>
      <c r="L10" s="19">
        <v>6</v>
      </c>
      <c r="M10" s="15"/>
      <c r="N10" s="15" t="s">
        <v>616</v>
      </c>
      <c r="O10" s="11" t="s">
        <v>578</v>
      </c>
    </row>
    <row r="11" spans="1:15">
      <c r="A11" s="9">
        <f>[1]DBD!A15</f>
        <v>7</v>
      </c>
      <c r="B11" s="9" t="str">
        <f>[1]DBD!B15</f>
        <v>RecordDate</v>
      </c>
      <c r="C11" s="9" t="str">
        <f>[1]DBD!C15</f>
        <v>記錄日期</v>
      </c>
      <c r="D11" s="9" t="str">
        <f>[1]DBD!D15</f>
        <v>DecimalD</v>
      </c>
      <c r="E11" s="9">
        <f>[1]DBD!E15</f>
        <v>8</v>
      </c>
      <c r="F11" s="9">
        <f>[1]DBD!F15</f>
        <v>0</v>
      </c>
      <c r="G11" s="9">
        <f>[1]DBD!G15</f>
        <v>0</v>
      </c>
      <c r="H11" s="15" t="s">
        <v>230</v>
      </c>
      <c r="I11" s="19" t="s">
        <v>571</v>
      </c>
      <c r="J11" s="19" t="s">
        <v>235</v>
      </c>
      <c r="K11" s="19" t="s">
        <v>6</v>
      </c>
      <c r="L11" s="19">
        <v>8</v>
      </c>
      <c r="M11" s="15"/>
      <c r="N11" s="15"/>
    </row>
    <row r="12" spans="1:15">
      <c r="A12" s="9">
        <f>[1]DBD!A16</f>
        <v>8</v>
      </c>
      <c r="B12" s="9" t="str">
        <f>[1]DBD!B16</f>
        <v>LegalProg</v>
      </c>
      <c r="C12" s="9" t="str">
        <f>[1]DBD!C16</f>
        <v>法務進度</v>
      </c>
      <c r="D12" s="9" t="str">
        <f>[1]DBD!D16</f>
        <v>VARCHAR2</v>
      </c>
      <c r="E12" s="9">
        <f>[1]DBD!E16</f>
        <v>3</v>
      </c>
      <c r="F12" s="9">
        <f>[1]DBD!F16</f>
        <v>0</v>
      </c>
      <c r="G12" s="9" t="str">
        <f>[1]DBD!G16</f>
        <v>CdCode共用代碼檔</v>
      </c>
      <c r="H12" s="15" t="s">
        <v>230</v>
      </c>
      <c r="I12" s="19" t="s">
        <v>572</v>
      </c>
      <c r="J12" s="19" t="s">
        <v>236</v>
      </c>
      <c r="K12" s="19" t="s">
        <v>60</v>
      </c>
      <c r="L12" s="19">
        <v>10</v>
      </c>
      <c r="M12" s="15"/>
      <c r="N12" s="15" t="s">
        <v>617</v>
      </c>
      <c r="O12" s="11" t="s">
        <v>579</v>
      </c>
    </row>
    <row r="13" spans="1:15">
      <c r="A13" s="9">
        <f>[1]DBD!A17</f>
        <v>9</v>
      </c>
      <c r="B13" s="9" t="str">
        <f>[1]DBD!B17</f>
        <v>Amount</v>
      </c>
      <c r="C13" s="9" t="str">
        <f>[1]DBD!C17</f>
        <v>金額</v>
      </c>
      <c r="D13" s="9" t="str">
        <f>[1]DBD!D17</f>
        <v>DECIMAL</v>
      </c>
      <c r="E13" s="9">
        <f>[1]DBD!E17</f>
        <v>16</v>
      </c>
      <c r="F13" s="9">
        <f>[1]DBD!F17</f>
        <v>2</v>
      </c>
      <c r="G13" s="9">
        <f>[1]DBD!G17</f>
        <v>0</v>
      </c>
      <c r="H13" s="15" t="s">
        <v>230</v>
      </c>
      <c r="I13" s="19" t="s">
        <v>573</v>
      </c>
      <c r="J13" s="19" t="s">
        <v>232</v>
      </c>
      <c r="K13" s="19" t="s">
        <v>8</v>
      </c>
      <c r="L13" s="19">
        <v>12</v>
      </c>
      <c r="M13" s="15"/>
      <c r="N13" s="15" t="s">
        <v>320</v>
      </c>
      <c r="O13" s="30" t="s">
        <v>580</v>
      </c>
    </row>
    <row r="14" spans="1:15" ht="129.6">
      <c r="A14" s="9">
        <f>[1]DBD!A18</f>
        <v>10</v>
      </c>
      <c r="B14" s="9" t="str">
        <f>[1]DBD!B18</f>
        <v>Remark</v>
      </c>
      <c r="C14" s="9" t="str">
        <f>[1]DBD!C18</f>
        <v>其他記錄選項</v>
      </c>
      <c r="D14" s="9" t="str">
        <f>[1]DBD!D18</f>
        <v>VARCHAR2</v>
      </c>
      <c r="E14" s="9">
        <f>[1]DBD!E18</f>
        <v>1</v>
      </c>
      <c r="F14" s="9">
        <f>[1]DBD!F18</f>
        <v>0</v>
      </c>
      <c r="G14" s="9" t="str">
        <f>[1]DBD!G18</f>
        <v>下拉選單
1.支付命令確定-借款人
2.支付命令確定-保證人
3.本票裁定確定
4.拍賣抵押物裁定確定
5.拍賣質物裁定確定
6.全部勝訴判決
7.一部勝訴判決</v>
      </c>
      <c r="H14" s="15"/>
      <c r="I14" s="19" t="s">
        <v>574</v>
      </c>
      <c r="J14" s="19"/>
      <c r="K14" s="19"/>
      <c r="L14" s="19"/>
      <c r="M14" s="15"/>
      <c r="N14" s="15" t="s">
        <v>321</v>
      </c>
      <c r="O14" s="50"/>
    </row>
    <row r="15" spans="1:15">
      <c r="A15" s="9">
        <f>[1]DBD!A19</f>
        <v>11</v>
      </c>
      <c r="B15" s="9" t="str">
        <f>[1]DBD!B19</f>
        <v>Memo</v>
      </c>
      <c r="C15" s="9" t="str">
        <f>[1]DBD!C19</f>
        <v>其他紀錄內容</v>
      </c>
      <c r="D15" s="9" t="str">
        <f>[1]DBD!D19</f>
        <v>NVARCHAR2</v>
      </c>
      <c r="E15" s="9">
        <f>[1]DBD!E19</f>
        <v>500</v>
      </c>
      <c r="F15" s="9">
        <f>[1]DBD!F19</f>
        <v>0</v>
      </c>
      <c r="G15" s="9">
        <f>[1]DBD!G19</f>
        <v>0</v>
      </c>
      <c r="H15" s="31" t="s">
        <v>230</v>
      </c>
      <c r="I15" s="32" t="s">
        <v>575</v>
      </c>
      <c r="J15" s="32" t="s">
        <v>233</v>
      </c>
      <c r="K15" s="32" t="s">
        <v>234</v>
      </c>
      <c r="L15" s="32">
        <v>500</v>
      </c>
      <c r="M15" s="31"/>
      <c r="N15" s="31" t="s">
        <v>322</v>
      </c>
      <c r="O15" s="11" t="s">
        <v>618</v>
      </c>
    </row>
    <row r="16" spans="1:15">
      <c r="A16" s="9">
        <f>[1]DBD!A20</f>
        <v>13</v>
      </c>
      <c r="B16" s="9" t="str">
        <f>[1]DBD!B20</f>
        <v>EditEmpNo</v>
      </c>
      <c r="C16" s="9" t="str">
        <f>[1]DBD!C20</f>
        <v>增修人員</v>
      </c>
      <c r="D16" s="9" t="str">
        <f>[1]DBD!D20</f>
        <v>VARCHAR2</v>
      </c>
      <c r="E16" s="9">
        <f>[1]DBD!E20</f>
        <v>6</v>
      </c>
      <c r="F16" s="9">
        <f>[1]DBD!F20</f>
        <v>0</v>
      </c>
      <c r="G16" s="9">
        <f>[1]DBD!G20</f>
        <v>0</v>
      </c>
      <c r="H16" s="31" t="s">
        <v>230</v>
      </c>
      <c r="I16" s="32" t="s">
        <v>569</v>
      </c>
      <c r="J16" s="32" t="s">
        <v>237</v>
      </c>
      <c r="K16" s="32" t="s">
        <v>60</v>
      </c>
      <c r="L16" s="32">
        <v>10</v>
      </c>
      <c r="M16" s="31"/>
      <c r="N16" s="31" t="s">
        <v>323</v>
      </c>
      <c r="O16" s="11" t="s">
        <v>582</v>
      </c>
    </row>
    <row r="17" spans="1:15">
      <c r="A17" s="9">
        <f>[1]DBD!A21</f>
        <v>14</v>
      </c>
      <c r="B17" s="9" t="str">
        <f>[1]DBD!B21</f>
        <v>CreateDate</v>
      </c>
      <c r="C17" s="9" t="str">
        <f>[1]DBD!C21</f>
        <v>建檔日期時間</v>
      </c>
      <c r="D17" s="9" t="str">
        <f>[1]DBD!D21</f>
        <v>DATE</v>
      </c>
      <c r="E17" s="9">
        <f>[1]DBD!E21</f>
        <v>8</v>
      </c>
      <c r="F17" s="9">
        <f>[1]DBD!F21</f>
        <v>0</v>
      </c>
      <c r="G17" s="9">
        <f>[1]DBD!G21</f>
        <v>0</v>
      </c>
      <c r="H17" s="15"/>
      <c r="I17" s="19"/>
      <c r="J17" s="19"/>
      <c r="K17" s="19"/>
      <c r="L17" s="19"/>
      <c r="M17" s="15"/>
      <c r="N17" s="15"/>
      <c r="O17" s="31"/>
    </row>
    <row r="18" spans="1:15">
      <c r="A18" s="9">
        <f>[1]DBD!A22</f>
        <v>15</v>
      </c>
      <c r="B18" s="9" t="str">
        <f>[1]DBD!B22</f>
        <v>CreateEmpNo</v>
      </c>
      <c r="C18" s="9" t="str">
        <f>[1]DBD!C22</f>
        <v>建檔人員</v>
      </c>
      <c r="D18" s="9" t="str">
        <f>[1]DBD!D22</f>
        <v>VARCHAR2</v>
      </c>
      <c r="E18" s="9">
        <f>[1]DBD!E22</f>
        <v>6</v>
      </c>
      <c r="F18" s="9">
        <f>[1]DBD!F22</f>
        <v>0</v>
      </c>
      <c r="G18" s="9">
        <f>[1]DBD!G22</f>
        <v>0</v>
      </c>
      <c r="H18" s="31"/>
      <c r="I18" s="32"/>
      <c r="J18" s="32"/>
      <c r="K18" s="32"/>
      <c r="L18" s="32"/>
      <c r="M18" s="31"/>
      <c r="N18" s="31"/>
      <c r="O18" s="31"/>
    </row>
    <row r="19" spans="1:15">
      <c r="A19" s="9">
        <f>[1]DBD!A23</f>
        <v>16</v>
      </c>
      <c r="B19" s="9" t="str">
        <f>[1]DBD!B23</f>
        <v>LastUpdate</v>
      </c>
      <c r="C19" s="9" t="str">
        <f>[1]DBD!C23</f>
        <v>最後更新日期時間</v>
      </c>
      <c r="D19" s="9" t="str">
        <f>[1]DBD!D23</f>
        <v>DATE</v>
      </c>
      <c r="E19" s="9">
        <f>[1]DBD!E23</f>
        <v>8</v>
      </c>
      <c r="F19" s="9">
        <f>[1]DBD!F23</f>
        <v>0</v>
      </c>
      <c r="G19" s="9">
        <f>[1]DBD!G23</f>
        <v>0</v>
      </c>
      <c r="H19" s="31"/>
      <c r="I19" s="32"/>
      <c r="J19" s="32"/>
      <c r="K19" s="32"/>
      <c r="L19" s="32"/>
      <c r="M19" s="31"/>
      <c r="N19" s="31"/>
      <c r="O19" s="31"/>
    </row>
    <row r="20" spans="1:15">
      <c r="A20" s="9">
        <f>[1]DBD!A24</f>
        <v>17</v>
      </c>
      <c r="B20" s="9" t="str">
        <f>[1]DBD!B24</f>
        <v>LastUpdateEmpNo</v>
      </c>
      <c r="C20" s="9" t="str">
        <f>[1]DBD!C24</f>
        <v>最後更新人員</v>
      </c>
      <c r="D20" s="9" t="str">
        <f>[1]DBD!D24</f>
        <v>VARCHAR2</v>
      </c>
      <c r="E20" s="9">
        <f>[1]DBD!E24</f>
        <v>6</v>
      </c>
      <c r="F20" s="9">
        <f>[1]DBD!F24</f>
        <v>0</v>
      </c>
      <c r="G20" s="9">
        <f>[1]DBD!G24</f>
        <v>0</v>
      </c>
      <c r="H20" s="31"/>
      <c r="I20" s="32"/>
      <c r="J20" s="32"/>
      <c r="K20" s="32"/>
      <c r="L20" s="32"/>
      <c r="M20" s="31"/>
      <c r="N20" s="31"/>
      <c r="O20" s="31"/>
    </row>
    <row r="21" spans="1:15">
      <c r="A21" s="9">
        <f>[1]DBD!A25</f>
        <v>0</v>
      </c>
      <c r="B21" s="9">
        <f>[1]DBD!B25</f>
        <v>0</v>
      </c>
      <c r="C21" s="9">
        <f>[1]DBD!C25</f>
        <v>0</v>
      </c>
      <c r="D21" s="9">
        <f>[1]DBD!D25</f>
        <v>0</v>
      </c>
      <c r="E21" s="9">
        <f>[1]DBD!E25</f>
        <v>0</v>
      </c>
      <c r="F21" s="9">
        <f>[1]DBD!F25</f>
        <v>0</v>
      </c>
      <c r="G21" s="9">
        <f>[1]DBD!G25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0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工作表20"/>
  <dimension ref="A1:O22"/>
  <sheetViews>
    <sheetView tabSelected="1" topLeftCell="A13" workbookViewId="0">
      <selection activeCell="O24" sqref="O24"/>
    </sheetView>
  </sheetViews>
  <sheetFormatPr defaultColWidth="55.5546875" defaultRowHeight="16.2"/>
  <cols>
    <col min="1" max="1" width="5.21875" style="11" bestFit="1" customWidth="1"/>
    <col min="2" max="2" width="16.5546875" style="11" bestFit="1" customWidth="1"/>
    <col min="3" max="3" width="15.33203125" style="11" bestFit="1" customWidth="1"/>
    <col min="4" max="4" width="32.441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11" style="11" bestFit="1" customWidth="1"/>
    <col min="15" max="16384" width="55.5546875" style="11"/>
  </cols>
  <sheetData>
    <row r="1" spans="1:15">
      <c r="A1" s="55" t="s">
        <v>21</v>
      </c>
      <c r="B1" s="56"/>
      <c r="C1" s="9" t="str">
        <f>[22]DBD!C1</f>
        <v>PfDeparment</v>
      </c>
      <c r="D1" s="9" t="str">
        <f>[22]DBD!D1</f>
        <v>單位、區部、部室業績目標檔</v>
      </c>
      <c r="E1" s="21" t="s">
        <v>22</v>
      </c>
      <c r="F1" s="10"/>
      <c r="G1" s="10"/>
    </row>
    <row r="2" spans="1:15" s="30" customFormat="1" ht="32.4">
      <c r="A2" s="45"/>
      <c r="B2" s="46" t="s">
        <v>318</v>
      </c>
      <c r="C2" s="28" t="s">
        <v>393</v>
      </c>
      <c r="D2" s="28"/>
      <c r="E2" s="21"/>
      <c r="F2" s="29"/>
      <c r="G2" s="29"/>
    </row>
    <row r="3" spans="1:15" s="30" customFormat="1">
      <c r="A3" s="45"/>
      <c r="B3" s="46" t="s">
        <v>319</v>
      </c>
      <c r="C3" s="28"/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[22]DBD!A9</f>
        <v>1</v>
      </c>
      <c r="B5" s="9" t="str">
        <f>[22]DBD!B9</f>
        <v>UnitCode</v>
      </c>
      <c r="C5" s="9" t="str">
        <f>[22]DBD!C9</f>
        <v>單位代號</v>
      </c>
      <c r="D5" s="9" t="str">
        <f>[22]DBD!D9</f>
        <v>VARCHAR2</v>
      </c>
      <c r="E5" s="9">
        <f>[22]DBD!E9</f>
        <v>6</v>
      </c>
      <c r="F5" s="9">
        <f>[22]DBD!F9</f>
        <v>0</v>
      </c>
      <c r="G5" s="9" t="str">
        <f>[22]DBD!G9</f>
        <v>v、 、</v>
      </c>
      <c r="H5" s="31" t="s">
        <v>163</v>
      </c>
      <c r="I5" s="31" t="s">
        <v>166</v>
      </c>
      <c r="J5" s="31" t="s">
        <v>167</v>
      </c>
      <c r="K5" s="31" t="s">
        <v>6</v>
      </c>
      <c r="L5" s="31">
        <v>6</v>
      </c>
      <c r="M5" s="31"/>
      <c r="N5" s="31" t="s">
        <v>489</v>
      </c>
      <c r="O5" s="11" t="s">
        <v>490</v>
      </c>
    </row>
    <row r="6" spans="1:15">
      <c r="A6" s="9">
        <f>[22]DBD!A10</f>
        <v>2</v>
      </c>
      <c r="B6" s="9" t="str">
        <f>[22]DBD!B10</f>
        <v>DistCode</v>
      </c>
      <c r="C6" s="9" t="str">
        <f>[22]DBD!C10</f>
        <v>區部代號</v>
      </c>
      <c r="D6" s="9" t="str">
        <f>[22]DBD!D10</f>
        <v>VARCHAR2</v>
      </c>
      <c r="E6" s="9">
        <f>[22]DBD!E10</f>
        <v>6</v>
      </c>
      <c r="F6" s="9">
        <f>[22]DBD!F10</f>
        <v>0</v>
      </c>
      <c r="G6" s="9" t="str">
        <f>[22]DBD!G10</f>
        <v>v、v、</v>
      </c>
      <c r="H6" s="31" t="s">
        <v>163</v>
      </c>
      <c r="I6" s="31" t="s">
        <v>168</v>
      </c>
      <c r="J6" s="31" t="s">
        <v>169</v>
      </c>
      <c r="K6" s="31" t="s">
        <v>6</v>
      </c>
      <c r="L6" s="31">
        <v>6</v>
      </c>
      <c r="M6" s="31"/>
      <c r="N6" s="31" t="s">
        <v>489</v>
      </c>
      <c r="O6" s="11" t="s">
        <v>491</v>
      </c>
    </row>
    <row r="7" spans="1:15">
      <c r="A7" s="9">
        <f>[22]DBD!A11</f>
        <v>3</v>
      </c>
      <c r="B7" s="9" t="str">
        <f>[22]DBD!B11</f>
        <v>DeptCode</v>
      </c>
      <c r="C7" s="9" t="str">
        <f>[22]DBD!C11</f>
        <v>部室代號</v>
      </c>
      <c r="D7" s="9" t="str">
        <f>[22]DBD!D11</f>
        <v>VARCHAR2</v>
      </c>
      <c r="E7" s="9">
        <f>[22]DBD!E11</f>
        <v>6</v>
      </c>
      <c r="F7" s="9">
        <f>[22]DBD!F11</f>
        <v>0</v>
      </c>
      <c r="G7" s="9" t="str">
        <f>[22]DBD!G11</f>
        <v>v、v、v</v>
      </c>
      <c r="H7" s="31" t="s">
        <v>163</v>
      </c>
      <c r="I7" s="31" t="s">
        <v>170</v>
      </c>
      <c r="J7" s="31" t="s">
        <v>171</v>
      </c>
      <c r="K7" s="31" t="s">
        <v>6</v>
      </c>
      <c r="L7" s="31">
        <v>6</v>
      </c>
      <c r="M7" s="31"/>
      <c r="N7" s="31" t="s">
        <v>489</v>
      </c>
      <c r="O7" s="11" t="s">
        <v>492</v>
      </c>
    </row>
    <row r="8" spans="1:15">
      <c r="A8" s="9">
        <f>[22]DBD!A12</f>
        <v>4</v>
      </c>
      <c r="B8" s="9" t="str">
        <f>[22]DBD!B12</f>
        <v>EmpNo</v>
      </c>
      <c r="C8" s="9" t="str">
        <f>[22]DBD!C12</f>
        <v>員工代號</v>
      </c>
      <c r="D8" s="9" t="str">
        <f>[22]DBD!D12</f>
        <v>VARCHAR2</v>
      </c>
      <c r="E8" s="9">
        <f>[22]DBD!E12</f>
        <v>6</v>
      </c>
      <c r="F8" s="9">
        <f>[22]DBD!F12</f>
        <v>0</v>
      </c>
      <c r="G8" s="9">
        <f>[22]DBD!G12</f>
        <v>0</v>
      </c>
      <c r="H8" s="31" t="s">
        <v>163</v>
      </c>
      <c r="I8" s="32" t="s">
        <v>164</v>
      </c>
      <c r="J8" s="32" t="s">
        <v>165</v>
      </c>
      <c r="K8" s="32" t="s">
        <v>6</v>
      </c>
      <c r="L8" s="32">
        <v>6</v>
      </c>
      <c r="M8" s="31"/>
      <c r="N8" s="31" t="s">
        <v>489</v>
      </c>
      <c r="O8" s="30" t="s">
        <v>493</v>
      </c>
    </row>
    <row r="9" spans="1:15" ht="81">
      <c r="A9" s="9">
        <f>[22]DBD!A13</f>
        <v>5</v>
      </c>
      <c r="B9" s="9" t="str">
        <f>[22]DBD!B13</f>
        <v>UnitItem</v>
      </c>
      <c r="C9" s="9" t="str">
        <f>[22]DBD!C13</f>
        <v>單位中文</v>
      </c>
      <c r="D9" s="9" t="str">
        <f>[22]DBD!D13</f>
        <v>NVARCHAR2</v>
      </c>
      <c r="E9" s="9">
        <f>[22]DBD!E13</f>
        <v>20</v>
      </c>
      <c r="F9" s="9">
        <f>[22]DBD!F13</f>
        <v>0</v>
      </c>
      <c r="G9" s="9">
        <f>[22]DBD!G13</f>
        <v>0</v>
      </c>
      <c r="H9" s="31" t="s">
        <v>163</v>
      </c>
      <c r="I9" s="30" t="s">
        <v>172</v>
      </c>
      <c r="J9" s="31" t="s">
        <v>173</v>
      </c>
      <c r="K9" s="31" t="s">
        <v>6</v>
      </c>
      <c r="L9" s="31">
        <v>12</v>
      </c>
      <c r="M9" s="31"/>
      <c r="N9" s="34" t="s">
        <v>394</v>
      </c>
      <c r="O9" s="11" t="s">
        <v>494</v>
      </c>
    </row>
    <row r="10" spans="1:15" ht="81">
      <c r="A10" s="9">
        <f>[22]DBD!A14</f>
        <v>6</v>
      </c>
      <c r="B10" s="9" t="str">
        <f>[22]DBD!B14</f>
        <v>DistItem</v>
      </c>
      <c r="C10" s="9" t="str">
        <f>[22]DBD!C14</f>
        <v>區部中文</v>
      </c>
      <c r="D10" s="9" t="str">
        <f>[22]DBD!D14</f>
        <v>NVARCHAR2</v>
      </c>
      <c r="E10" s="9">
        <f>[22]DBD!E14</f>
        <v>20</v>
      </c>
      <c r="F10" s="9">
        <f>[22]DBD!F14</f>
        <v>0</v>
      </c>
      <c r="G10" s="9">
        <f>[22]DBD!G14</f>
        <v>0</v>
      </c>
      <c r="H10" s="31" t="s">
        <v>163</v>
      </c>
      <c r="I10" s="31" t="s">
        <v>174</v>
      </c>
      <c r="J10" s="31" t="s">
        <v>175</v>
      </c>
      <c r="K10" s="31" t="s">
        <v>6</v>
      </c>
      <c r="L10" s="31">
        <v>12</v>
      </c>
      <c r="M10" s="31"/>
      <c r="N10" s="34" t="s">
        <v>394</v>
      </c>
      <c r="O10" s="30" t="s">
        <v>495</v>
      </c>
    </row>
    <row r="11" spans="1:15" ht="81">
      <c r="A11" s="9">
        <f>[22]DBD!A15</f>
        <v>7</v>
      </c>
      <c r="B11" s="9" t="str">
        <f>[22]DBD!B15</f>
        <v>DeptItem</v>
      </c>
      <c r="C11" s="9" t="str">
        <f>[22]DBD!C15</f>
        <v>部室中文</v>
      </c>
      <c r="D11" s="9" t="str">
        <f>[22]DBD!D15</f>
        <v>NVARCHAR2</v>
      </c>
      <c r="E11" s="9">
        <f>[22]DBD!E15</f>
        <v>20</v>
      </c>
      <c r="F11" s="9">
        <f>[22]DBD!F15</f>
        <v>0</v>
      </c>
      <c r="G11" s="9">
        <f>[22]DBD!G15</f>
        <v>0</v>
      </c>
      <c r="H11" s="31" t="s">
        <v>163</v>
      </c>
      <c r="I11" s="31" t="s">
        <v>176</v>
      </c>
      <c r="J11" s="31" t="s">
        <v>177</v>
      </c>
      <c r="K11" s="31" t="s">
        <v>6</v>
      </c>
      <c r="L11" s="31">
        <v>12</v>
      </c>
      <c r="M11" s="31"/>
      <c r="N11" s="34" t="s">
        <v>394</v>
      </c>
      <c r="O11" s="30" t="s">
        <v>496</v>
      </c>
    </row>
    <row r="12" spans="1:15" ht="81">
      <c r="A12" s="9">
        <f>[22]DBD!A16</f>
        <v>8</v>
      </c>
      <c r="B12" s="9" t="str">
        <f>[22]DBD!B16</f>
        <v>DirectorCode</v>
      </c>
      <c r="C12" s="9" t="str">
        <f>[22]DBD!C16</f>
        <v>處長主任別</v>
      </c>
      <c r="D12" s="9" t="str">
        <f>[22]DBD!D16</f>
        <v>VARCHAR2</v>
      </c>
      <c r="E12" s="9">
        <f>[22]DBD!E16</f>
        <v>1</v>
      </c>
      <c r="F12" s="9">
        <f>[22]DBD!F16</f>
        <v>0</v>
      </c>
      <c r="G12" s="9">
        <f>[22]DBD!G16</f>
        <v>0</v>
      </c>
      <c r="H12" s="31" t="s">
        <v>163</v>
      </c>
      <c r="I12" s="31" t="s">
        <v>182</v>
      </c>
      <c r="J12" s="31" t="s">
        <v>183</v>
      </c>
      <c r="K12" s="31" t="s">
        <v>6</v>
      </c>
      <c r="L12" s="31">
        <v>1</v>
      </c>
      <c r="M12" s="31"/>
      <c r="N12" s="34" t="s">
        <v>394</v>
      </c>
      <c r="O12" s="30" t="s">
        <v>497</v>
      </c>
    </row>
    <row r="13" spans="1:15" ht="81">
      <c r="A13" s="9">
        <f>[22]DBD!A17</f>
        <v>9</v>
      </c>
      <c r="B13" s="9" t="str">
        <f>[22]DBD!B17</f>
        <v>EmpName</v>
      </c>
      <c r="C13" s="9" t="str">
        <f>[22]DBD!C17</f>
        <v>員工姓名</v>
      </c>
      <c r="D13" s="9" t="str">
        <f>[22]DBD!D17</f>
        <v>NVARCHAR2</v>
      </c>
      <c r="E13" s="9">
        <f>[22]DBD!E17</f>
        <v>8</v>
      </c>
      <c r="F13" s="9">
        <f>[22]DBD!F17</f>
        <v>0</v>
      </c>
      <c r="G13" s="9">
        <f>[22]DBD!G17</f>
        <v>0</v>
      </c>
      <c r="H13" s="31" t="s">
        <v>163</v>
      </c>
      <c r="I13" s="31" t="s">
        <v>178</v>
      </c>
      <c r="J13" s="31" t="s">
        <v>179</v>
      </c>
      <c r="K13" s="31" t="s">
        <v>6</v>
      </c>
      <c r="L13" s="31">
        <v>12</v>
      </c>
      <c r="M13" s="31"/>
      <c r="N13" s="34" t="s">
        <v>394</v>
      </c>
      <c r="O13" s="30" t="s">
        <v>498</v>
      </c>
    </row>
    <row r="14" spans="1:15" ht="81">
      <c r="A14" s="9">
        <f>[22]DBD!A18</f>
        <v>10</v>
      </c>
      <c r="B14" s="9" t="str">
        <f>[22]DBD!B18</f>
        <v>DepartOfficer</v>
      </c>
      <c r="C14" s="9" t="str">
        <f>[22]DBD!C18</f>
        <v>專員姓名</v>
      </c>
      <c r="D14" s="9" t="str">
        <f>[22]DBD!D18</f>
        <v>NVARCHAR2</v>
      </c>
      <c r="E14" s="9">
        <f>[22]DBD!E18</f>
        <v>8</v>
      </c>
      <c r="F14" s="9">
        <f>[22]DBD!F18</f>
        <v>0</v>
      </c>
      <c r="G14" s="9">
        <f>[22]DBD!G18</f>
        <v>0</v>
      </c>
      <c r="H14" s="31" t="s">
        <v>163</v>
      </c>
      <c r="I14" s="31" t="s">
        <v>180</v>
      </c>
      <c r="J14" s="31" t="s">
        <v>181</v>
      </c>
      <c r="K14" s="31" t="s">
        <v>6</v>
      </c>
      <c r="L14" s="31">
        <v>12</v>
      </c>
      <c r="M14" s="31"/>
      <c r="N14" s="34" t="s">
        <v>394</v>
      </c>
      <c r="O14" s="30" t="s">
        <v>499</v>
      </c>
    </row>
    <row r="15" spans="1:15">
      <c r="A15" s="9">
        <f>[22]DBD!A19</f>
        <v>11</v>
      </c>
      <c r="B15" s="9" t="str">
        <f>[22]DBD!B19</f>
        <v>GoalCnt</v>
      </c>
      <c r="C15" s="9" t="str">
        <f>[22]DBD!C19</f>
        <v>目標件數</v>
      </c>
      <c r="D15" s="9" t="str">
        <f>[22]DBD!D19</f>
        <v>DECIMAL</v>
      </c>
      <c r="E15" s="9">
        <f>[22]DBD!E19</f>
        <v>4</v>
      </c>
      <c r="F15" s="9">
        <f>[22]DBD!F19</f>
        <v>0</v>
      </c>
      <c r="G15" s="9">
        <f>[22]DBD!G19</f>
        <v>0</v>
      </c>
      <c r="H15" s="31" t="s">
        <v>163</v>
      </c>
      <c r="I15" s="31" t="s">
        <v>184</v>
      </c>
      <c r="J15" s="31" t="s">
        <v>185</v>
      </c>
      <c r="K15" s="31" t="s">
        <v>8</v>
      </c>
      <c r="L15" s="31">
        <v>4</v>
      </c>
      <c r="M15" s="31"/>
      <c r="N15" s="31"/>
    </row>
    <row r="16" spans="1:15">
      <c r="A16" s="9">
        <f>[22]DBD!A20</f>
        <v>12</v>
      </c>
      <c r="B16" s="9" t="str">
        <f>[22]DBD!B20</f>
        <v>SumGoalCnt</v>
      </c>
      <c r="C16" s="9" t="str">
        <f>[22]DBD!C20</f>
        <v>累計目標件數</v>
      </c>
      <c r="D16" s="9" t="str">
        <f>[22]DBD!D20</f>
        <v>DECIMAL</v>
      </c>
      <c r="E16" s="9">
        <f>[22]DBD!E20</f>
        <v>16</v>
      </c>
      <c r="F16" s="9">
        <f>[22]DBD!F20</f>
        <v>0</v>
      </c>
      <c r="G16" s="9">
        <f>[22]DBD!G20</f>
        <v>0</v>
      </c>
      <c r="H16" s="31" t="s">
        <v>163</v>
      </c>
      <c r="I16" s="30" t="s">
        <v>188</v>
      </c>
      <c r="J16" s="30" t="s">
        <v>189</v>
      </c>
      <c r="K16" s="30" t="s">
        <v>8</v>
      </c>
      <c r="L16" s="30">
        <v>4</v>
      </c>
      <c r="M16" s="31"/>
      <c r="N16" s="31"/>
    </row>
    <row r="17" spans="1:15">
      <c r="A17" s="9">
        <f>[22]DBD!A21</f>
        <v>13</v>
      </c>
      <c r="B17" s="9" t="str">
        <f>[22]DBD!B21</f>
        <v>GoalAmt</v>
      </c>
      <c r="C17" s="9" t="str">
        <f>[22]DBD!C21</f>
        <v>目標金額</v>
      </c>
      <c r="D17" s="9" t="str">
        <f>[22]DBD!D21</f>
        <v>DECIMAL</v>
      </c>
      <c r="E17" s="9">
        <f>[22]DBD!E21</f>
        <v>16</v>
      </c>
      <c r="F17" s="9">
        <f>[22]DBD!F21</f>
        <v>2</v>
      </c>
      <c r="G17" s="9">
        <f>[22]DBD!G21</f>
        <v>0</v>
      </c>
      <c r="H17" s="31" t="s">
        <v>163</v>
      </c>
      <c r="I17" s="31" t="s">
        <v>186</v>
      </c>
      <c r="J17" s="31" t="s">
        <v>187</v>
      </c>
      <c r="K17" s="31" t="s">
        <v>15</v>
      </c>
      <c r="L17" s="31">
        <v>11</v>
      </c>
      <c r="M17" s="31">
        <v>0</v>
      </c>
      <c r="N17" s="31"/>
    </row>
    <row r="18" spans="1:15">
      <c r="A18" s="9">
        <f>[22]DBD!A22</f>
        <v>14</v>
      </c>
      <c r="B18" s="9" t="str">
        <f>[22]DBD!B22</f>
        <v>SumGoalAmt</v>
      </c>
      <c r="C18" s="9" t="str">
        <f>[22]DBD!C22</f>
        <v>累計目標金額</v>
      </c>
      <c r="D18" s="9" t="str">
        <f>[22]DBD!D22</f>
        <v>DECIMAL</v>
      </c>
      <c r="E18" s="9">
        <f>[22]DBD!E22</f>
        <v>16</v>
      </c>
      <c r="F18" s="9">
        <f>[22]DBD!F22</f>
        <v>2</v>
      </c>
      <c r="G18" s="9">
        <f>[22]DBD!G22</f>
        <v>0</v>
      </c>
      <c r="H18" s="31" t="s">
        <v>163</v>
      </c>
      <c r="I18" s="31" t="s">
        <v>190</v>
      </c>
      <c r="J18" s="31" t="s">
        <v>159</v>
      </c>
      <c r="K18" s="31" t="s">
        <v>15</v>
      </c>
      <c r="L18" s="31">
        <v>11</v>
      </c>
      <c r="M18" s="31"/>
      <c r="N18" s="22"/>
    </row>
    <row r="19" spans="1:15">
      <c r="A19" s="9">
        <f>[22]DBD!A23</f>
        <v>15</v>
      </c>
      <c r="B19" s="9" t="str">
        <f>[22]DBD!B23</f>
        <v>CreateDate</v>
      </c>
      <c r="C19" s="9" t="str">
        <f>[22]DBD!C23</f>
        <v>建檔日期時間</v>
      </c>
      <c r="D19" s="9" t="str">
        <f>[22]DBD!D23</f>
        <v>DATE</v>
      </c>
      <c r="E19" s="9">
        <f>[22]DBD!E23</f>
        <v>0</v>
      </c>
      <c r="F19" s="9">
        <f>[22]DBD!F23</f>
        <v>0</v>
      </c>
      <c r="G19" s="9">
        <f>[22]DBD!G23</f>
        <v>0</v>
      </c>
      <c r="H19" s="31"/>
      <c r="I19" s="31"/>
      <c r="J19" s="31"/>
      <c r="K19" s="31"/>
      <c r="L19" s="31"/>
      <c r="M19" s="31"/>
      <c r="N19" s="34"/>
      <c r="O19" s="30"/>
    </row>
    <row r="20" spans="1:15">
      <c r="A20" s="9">
        <f>[22]DBD!A24</f>
        <v>16</v>
      </c>
      <c r="B20" s="9" t="str">
        <f>[22]DBD!B24</f>
        <v>CreateEmpNo</v>
      </c>
      <c r="C20" s="9" t="str">
        <f>[22]DBD!C24</f>
        <v>建檔人員</v>
      </c>
      <c r="D20" s="9" t="str">
        <f>[22]DBD!D24</f>
        <v>VARCHAR2</v>
      </c>
      <c r="E20" s="9">
        <f>[22]DBD!E24</f>
        <v>6</v>
      </c>
      <c r="F20" s="9">
        <f>[22]DBD!F24</f>
        <v>0</v>
      </c>
      <c r="G20" s="9">
        <f>[22]DBD!G24</f>
        <v>0</v>
      </c>
      <c r="H20" s="31"/>
      <c r="I20" s="31"/>
      <c r="J20" s="31"/>
      <c r="K20" s="31"/>
      <c r="L20" s="31"/>
      <c r="M20" s="31"/>
      <c r="N20" s="31"/>
    </row>
    <row r="21" spans="1:15">
      <c r="A21" s="9">
        <f>[22]DBD!A25</f>
        <v>17</v>
      </c>
      <c r="B21" s="9" t="str">
        <f>[22]DBD!B25</f>
        <v>LastUpdate</v>
      </c>
      <c r="C21" s="9" t="str">
        <f>[22]DBD!C25</f>
        <v>最後更新日期時間</v>
      </c>
      <c r="D21" s="9" t="str">
        <f>[22]DBD!D25</f>
        <v>DATE</v>
      </c>
      <c r="E21" s="9">
        <f>[22]DBD!E25</f>
        <v>0</v>
      </c>
      <c r="F21" s="9">
        <f>[22]DBD!F25</f>
        <v>0</v>
      </c>
      <c r="G21" s="9">
        <f>[22]DBD!G25</f>
        <v>0</v>
      </c>
      <c r="H21" s="15"/>
      <c r="I21" s="15"/>
      <c r="J21" s="15"/>
      <c r="K21" s="15"/>
      <c r="L21" s="15"/>
    </row>
    <row r="22" spans="1:15" ht="32.4">
      <c r="A22" s="9">
        <f>[22]DBD!A26</f>
        <v>18</v>
      </c>
      <c r="B22" s="9" t="str">
        <f>[22]DBD!B26</f>
        <v>LastUpdateEmpNo</v>
      </c>
      <c r="C22" s="9" t="str">
        <f>[22]DBD!C26</f>
        <v>最後更新人員</v>
      </c>
      <c r="D22" s="9" t="str">
        <f>[22]DBD!D26</f>
        <v>VARCHAR2</v>
      </c>
      <c r="E22" s="9">
        <f>[22]DBD!E26</f>
        <v>6</v>
      </c>
      <c r="F22" s="9">
        <f>[22]DBD!F26</f>
        <v>0</v>
      </c>
      <c r="G22" s="9">
        <f>[22]DBD!G26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13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21"/>
  <dimension ref="A1:O43"/>
  <sheetViews>
    <sheetView topLeftCell="E4" zoomScaleNormal="100" workbookViewId="0">
      <selection activeCell="O13" sqref="O13"/>
    </sheetView>
  </sheetViews>
  <sheetFormatPr defaultColWidth="55.5546875" defaultRowHeight="16.2"/>
  <cols>
    <col min="1" max="1" width="5.21875" style="11" bestFit="1" customWidth="1"/>
    <col min="2" max="2" width="19" style="11" bestFit="1" customWidth="1"/>
    <col min="3" max="3" width="21.44140625" style="11" bestFit="1" customWidth="1"/>
    <col min="4" max="4" width="32.44140625" style="11" bestFit="1" customWidth="1"/>
    <col min="5" max="5" width="8.21875" style="11" bestFit="1" customWidth="1"/>
    <col min="6" max="6" width="6.21875" style="11" bestFit="1" customWidth="1"/>
    <col min="7" max="7" width="42.21875" style="11" bestFit="1" customWidth="1"/>
    <col min="8" max="8" width="12.5546875" style="11" bestFit="1" customWidth="1"/>
    <col min="9" max="9" width="16.5546875" style="11" bestFit="1" customWidth="1"/>
    <col min="10" max="10" width="21.44140625" style="11" bestFit="1" customWidth="1"/>
    <col min="11" max="13" width="6.21875" style="11" bestFit="1" customWidth="1"/>
    <col min="14" max="14" width="19" style="11" bestFit="1" customWidth="1"/>
    <col min="15" max="16384" width="55.5546875" style="11"/>
  </cols>
  <sheetData>
    <row r="1" spans="1:15">
      <c r="A1" s="55" t="s">
        <v>21</v>
      </c>
      <c r="B1" s="56"/>
      <c r="C1" s="9" t="str">
        <f>[19]DBD!C1</f>
        <v>PfItDetail</v>
      </c>
      <c r="D1" s="9" t="str">
        <f>[19]DBD!D1</f>
        <v>介紹人業績明細檔</v>
      </c>
      <c r="E1" s="21" t="s">
        <v>22</v>
      </c>
      <c r="F1" s="10"/>
      <c r="G1" s="10"/>
    </row>
    <row r="2" spans="1:15" s="30" customFormat="1" ht="409.6">
      <c r="A2" s="45"/>
      <c r="B2" s="46" t="s">
        <v>318</v>
      </c>
      <c r="C2" s="28" t="s">
        <v>553</v>
      </c>
      <c r="D2" s="28"/>
      <c r="E2" s="21"/>
      <c r="F2" s="29"/>
      <c r="G2" s="29"/>
    </row>
    <row r="3" spans="1:15" s="30" customFormat="1">
      <c r="A3" s="45"/>
      <c r="B3" s="46" t="s">
        <v>319</v>
      </c>
      <c r="C3" s="28" t="s">
        <v>552</v>
      </c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81">
      <c r="A5" s="9">
        <f>[19]DBD!A9</f>
        <v>1</v>
      </c>
      <c r="B5" s="9" t="str">
        <f>[19]DBD!B9</f>
        <v>PerfDate</v>
      </c>
      <c r="C5" s="9" t="str">
        <f>[19]DBD!C9</f>
        <v>業績日期</v>
      </c>
      <c r="D5" s="9" t="str">
        <f>[19]DBD!D9</f>
        <v>DecimalD</v>
      </c>
      <c r="E5" s="9">
        <f>[19]DBD!E9</f>
        <v>8</v>
      </c>
      <c r="F5" s="9">
        <f>[19]DBD!F9</f>
        <v>0</v>
      </c>
      <c r="G5" s="9" t="str">
        <f>[19]DBD!G9</f>
        <v>SystemParas 系統參數設定檔
PerfDate 業績日期
1.撥貸放行時，寫入一筆
2.業績追回時新增一筆，追回欄為負值
3.同季追回時同步更新原筆的追回欄</v>
      </c>
      <c r="H5" s="15" t="s">
        <v>395</v>
      </c>
      <c r="I5" s="15" t="s">
        <v>225</v>
      </c>
      <c r="J5" s="15" t="s">
        <v>226</v>
      </c>
      <c r="K5" s="15" t="s">
        <v>8</v>
      </c>
      <c r="L5" s="15">
        <v>8</v>
      </c>
      <c r="M5" s="15"/>
      <c r="N5" s="15"/>
    </row>
    <row r="6" spans="1:15">
      <c r="A6" s="9">
        <f>[19]DBD!A10</f>
        <v>2</v>
      </c>
      <c r="B6" s="9" t="str">
        <f>[19]DBD!B10</f>
        <v>CustNo</v>
      </c>
      <c r="C6" s="9" t="str">
        <f>[19]DBD!C10</f>
        <v>戶號</v>
      </c>
      <c r="D6" s="9" t="str">
        <f>[19]DBD!D10</f>
        <v>DECIMAL</v>
      </c>
      <c r="E6" s="9">
        <f>[19]DBD!E10</f>
        <v>7</v>
      </c>
      <c r="F6" s="9">
        <f>[19]DBD!F10</f>
        <v>0</v>
      </c>
      <c r="G6" s="9">
        <f>[19]DBD!G10</f>
        <v>0</v>
      </c>
      <c r="H6" s="31" t="s">
        <v>395</v>
      </c>
      <c r="I6" s="15" t="s">
        <v>7</v>
      </c>
      <c r="J6" s="15" t="s">
        <v>221</v>
      </c>
      <c r="K6" s="15" t="s">
        <v>8</v>
      </c>
      <c r="L6" s="15">
        <v>7</v>
      </c>
      <c r="M6" s="15"/>
      <c r="N6" s="15"/>
    </row>
    <row r="7" spans="1:15">
      <c r="A7" s="9">
        <f>[19]DBD!A11</f>
        <v>3</v>
      </c>
      <c r="B7" s="9" t="str">
        <f>[19]DBD!B11</f>
        <v>FacmNo</v>
      </c>
      <c r="C7" s="9" t="str">
        <f>[19]DBD!C11</f>
        <v>額度編號</v>
      </c>
      <c r="D7" s="9" t="str">
        <f>[19]DBD!D11</f>
        <v>DECIMAL</v>
      </c>
      <c r="E7" s="9">
        <f>[19]DBD!E11</f>
        <v>3</v>
      </c>
      <c r="F7" s="9">
        <f>[19]DBD!F11</f>
        <v>0</v>
      </c>
      <c r="G7" s="9">
        <f>[19]DBD!G11</f>
        <v>0</v>
      </c>
      <c r="H7" s="31" t="s">
        <v>395</v>
      </c>
      <c r="I7" s="15" t="s">
        <v>17</v>
      </c>
      <c r="J7" s="15" t="s">
        <v>419</v>
      </c>
      <c r="K7" s="15" t="s">
        <v>8</v>
      </c>
      <c r="L7" s="15">
        <v>3</v>
      </c>
      <c r="M7" s="15"/>
      <c r="N7" s="15"/>
    </row>
    <row r="8" spans="1:15">
      <c r="A8" s="9">
        <f>[19]DBD!A12</f>
        <v>4</v>
      </c>
      <c r="B8" s="9" t="str">
        <f>[19]DBD!B12</f>
        <v>BormNo</v>
      </c>
      <c r="C8" s="9" t="str">
        <f>[19]DBD!C12</f>
        <v>撥款序號</v>
      </c>
      <c r="D8" s="9" t="str">
        <f>[19]DBD!D12</f>
        <v>DECIMAL</v>
      </c>
      <c r="E8" s="9">
        <f>[19]DBD!E12</f>
        <v>3</v>
      </c>
      <c r="F8" s="9">
        <f>[19]DBD!F12</f>
        <v>0</v>
      </c>
      <c r="G8" s="9">
        <f>[19]DBD!G12</f>
        <v>0</v>
      </c>
      <c r="H8" s="31" t="s">
        <v>395</v>
      </c>
      <c r="I8" s="15" t="s">
        <v>223</v>
      </c>
      <c r="J8" s="15" t="s">
        <v>420</v>
      </c>
      <c r="K8" s="15" t="s">
        <v>8</v>
      </c>
      <c r="L8" s="15">
        <v>3</v>
      </c>
      <c r="M8" s="15"/>
      <c r="N8" s="15"/>
    </row>
    <row r="9" spans="1:15">
      <c r="A9" s="9">
        <f>[19]DBD!A13</f>
        <v>5</v>
      </c>
      <c r="B9" s="9" t="str">
        <f>[19]DBD!B13</f>
        <v>RepayType</v>
      </c>
      <c r="C9" s="9" t="str">
        <f>[19]DBD!C13</f>
        <v>還款類別</v>
      </c>
      <c r="D9" s="9" t="str">
        <f>[19]DBD!D13</f>
        <v>DECIMAL</v>
      </c>
      <c r="E9" s="9">
        <f>[19]DBD!E13</f>
        <v>1</v>
      </c>
      <c r="F9" s="9">
        <f>[19]DBD!F13</f>
        <v>0</v>
      </c>
      <c r="G9" s="9" t="str">
        <f>[19]DBD!G13</f>
        <v>0.撥款 2.部分償還 3.提前結案</v>
      </c>
      <c r="H9" s="31"/>
      <c r="I9" s="31"/>
      <c r="J9" s="31"/>
      <c r="K9" s="31"/>
      <c r="L9" s="31"/>
      <c r="M9" s="31"/>
      <c r="N9" s="31" t="s">
        <v>396</v>
      </c>
    </row>
    <row r="10" spans="1:15">
      <c r="A10" s="9">
        <f>[19]DBD!A14</f>
        <v>6</v>
      </c>
      <c r="B10" s="9" t="str">
        <f>[19]DBD!B14</f>
        <v>DrawdownDate</v>
      </c>
      <c r="C10" s="9" t="str">
        <f>[19]DBD!C14</f>
        <v>撥款日/還款日</v>
      </c>
      <c r="D10" s="9" t="str">
        <f>[19]DBD!D14</f>
        <v>DecimalD</v>
      </c>
      <c r="E10" s="9">
        <f>[19]DBD!E14</f>
        <v>8</v>
      </c>
      <c r="F10" s="9">
        <f>[19]DBD!F14</f>
        <v>0</v>
      </c>
      <c r="G10" s="9">
        <f>[19]DBD!G14</f>
        <v>0</v>
      </c>
      <c r="H10" s="31" t="s">
        <v>395</v>
      </c>
      <c r="I10" s="15" t="s">
        <v>225</v>
      </c>
      <c r="J10" s="15" t="s">
        <v>226</v>
      </c>
      <c r="K10" s="15" t="s">
        <v>8</v>
      </c>
      <c r="L10" s="15">
        <v>8</v>
      </c>
      <c r="M10" s="15"/>
      <c r="N10" s="15"/>
    </row>
    <row r="11" spans="1:15">
      <c r="A11" s="9">
        <f>[19]DBD!A15</f>
        <v>7</v>
      </c>
      <c r="B11" s="9" t="str">
        <f>[19]DBD!B15</f>
        <v>ProdCode</v>
      </c>
      <c r="C11" s="9" t="str">
        <f>[19]DBD!C15</f>
        <v>商品代碼</v>
      </c>
      <c r="D11" s="9" t="str">
        <f>[19]DBD!D15</f>
        <v>VARCHAR2</v>
      </c>
      <c r="E11" s="9">
        <f>[19]DBD!E15</f>
        <v>5</v>
      </c>
      <c r="F11" s="9">
        <f>[19]DBD!F15</f>
        <v>0</v>
      </c>
      <c r="G11" s="9" t="str">
        <f>[19]DBD!G15</f>
        <v>FacMain.ProdNo 商品代碼</v>
      </c>
      <c r="H11" s="15" t="s">
        <v>397</v>
      </c>
      <c r="I11" s="15" t="s">
        <v>398</v>
      </c>
      <c r="J11" s="15" t="s">
        <v>421</v>
      </c>
      <c r="K11" s="15" t="s">
        <v>422</v>
      </c>
      <c r="L11" s="15">
        <v>5</v>
      </c>
      <c r="M11" s="15"/>
      <c r="N11" s="15" t="s">
        <v>399</v>
      </c>
      <c r="O11" s="11" t="s">
        <v>554</v>
      </c>
    </row>
    <row r="12" spans="1:15">
      <c r="A12" s="9">
        <f>[19]DBD!A16</f>
        <v>8</v>
      </c>
      <c r="B12" s="9" t="str">
        <f>[19]DBD!B16</f>
        <v>PieceCode</v>
      </c>
      <c r="C12" s="9" t="str">
        <f>[19]DBD!C16</f>
        <v>計件代碼</v>
      </c>
      <c r="D12" s="9" t="str">
        <f>[19]DBD!D16</f>
        <v>VARCHAR2</v>
      </c>
      <c r="E12" s="9">
        <f>[19]DBD!E16</f>
        <v>1</v>
      </c>
      <c r="F12" s="9">
        <f>[19]DBD!F16</f>
        <v>0</v>
      </c>
      <c r="G12" s="9" t="str">
        <f>[19]DBD!G16</f>
        <v>FacMain.PieceCode 計件代碼</v>
      </c>
      <c r="H12" s="31" t="s">
        <v>395</v>
      </c>
      <c r="I12" s="15" t="s">
        <v>400</v>
      </c>
      <c r="J12" s="15" t="s">
        <v>423</v>
      </c>
      <c r="K12" s="15" t="s">
        <v>424</v>
      </c>
      <c r="L12" s="15">
        <v>1</v>
      </c>
      <c r="M12" s="15"/>
      <c r="N12" s="15" t="s">
        <v>276</v>
      </c>
    </row>
    <row r="13" spans="1:15">
      <c r="A13" s="9">
        <f>[19]DBD!A17</f>
        <v>9</v>
      </c>
      <c r="B13" s="9" t="str">
        <f>[19]DBD!B17</f>
        <v>CntingCode</v>
      </c>
      <c r="C13" s="9" t="str">
        <f>[19]DBD!C17</f>
        <v>是否計件</v>
      </c>
      <c r="D13" s="9" t="str">
        <f>[19]DBD!D17</f>
        <v>VARCHAR2</v>
      </c>
      <c r="E13" s="9">
        <f>[19]DBD!E17</f>
        <v>1</v>
      </c>
      <c r="F13" s="9">
        <f>[19]DBD!F17</f>
        <v>0</v>
      </c>
      <c r="G13" s="9">
        <f>[19]DBD!G17</f>
        <v>0</v>
      </c>
      <c r="H13" s="31"/>
      <c r="I13" s="15"/>
      <c r="J13" s="15"/>
      <c r="K13" s="15"/>
      <c r="L13" s="15"/>
      <c r="M13" s="15"/>
      <c r="N13" s="15" t="s">
        <v>401</v>
      </c>
      <c r="O13" s="50"/>
    </row>
    <row r="14" spans="1:15">
      <c r="A14" s="9">
        <f>[19]DBD!A18</f>
        <v>10</v>
      </c>
      <c r="B14" s="9" t="str">
        <f>[19]DBD!B18</f>
        <v>DrawdownAmt</v>
      </c>
      <c r="C14" s="9" t="str">
        <f>[19]DBD!C18</f>
        <v>撥款金額/追回金額</v>
      </c>
      <c r="D14" s="9" t="str">
        <f>[19]DBD!D18</f>
        <v>DECIMAL</v>
      </c>
      <c r="E14" s="9">
        <f>[19]DBD!E18</f>
        <v>16</v>
      </c>
      <c r="F14" s="9">
        <f>[19]DBD!F18</f>
        <v>2</v>
      </c>
      <c r="G14" s="9">
        <f>[19]DBD!G18</f>
        <v>0</v>
      </c>
      <c r="H14" s="31" t="s">
        <v>395</v>
      </c>
      <c r="I14" s="15" t="s">
        <v>227</v>
      </c>
      <c r="J14" s="15" t="s">
        <v>228</v>
      </c>
      <c r="K14" s="15" t="s">
        <v>15</v>
      </c>
      <c r="L14" s="15">
        <v>11</v>
      </c>
      <c r="M14" s="15">
        <v>0</v>
      </c>
      <c r="N14" s="15"/>
    </row>
    <row r="15" spans="1:15">
      <c r="A15" s="9">
        <f>[19]DBD!A19</f>
        <v>11</v>
      </c>
      <c r="B15" s="9" t="str">
        <f>[19]DBD!B19</f>
        <v>UnitCode</v>
      </c>
      <c r="C15" s="9" t="str">
        <f>[19]DBD!C19</f>
        <v>單位代號</v>
      </c>
      <c r="D15" s="9" t="str">
        <f>[19]DBD!D19</f>
        <v>VARCHAR2</v>
      </c>
      <c r="E15" s="9">
        <f>[19]DBD!E19</f>
        <v>6</v>
      </c>
      <c r="F15" s="9">
        <f>[19]DBD!F19</f>
        <v>0</v>
      </c>
      <c r="G15" s="9" t="str">
        <f>[19]DBD!G19</f>
        <v>CdEmp.CenterCode 單位代號</v>
      </c>
      <c r="H15" s="31" t="s">
        <v>395</v>
      </c>
      <c r="I15" s="15" t="s">
        <v>402</v>
      </c>
      <c r="J15" s="15" t="s">
        <v>425</v>
      </c>
      <c r="K15" s="15" t="s">
        <v>426</v>
      </c>
      <c r="L15" s="15">
        <v>6</v>
      </c>
      <c r="M15" s="15"/>
      <c r="N15" s="15"/>
    </row>
    <row r="16" spans="1:15">
      <c r="A16" s="9">
        <f>[19]DBD!A20</f>
        <v>12</v>
      </c>
      <c r="B16" s="9" t="str">
        <f>[19]DBD!B20</f>
        <v>DistCode</v>
      </c>
      <c r="C16" s="9" t="str">
        <f>[19]DBD!C20</f>
        <v>區部代號</v>
      </c>
      <c r="D16" s="9" t="str">
        <f>[19]DBD!D20</f>
        <v>VARCHAR2</v>
      </c>
      <c r="E16" s="9">
        <f>[19]DBD!E20</f>
        <v>6</v>
      </c>
      <c r="F16" s="9">
        <f>[19]DBD!F20</f>
        <v>0</v>
      </c>
      <c r="G16" s="9" t="str">
        <f>[19]DBD!G20</f>
        <v>FacMain.District 區部</v>
      </c>
      <c r="H16" s="31" t="s">
        <v>395</v>
      </c>
      <c r="I16" s="11" t="s">
        <v>403</v>
      </c>
      <c r="J16" s="15" t="s">
        <v>427</v>
      </c>
      <c r="K16" s="15" t="s">
        <v>424</v>
      </c>
      <c r="L16" s="15">
        <v>6</v>
      </c>
      <c r="M16" s="15"/>
      <c r="N16" s="15"/>
    </row>
    <row r="17" spans="1:15">
      <c r="A17" s="9">
        <f>[19]DBD!A21</f>
        <v>13</v>
      </c>
      <c r="B17" s="9" t="str">
        <f>[19]DBD!B21</f>
        <v>DeptCode</v>
      </c>
      <c r="C17" s="9" t="str">
        <f>[19]DBD!C21</f>
        <v>部室代號</v>
      </c>
      <c r="D17" s="9" t="str">
        <f>[19]DBD!D21</f>
        <v>VARCHAR2</v>
      </c>
      <c r="E17" s="9">
        <f>[19]DBD!E21</f>
        <v>6</v>
      </c>
      <c r="F17" s="9">
        <f>[19]DBD!F21</f>
        <v>0</v>
      </c>
      <c r="G17" s="9" t="str">
        <f>[19]DBD!G21</f>
        <v>CdEmp.CenterCode2 部室代號</v>
      </c>
      <c r="H17" s="31" t="s">
        <v>395</v>
      </c>
      <c r="I17" s="15" t="s">
        <v>404</v>
      </c>
      <c r="J17" s="15" t="s">
        <v>428</v>
      </c>
      <c r="K17" s="15" t="s">
        <v>429</v>
      </c>
      <c r="L17" s="15">
        <v>6</v>
      </c>
      <c r="M17" s="15"/>
      <c r="N17" s="24" t="s">
        <v>277</v>
      </c>
    </row>
    <row r="18" spans="1:15">
      <c r="A18" s="9">
        <f>[19]DBD!A22</f>
        <v>14</v>
      </c>
      <c r="B18" s="9" t="str">
        <f>[19]DBD!B22</f>
        <v>Introducer</v>
      </c>
      <c r="C18" s="9" t="str">
        <f>[19]DBD!C22</f>
        <v>介紹人</v>
      </c>
      <c r="D18" s="9" t="str">
        <f>[19]DBD!D22</f>
        <v>NVARCHAR2</v>
      </c>
      <c r="E18" s="9">
        <f>[19]DBD!E22</f>
        <v>8</v>
      </c>
      <c r="F18" s="9">
        <f>[19]DBD!F22</f>
        <v>0</v>
      </c>
      <c r="G18" s="9" t="str">
        <f>[19]DBD!G22</f>
        <v>FacMain.Introducer 介紹人</v>
      </c>
      <c r="H18" s="31" t="s">
        <v>406</v>
      </c>
      <c r="I18" s="19" t="s">
        <v>405</v>
      </c>
      <c r="J18" s="19"/>
      <c r="K18" s="19"/>
      <c r="L18" s="19"/>
      <c r="M18" s="15"/>
      <c r="N18" s="15"/>
    </row>
    <row r="19" spans="1:15">
      <c r="A19" s="9">
        <f>[19]DBD!A23</f>
        <v>15</v>
      </c>
      <c r="B19" s="9" t="str">
        <f>[19]DBD!B23</f>
        <v>UnitManager</v>
      </c>
      <c r="C19" s="9" t="str">
        <f>[19]DBD!C23</f>
        <v>處經理代號</v>
      </c>
      <c r="D19" s="9" t="str">
        <f>[19]DBD!D23</f>
        <v>NVARCHAR2</v>
      </c>
      <c r="E19" s="9">
        <f>[19]DBD!E23</f>
        <v>8</v>
      </c>
      <c r="F19" s="9">
        <f>[19]DBD!F23</f>
        <v>0</v>
      </c>
      <c r="G19" s="9" t="str">
        <f>[19]DBD!G23</f>
        <v>CdBcm.UnitManager 處經理代號</v>
      </c>
      <c r="H19" s="31" t="s">
        <v>407</v>
      </c>
      <c r="I19" s="15" t="s">
        <v>405</v>
      </c>
      <c r="J19" s="15"/>
      <c r="K19" s="15"/>
      <c r="L19" s="15"/>
      <c r="M19" s="15"/>
      <c r="N19" s="15"/>
    </row>
    <row r="20" spans="1:15" ht="32.4">
      <c r="A20" s="9">
        <f>[19]DBD!A24</f>
        <v>16</v>
      </c>
      <c r="B20" s="9" t="str">
        <f>[19]DBD!B24</f>
        <v>DistManager</v>
      </c>
      <c r="C20" s="9" t="str">
        <f>[19]DBD!C24</f>
        <v>區經理代號</v>
      </c>
      <c r="D20" s="9" t="str">
        <f>[19]DBD!D24</f>
        <v>NVARCHAR2</v>
      </c>
      <c r="E20" s="9">
        <f>[19]DBD!E24</f>
        <v>8</v>
      </c>
      <c r="F20" s="9">
        <f>[19]DBD!F24</f>
        <v>0</v>
      </c>
      <c r="G20" s="9" t="str">
        <f>[19]DBD!G24</f>
        <v>CdBcm.DistManager 區經理代號</v>
      </c>
      <c r="H20" s="31" t="s">
        <v>408</v>
      </c>
      <c r="I20" s="31" t="s">
        <v>409</v>
      </c>
      <c r="J20" s="48" t="s">
        <v>432</v>
      </c>
      <c r="K20" s="48" t="s">
        <v>308</v>
      </c>
      <c r="L20" s="48">
        <v>6</v>
      </c>
      <c r="M20" s="15"/>
      <c r="N20" s="15"/>
    </row>
    <row r="21" spans="1:15" ht="32.4">
      <c r="A21" s="9">
        <f>[19]DBD!A25</f>
        <v>17</v>
      </c>
      <c r="B21" s="9" t="str">
        <f>[19]DBD!B25</f>
        <v>DeptManager</v>
      </c>
      <c r="C21" s="9" t="str">
        <f>[19]DBD!C25</f>
        <v>部經理代號</v>
      </c>
      <c r="D21" s="9" t="str">
        <f>[19]DBD!D25</f>
        <v>NVARCHAR2</v>
      </c>
      <c r="E21" s="9">
        <f>[19]DBD!E25</f>
        <v>8</v>
      </c>
      <c r="F21" s="9">
        <f>[19]DBD!F25</f>
        <v>0</v>
      </c>
      <c r="G21" s="9" t="str">
        <f>[19]DBD!G25</f>
        <v>CdBcm.DeptManager 部經理代號</v>
      </c>
      <c r="H21" s="31" t="s">
        <v>410</v>
      </c>
      <c r="I21" s="31" t="s">
        <v>411</v>
      </c>
      <c r="J21" s="48" t="s">
        <v>433</v>
      </c>
      <c r="K21" s="48" t="s">
        <v>308</v>
      </c>
      <c r="L21" s="48">
        <v>6</v>
      </c>
      <c r="M21" s="15"/>
      <c r="N21" s="15"/>
    </row>
    <row r="22" spans="1:15">
      <c r="A22" s="9">
        <f>[19]DBD!A26</f>
        <v>18</v>
      </c>
      <c r="B22" s="9" t="str">
        <f>[19]DBD!B26</f>
        <v>PerfCnt</v>
      </c>
      <c r="C22" s="9" t="str">
        <f>[19]DBD!C26</f>
        <v>件數</v>
      </c>
      <c r="D22" s="9" t="str">
        <f>[19]DBD!D26</f>
        <v>DECIMAL</v>
      </c>
      <c r="E22" s="9">
        <f>[19]DBD!E26</f>
        <v>5</v>
      </c>
      <c r="F22" s="9">
        <f>[19]DBD!F26</f>
        <v>1</v>
      </c>
      <c r="G22" s="9">
        <f>[19]DBD!G26</f>
        <v>0</v>
      </c>
      <c r="H22" s="15"/>
      <c r="I22" s="15"/>
      <c r="J22" s="15"/>
      <c r="K22" s="15"/>
      <c r="L22" s="15"/>
      <c r="M22" s="15"/>
      <c r="N22" s="15" t="s">
        <v>412</v>
      </c>
      <c r="O22" s="11">
        <v>1</v>
      </c>
    </row>
    <row r="23" spans="1:15">
      <c r="A23" s="9">
        <f>[19]DBD!A27</f>
        <v>19</v>
      </c>
      <c r="B23" s="9" t="str">
        <f>[19]DBD!B27</f>
        <v>PerfEqAmt</v>
      </c>
      <c r="C23" s="9" t="str">
        <f>[19]DBD!C27</f>
        <v>換算業績</v>
      </c>
      <c r="D23" s="9" t="str">
        <f>[19]DBD!D27</f>
        <v>DECIMAL</v>
      </c>
      <c r="E23" s="9">
        <f>[19]DBD!E27</f>
        <v>16</v>
      </c>
      <c r="F23" s="9">
        <f>[19]DBD!F27</f>
        <v>2</v>
      </c>
      <c r="G23" s="9">
        <f>[19]DBD!G27</f>
        <v>0</v>
      </c>
      <c r="H23" s="31" t="s">
        <v>430</v>
      </c>
      <c r="I23" s="15" t="s">
        <v>413</v>
      </c>
      <c r="J23" s="15" t="s">
        <v>434</v>
      </c>
      <c r="K23" s="15" t="s">
        <v>435</v>
      </c>
      <c r="L23" s="15">
        <v>10</v>
      </c>
      <c r="M23" s="15"/>
      <c r="N23" s="15" t="s">
        <v>414</v>
      </c>
      <c r="O23" s="11" t="s">
        <v>555</v>
      </c>
    </row>
    <row r="24" spans="1:15">
      <c r="A24" s="9">
        <f>[19]DBD!A28</f>
        <v>20</v>
      </c>
      <c r="B24" s="9" t="str">
        <f>[19]DBD!B28</f>
        <v>PerfReward</v>
      </c>
      <c r="C24" s="9" t="str">
        <f>[19]DBD!C28</f>
        <v>業務報酬</v>
      </c>
      <c r="D24" s="9" t="str">
        <f>[19]DBD!D28</f>
        <v>DECIMAL</v>
      </c>
      <c r="E24" s="9">
        <f>[19]DBD!E28</f>
        <v>16</v>
      </c>
      <c r="F24" s="9">
        <f>[19]DBD!F28</f>
        <v>2</v>
      </c>
      <c r="G24" s="9">
        <f>[19]DBD!G28</f>
        <v>0</v>
      </c>
      <c r="H24" s="31" t="s">
        <v>430</v>
      </c>
      <c r="I24" s="15" t="s">
        <v>415</v>
      </c>
      <c r="J24" s="15" t="s">
        <v>436</v>
      </c>
      <c r="K24" s="15" t="s">
        <v>437</v>
      </c>
      <c r="L24" s="15">
        <v>10</v>
      </c>
      <c r="M24" s="15"/>
      <c r="N24" s="31" t="s">
        <v>414</v>
      </c>
      <c r="O24" s="11" t="s">
        <v>556</v>
      </c>
    </row>
    <row r="25" spans="1:15">
      <c r="A25" s="9">
        <f>[19]DBD!A29</f>
        <v>21</v>
      </c>
      <c r="B25" s="9" t="str">
        <f>[19]DBD!B29</f>
        <v>PerfAmt</v>
      </c>
      <c r="C25" s="9" t="str">
        <f>[19]DBD!C29</f>
        <v>業績金額</v>
      </c>
      <c r="D25" s="9" t="str">
        <f>[19]DBD!D29</f>
        <v>DECIMAL</v>
      </c>
      <c r="E25" s="9">
        <f>[19]DBD!E29</f>
        <v>16</v>
      </c>
      <c r="F25" s="9">
        <f>[19]DBD!F29</f>
        <v>2</v>
      </c>
      <c r="G25" s="9">
        <f>[19]DBD!G29</f>
        <v>0</v>
      </c>
      <c r="H25" s="15"/>
      <c r="I25" s="15"/>
      <c r="J25" s="15"/>
      <c r="K25" s="15"/>
      <c r="L25" s="15"/>
      <c r="M25" s="15"/>
      <c r="N25" s="31" t="s">
        <v>416</v>
      </c>
      <c r="O25" s="11">
        <v>0</v>
      </c>
    </row>
    <row r="26" spans="1:15">
      <c r="A26" s="9">
        <f>[19]DBD!A30</f>
        <v>22</v>
      </c>
      <c r="B26" s="9" t="str">
        <f>[19]DBD!B30</f>
        <v>WorkMonth</v>
      </c>
      <c r="C26" s="9" t="str">
        <f>[19]DBD!C30</f>
        <v>工作月</v>
      </c>
      <c r="D26" s="9" t="str">
        <f>[19]DBD!D30</f>
        <v>DECIMAL</v>
      </c>
      <c r="E26" s="9">
        <f>[19]DBD!E30</f>
        <v>6</v>
      </c>
      <c r="F26" s="9">
        <f>[19]DBD!F30</f>
        <v>0</v>
      </c>
      <c r="G26" s="9">
        <f>[19]DBD!G30</f>
        <v>0</v>
      </c>
      <c r="H26" s="15" t="s">
        <v>431</v>
      </c>
      <c r="I26" s="15" t="s">
        <v>417</v>
      </c>
      <c r="J26" s="15" t="s">
        <v>438</v>
      </c>
      <c r="K26" s="15" t="s">
        <v>437</v>
      </c>
      <c r="L26" s="15">
        <v>6</v>
      </c>
      <c r="M26" s="15"/>
      <c r="N26" s="15"/>
    </row>
    <row r="27" spans="1:15" ht="162">
      <c r="A27" s="9">
        <f>[19]DBD!A31</f>
        <v>23</v>
      </c>
      <c r="B27" s="9" t="str">
        <f>[19]DBD!B31</f>
        <v>WorkSeason</v>
      </c>
      <c r="C27" s="9" t="str">
        <f>[19]DBD!C31</f>
        <v>工作季</v>
      </c>
      <c r="D27" s="9" t="str">
        <f>[19]DBD!D31</f>
        <v>DECIMAL</v>
      </c>
      <c r="E27" s="9">
        <f>[19]DBD!E31</f>
        <v>5</v>
      </c>
      <c r="F27" s="9">
        <f>[19]DBD!F31</f>
        <v>0</v>
      </c>
      <c r="G27" s="9">
        <f>[19]DBD!G31</f>
        <v>0</v>
      </c>
      <c r="H27" s="31" t="s">
        <v>431</v>
      </c>
      <c r="I27" s="31" t="s">
        <v>417</v>
      </c>
      <c r="J27" s="31" t="s">
        <v>438</v>
      </c>
      <c r="K27" s="31" t="s">
        <v>437</v>
      </c>
      <c r="L27" s="31">
        <v>6</v>
      </c>
      <c r="M27" s="15"/>
      <c r="N27" s="34" t="s">
        <v>418</v>
      </c>
      <c r="O27" s="53" t="s">
        <v>557</v>
      </c>
    </row>
    <row r="28" spans="1:15">
      <c r="A28" s="9">
        <f>[19]DBD!A32</f>
        <v>24</v>
      </c>
      <c r="B28" s="9" t="str">
        <f>[19]DBD!B32</f>
        <v>CreateDate</v>
      </c>
      <c r="C28" s="9" t="str">
        <f>[19]DBD!C32</f>
        <v>建檔日期時間</v>
      </c>
      <c r="D28" s="9" t="str">
        <f>[19]DBD!D32</f>
        <v>DATE</v>
      </c>
      <c r="E28" s="9">
        <f>[19]DBD!E32</f>
        <v>0</v>
      </c>
      <c r="F28" s="9">
        <f>[19]DBD!F32</f>
        <v>0</v>
      </c>
      <c r="G28" s="9">
        <f>[19]DBD!G32</f>
        <v>0</v>
      </c>
      <c r="H28" s="31"/>
      <c r="I28" s="15"/>
      <c r="J28" s="15"/>
      <c r="K28" s="15"/>
      <c r="L28" s="15"/>
      <c r="M28" s="15"/>
      <c r="N28" s="15"/>
    </row>
    <row r="29" spans="1:15">
      <c r="A29" s="9">
        <f>[19]DBD!A33</f>
        <v>25</v>
      </c>
      <c r="B29" s="9" t="str">
        <f>[19]DBD!B33</f>
        <v>CreateEmpNo</v>
      </c>
      <c r="C29" s="9" t="str">
        <f>[19]DBD!C33</f>
        <v>建檔人員</v>
      </c>
      <c r="D29" s="9" t="str">
        <f>[19]DBD!D33</f>
        <v>VARCHAR2</v>
      </c>
      <c r="E29" s="9">
        <f>[19]DBD!E33</f>
        <v>6</v>
      </c>
      <c r="F29" s="9">
        <f>[19]DBD!F33</f>
        <v>0</v>
      </c>
      <c r="G29" s="9">
        <f>[19]DBD!G33</f>
        <v>0</v>
      </c>
      <c r="H29" s="15"/>
      <c r="I29" s="15"/>
      <c r="J29" s="15"/>
      <c r="K29" s="15"/>
      <c r="L29" s="15"/>
      <c r="M29" s="15"/>
    </row>
    <row r="30" spans="1:15">
      <c r="A30" s="9">
        <f>[19]DBD!A34</f>
        <v>26</v>
      </c>
      <c r="B30" s="9" t="str">
        <f>[19]DBD!B34</f>
        <v>LastUpdate</v>
      </c>
      <c r="C30" s="9" t="str">
        <f>[19]DBD!C34</f>
        <v>最後更新日期時間</v>
      </c>
      <c r="D30" s="9" t="str">
        <f>[19]DBD!D34</f>
        <v>DATE</v>
      </c>
      <c r="E30" s="9">
        <f>[19]DBD!E34</f>
        <v>0</v>
      </c>
      <c r="F30" s="9">
        <f>[19]DBD!F34</f>
        <v>0</v>
      </c>
      <c r="G30" s="9">
        <f>[19]DBD!G34</f>
        <v>0</v>
      </c>
      <c r="M30" s="15"/>
      <c r="N30" s="15"/>
    </row>
    <row r="31" spans="1:15">
      <c r="A31" s="9">
        <f>[19]DBD!A35</f>
        <v>27</v>
      </c>
      <c r="B31" s="9" t="str">
        <f>[19]DBD!B35</f>
        <v>LastUpdateEmpNo</v>
      </c>
      <c r="C31" s="9" t="str">
        <f>[19]DBD!C35</f>
        <v>最後更新人員</v>
      </c>
      <c r="D31" s="9" t="str">
        <f>[19]DBD!D35</f>
        <v>VARCHAR2</v>
      </c>
      <c r="E31" s="9">
        <f>[19]DBD!E35</f>
        <v>6</v>
      </c>
      <c r="F31" s="9">
        <f>[19]DBD!F35</f>
        <v>0</v>
      </c>
      <c r="G31" s="9">
        <f>[19]DBD!G35</f>
        <v>0</v>
      </c>
      <c r="I31" s="25"/>
      <c r="J31" s="25"/>
      <c r="K31" s="25"/>
      <c r="L31" s="25"/>
    </row>
    <row r="32" spans="1:15">
      <c r="A32" s="28"/>
      <c r="B32" s="28"/>
      <c r="C32" s="28"/>
      <c r="D32" s="28"/>
      <c r="E32" s="28"/>
      <c r="F32" s="28"/>
      <c r="G32" s="28"/>
      <c r="I32" s="15"/>
      <c r="J32" s="15"/>
      <c r="K32" s="15"/>
      <c r="L32" s="15"/>
    </row>
    <row r="33" spans="1:12">
      <c r="A33" s="28"/>
      <c r="B33" s="28"/>
      <c r="C33" s="28"/>
      <c r="D33" s="28"/>
      <c r="E33" s="28"/>
      <c r="F33" s="28"/>
      <c r="G33" s="28"/>
      <c r="I33" s="15"/>
      <c r="J33" s="15"/>
      <c r="K33" s="15"/>
      <c r="L33" s="15"/>
    </row>
    <row r="34" spans="1:12">
      <c r="A34" s="28"/>
      <c r="B34" s="28"/>
      <c r="C34" s="28"/>
      <c r="D34" s="28"/>
      <c r="E34" s="28"/>
      <c r="F34" s="28"/>
      <c r="G34" s="28"/>
      <c r="I34" s="15"/>
      <c r="J34" s="15"/>
      <c r="K34" s="15"/>
      <c r="L34" s="15"/>
    </row>
    <row r="35" spans="1:12">
      <c r="A35" s="28"/>
      <c r="B35" s="28"/>
      <c r="C35" s="28"/>
      <c r="D35" s="28"/>
      <c r="E35" s="28"/>
      <c r="F35" s="28"/>
      <c r="G35" s="28"/>
      <c r="I35" s="15"/>
      <c r="J35" s="15"/>
      <c r="K35" s="15"/>
      <c r="L35" s="15"/>
    </row>
    <row r="36" spans="1:12">
      <c r="A36" s="28"/>
      <c r="B36" s="28"/>
      <c r="C36" s="28"/>
      <c r="D36" s="28"/>
      <c r="E36" s="28"/>
      <c r="F36" s="28"/>
      <c r="G36" s="28"/>
      <c r="I36" s="15"/>
      <c r="J36" s="15"/>
      <c r="K36" s="15"/>
      <c r="L36" s="15"/>
    </row>
    <row r="37" spans="1:12">
      <c r="A37" s="28"/>
      <c r="B37" s="28"/>
      <c r="C37" s="28"/>
      <c r="D37" s="28"/>
      <c r="E37" s="28"/>
      <c r="F37" s="28"/>
      <c r="G37" s="28"/>
      <c r="I37" s="15"/>
      <c r="J37" s="15"/>
      <c r="K37" s="15"/>
      <c r="L37" s="15"/>
    </row>
    <row r="38" spans="1:12">
      <c r="A38" s="28"/>
      <c r="B38" s="28"/>
      <c r="C38" s="28"/>
      <c r="D38" s="28"/>
      <c r="E38" s="28"/>
      <c r="F38" s="28"/>
      <c r="G38" s="28"/>
      <c r="I38" s="15"/>
      <c r="J38" s="15"/>
      <c r="K38" s="15"/>
      <c r="L38" s="15"/>
    </row>
    <row r="39" spans="1:12">
      <c r="A39" s="28"/>
      <c r="B39" s="28"/>
      <c r="C39" s="28"/>
      <c r="D39" s="28"/>
      <c r="E39" s="28"/>
      <c r="F39" s="28"/>
      <c r="G39" s="28"/>
      <c r="I39" s="15"/>
      <c r="J39" s="15"/>
      <c r="K39" s="15"/>
      <c r="L39" s="15"/>
    </row>
    <row r="40" spans="1:12">
      <c r="A40" s="28"/>
      <c r="B40" s="28"/>
      <c r="C40" s="28"/>
      <c r="D40" s="28"/>
      <c r="E40" s="28"/>
      <c r="F40" s="28"/>
      <c r="G40" s="28"/>
      <c r="I40" s="15"/>
      <c r="J40" s="15"/>
      <c r="K40" s="15"/>
      <c r="L40" s="15"/>
    </row>
    <row r="41" spans="1:12">
      <c r="A41" s="28"/>
      <c r="B41" s="28"/>
      <c r="C41" s="28"/>
      <c r="D41" s="28"/>
      <c r="E41" s="28"/>
      <c r="F41" s="28"/>
      <c r="G41" s="28"/>
      <c r="I41" s="15"/>
      <c r="J41" s="15"/>
      <c r="K41" s="15"/>
      <c r="L41" s="15"/>
    </row>
    <row r="42" spans="1:12">
      <c r="A42" s="28"/>
      <c r="B42" s="28"/>
      <c r="C42" s="28"/>
      <c r="D42" s="28"/>
      <c r="E42" s="28"/>
      <c r="F42" s="28"/>
      <c r="G42" s="28"/>
      <c r="I42" s="15"/>
      <c r="J42" s="15"/>
      <c r="K42" s="15"/>
      <c r="L42" s="15"/>
    </row>
    <row r="43" spans="1:12">
      <c r="I43" s="15"/>
      <c r="J43" s="15"/>
      <c r="K43" s="15"/>
      <c r="L43" s="15"/>
    </row>
  </sheetData>
  <mergeCells count="1">
    <mergeCell ref="A1:B1"/>
  </mergeCells>
  <phoneticPr fontId="1" type="noConversion"/>
  <hyperlinks>
    <hyperlink ref="E1" location="'L5'!A1" display="回首頁" xr:uid="{00000000-0004-0000-14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22"/>
  <dimension ref="A1:O25"/>
  <sheetViews>
    <sheetView topLeftCell="A4" workbookViewId="0">
      <selection activeCell="O4" sqref="O4"/>
    </sheetView>
  </sheetViews>
  <sheetFormatPr defaultColWidth="55.5546875" defaultRowHeight="16.2"/>
  <cols>
    <col min="1" max="1" width="5.21875" style="11" bestFit="1" customWidth="1"/>
    <col min="2" max="3" width="22.6640625" style="11" bestFit="1" customWidth="1"/>
    <col min="4" max="4" width="25.109375" style="11" bestFit="1" customWidth="1"/>
    <col min="5" max="5" width="8.21875" style="11" bestFit="1" customWidth="1"/>
    <col min="6" max="6" width="6.21875" style="11" bestFit="1" customWidth="1"/>
    <col min="7" max="7" width="42.2187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55.5546875" style="11"/>
  </cols>
  <sheetData>
    <row r="1" spans="1:15">
      <c r="A1" s="55" t="s">
        <v>21</v>
      </c>
      <c r="B1" s="56"/>
      <c r="C1" s="9" t="str">
        <f>[20]DBD!C1</f>
        <v>PfReward</v>
      </c>
      <c r="D1" s="9" t="str">
        <f>[20]DBD!D1</f>
        <v>介紹、協辦獎金發放檔</v>
      </c>
      <c r="E1" s="21" t="s">
        <v>22</v>
      </c>
      <c r="F1" s="10"/>
      <c r="G1" s="10"/>
    </row>
    <row r="2" spans="1:15" s="30" customFormat="1" ht="409.6">
      <c r="A2" s="45"/>
      <c r="B2" s="46" t="s">
        <v>318</v>
      </c>
      <c r="C2" s="28" t="s">
        <v>558</v>
      </c>
      <c r="D2" s="28"/>
      <c r="E2" s="21"/>
      <c r="F2" s="29"/>
      <c r="G2" s="29"/>
    </row>
    <row r="3" spans="1:15" s="30" customFormat="1">
      <c r="A3" s="45"/>
      <c r="B3" s="46" t="s">
        <v>319</v>
      </c>
      <c r="C3" s="28" t="s">
        <v>439</v>
      </c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64.8">
      <c r="A5" s="9">
        <f>[20]DBD!A9</f>
        <v>1</v>
      </c>
      <c r="B5" s="9" t="str">
        <f>[20]DBD!B9</f>
        <v>PerfDate</v>
      </c>
      <c r="C5" s="9" t="str">
        <f>[20]DBD!C9</f>
        <v>業績日期</v>
      </c>
      <c r="D5" s="9" t="str">
        <f>[20]DBD!D9</f>
        <v>DecimalD</v>
      </c>
      <c r="E5" s="9">
        <f>[20]DBD!E9</f>
        <v>8</v>
      </c>
      <c r="F5" s="9">
        <f>[20]DBD!F9</f>
        <v>0</v>
      </c>
      <c r="G5" s="9" t="str">
        <f>[20]DBD!G9</f>
        <v>SystemParas 系統參數設定檔
PerfDate 業績日期
1.撥貸放行時，寫入一筆
2.業績追回時新增一筆，獎金欄為負值</v>
      </c>
      <c r="H5" s="15" t="s">
        <v>281</v>
      </c>
      <c r="I5" s="15" t="s">
        <v>225</v>
      </c>
      <c r="J5" s="15" t="s">
        <v>226</v>
      </c>
      <c r="K5" s="15" t="s">
        <v>8</v>
      </c>
      <c r="L5" s="15">
        <v>8</v>
      </c>
      <c r="M5" s="15"/>
      <c r="N5" s="15"/>
    </row>
    <row r="6" spans="1:15">
      <c r="A6" s="9">
        <f>[20]DBD!A10</f>
        <v>2</v>
      </c>
      <c r="B6" s="9" t="str">
        <f>[20]DBD!B10</f>
        <v>CustNo</v>
      </c>
      <c r="C6" s="9" t="str">
        <f>[20]DBD!C10</f>
        <v>戶號</v>
      </c>
      <c r="D6" s="9" t="str">
        <f>[20]DBD!D10</f>
        <v>DECIMAL</v>
      </c>
      <c r="E6" s="9">
        <f>[20]DBD!E10</f>
        <v>7</v>
      </c>
      <c r="F6" s="9">
        <f>[20]DBD!F10</f>
        <v>0</v>
      </c>
      <c r="G6" s="9">
        <f>[20]DBD!G10</f>
        <v>0</v>
      </c>
      <c r="H6" s="31" t="s">
        <v>281</v>
      </c>
      <c r="I6" s="19" t="s">
        <v>7</v>
      </c>
      <c r="J6" s="19" t="s">
        <v>19</v>
      </c>
      <c r="K6" s="19" t="s">
        <v>8</v>
      </c>
      <c r="L6" s="19">
        <v>7</v>
      </c>
      <c r="M6" s="15"/>
      <c r="N6" s="15"/>
    </row>
    <row r="7" spans="1:15">
      <c r="A7" s="9">
        <f>[20]DBD!A11</f>
        <v>3</v>
      </c>
      <c r="B7" s="9" t="str">
        <f>[20]DBD!B11</f>
        <v>FacmNo</v>
      </c>
      <c r="C7" s="9" t="str">
        <f>[20]DBD!C11</f>
        <v>額度編號</v>
      </c>
      <c r="D7" s="9" t="str">
        <f>[20]DBD!D11</f>
        <v>DECIMAL</v>
      </c>
      <c r="E7" s="9">
        <f>[20]DBD!E11</f>
        <v>3</v>
      </c>
      <c r="F7" s="9">
        <f>[20]DBD!F11</f>
        <v>0</v>
      </c>
      <c r="G7" s="9">
        <f>[20]DBD!G11</f>
        <v>0</v>
      </c>
      <c r="H7" s="31" t="s">
        <v>281</v>
      </c>
      <c r="I7" s="15" t="s">
        <v>17</v>
      </c>
      <c r="J7" s="15" t="s">
        <v>20</v>
      </c>
      <c r="K7" s="15" t="s">
        <v>8</v>
      </c>
      <c r="L7" s="15">
        <v>3</v>
      </c>
      <c r="M7" s="15"/>
      <c r="N7" s="15"/>
    </row>
    <row r="8" spans="1:15">
      <c r="A8" s="9">
        <f>[20]DBD!A12</f>
        <v>4</v>
      </c>
      <c r="B8" s="9" t="str">
        <f>[20]DBD!B12</f>
        <v>BormNo</v>
      </c>
      <c r="C8" s="9" t="str">
        <f>[20]DBD!C12</f>
        <v>撥款序號</v>
      </c>
      <c r="D8" s="9" t="str">
        <f>[20]DBD!D12</f>
        <v>DECIMAL</v>
      </c>
      <c r="E8" s="9">
        <f>[20]DBD!E12</f>
        <v>3</v>
      </c>
      <c r="F8" s="9">
        <f>[20]DBD!F12</f>
        <v>0</v>
      </c>
      <c r="G8" s="9">
        <f>[20]DBD!G12</f>
        <v>0</v>
      </c>
      <c r="H8" s="15" t="s">
        <v>286</v>
      </c>
      <c r="I8" s="15" t="s">
        <v>223</v>
      </c>
      <c r="J8" s="15" t="s">
        <v>224</v>
      </c>
      <c r="K8" s="15" t="s">
        <v>8</v>
      </c>
      <c r="L8" s="15">
        <v>3</v>
      </c>
      <c r="M8" s="15"/>
      <c r="N8" s="15"/>
    </row>
    <row r="9" spans="1:15">
      <c r="A9" s="9">
        <f>[20]DBD!A13</f>
        <v>5</v>
      </c>
      <c r="B9" s="9" t="str">
        <f>[20]DBD!B13</f>
        <v>Introducer</v>
      </c>
      <c r="C9" s="9" t="str">
        <f>[20]DBD!C13</f>
        <v>介紹人員編</v>
      </c>
      <c r="D9" s="9" t="str">
        <f>[20]DBD!D13</f>
        <v>VARCHAR2</v>
      </c>
      <c r="E9" s="9">
        <f>[20]DBD!E13</f>
        <v>6</v>
      </c>
      <c r="F9" s="9">
        <f>[20]DBD!F13</f>
        <v>0</v>
      </c>
      <c r="G9" s="9">
        <f>[20]DBD!G13</f>
        <v>0</v>
      </c>
      <c r="H9" s="15" t="s">
        <v>281</v>
      </c>
      <c r="I9" s="19" t="s">
        <v>219</v>
      </c>
      <c r="J9" s="19" t="s">
        <v>220</v>
      </c>
      <c r="K9" s="19" t="s">
        <v>6</v>
      </c>
      <c r="L9" s="19">
        <v>6</v>
      </c>
      <c r="M9" s="15"/>
      <c r="N9" s="15"/>
    </row>
    <row r="10" spans="1:15">
      <c r="A10" s="9">
        <f>[20]DBD!A14</f>
        <v>6</v>
      </c>
      <c r="B10" s="9" t="str">
        <f>[20]DBD!B14</f>
        <v>Coorgnizer</v>
      </c>
      <c r="C10" s="9" t="str">
        <f>[20]DBD!C14</f>
        <v>協辦人員編</v>
      </c>
      <c r="D10" s="9" t="str">
        <f>[20]DBD!D14</f>
        <v>VARCHAR2</v>
      </c>
      <c r="E10" s="9">
        <f>[20]DBD!E14</f>
        <v>6</v>
      </c>
      <c r="F10" s="9">
        <f>[20]DBD!F14</f>
        <v>0</v>
      </c>
      <c r="G10" s="9">
        <f>[20]DBD!G14</f>
        <v>0</v>
      </c>
      <c r="H10" s="15" t="s">
        <v>195</v>
      </c>
      <c r="I10" s="15" t="s">
        <v>164</v>
      </c>
      <c r="J10" s="15" t="s">
        <v>165</v>
      </c>
      <c r="K10" s="15" t="s">
        <v>6</v>
      </c>
      <c r="L10" s="15">
        <v>6</v>
      </c>
      <c r="M10" s="15"/>
      <c r="N10" s="24" t="s">
        <v>282</v>
      </c>
    </row>
    <row r="11" spans="1:15">
      <c r="A11" s="9">
        <f>[20]DBD!A15</f>
        <v>7</v>
      </c>
      <c r="B11" s="9" t="str">
        <f>[20]DBD!B15</f>
        <v>InterviewerA</v>
      </c>
      <c r="C11" s="9" t="str">
        <f>[20]DBD!C15</f>
        <v>晤談一員編</v>
      </c>
      <c r="D11" s="9" t="str">
        <f>[20]DBD!D15</f>
        <v>VARCHAR2</v>
      </c>
      <c r="E11" s="9">
        <f>[20]DBD!E15</f>
        <v>6</v>
      </c>
      <c r="F11" s="9">
        <f>[20]DBD!F15</f>
        <v>0</v>
      </c>
      <c r="G11" s="9">
        <f>[20]DBD!G15</f>
        <v>0</v>
      </c>
      <c r="H11" s="15" t="s">
        <v>195</v>
      </c>
      <c r="I11" s="15" t="s">
        <v>196</v>
      </c>
      <c r="J11" s="15" t="s">
        <v>197</v>
      </c>
      <c r="K11" s="15" t="s">
        <v>6</v>
      </c>
      <c r="L11" s="15">
        <v>6</v>
      </c>
      <c r="M11" s="15"/>
      <c r="N11" s="15"/>
    </row>
    <row r="12" spans="1:15">
      <c r="A12" s="9">
        <f>[20]DBD!A16</f>
        <v>8</v>
      </c>
      <c r="B12" s="9" t="str">
        <f>[20]DBD!B16</f>
        <v>InterviewerB</v>
      </c>
      <c r="C12" s="9" t="str">
        <f>[20]DBD!C16</f>
        <v>晤談二員編</v>
      </c>
      <c r="D12" s="9" t="str">
        <f>[20]DBD!D16</f>
        <v>VARCHAR2</v>
      </c>
      <c r="E12" s="9">
        <f>[20]DBD!E16</f>
        <v>6</v>
      </c>
      <c r="F12" s="9">
        <f>[20]DBD!F16</f>
        <v>0</v>
      </c>
      <c r="G12" s="9">
        <f>[20]DBD!G16</f>
        <v>0</v>
      </c>
      <c r="H12" s="15" t="s">
        <v>195</v>
      </c>
      <c r="I12" s="15" t="s">
        <v>198</v>
      </c>
      <c r="J12" s="15" t="s">
        <v>199</v>
      </c>
      <c r="K12" s="15" t="s">
        <v>6</v>
      </c>
      <c r="L12" s="15">
        <v>6</v>
      </c>
      <c r="M12" s="15"/>
      <c r="N12" s="15"/>
    </row>
    <row r="13" spans="1:15">
      <c r="A13" s="9">
        <f>[20]DBD!A17</f>
        <v>9</v>
      </c>
      <c r="B13" s="9" t="str">
        <f>[20]DBD!B17</f>
        <v>IntroducerBonus</v>
      </c>
      <c r="C13" s="9" t="str">
        <f>[20]DBD!C17</f>
        <v>介紹人介紹獎金</v>
      </c>
      <c r="D13" s="9" t="str">
        <f>[20]DBD!D17</f>
        <v>DECIMAL</v>
      </c>
      <c r="E13" s="9">
        <f>[20]DBD!E17</f>
        <v>16</v>
      </c>
      <c r="F13" s="9">
        <f>[20]DBD!F17</f>
        <v>2</v>
      </c>
      <c r="G13" s="9">
        <f>[20]DBD!G17</f>
        <v>0</v>
      </c>
      <c r="H13" s="31" t="s">
        <v>286</v>
      </c>
      <c r="I13" s="31" t="s">
        <v>443</v>
      </c>
      <c r="J13" s="31" t="s">
        <v>445</v>
      </c>
      <c r="K13" s="31" t="s">
        <v>447</v>
      </c>
      <c r="L13" s="31">
        <v>7</v>
      </c>
      <c r="M13" s="31"/>
      <c r="N13" s="31" t="s">
        <v>449</v>
      </c>
      <c r="O13" s="30" t="s">
        <v>560</v>
      </c>
    </row>
    <row r="14" spans="1:15">
      <c r="A14" s="9">
        <f>[20]DBD!A18</f>
        <v>10</v>
      </c>
      <c r="B14" s="9" t="str">
        <f>[20]DBD!B18</f>
        <v>IntroducerBonusDate</v>
      </c>
      <c r="C14" s="9" t="str">
        <f>[20]DBD!C18</f>
        <v>介紹獎金發放日</v>
      </c>
      <c r="D14" s="9" t="str">
        <f>[20]DBD!D18</f>
        <v>DecimalD</v>
      </c>
      <c r="E14" s="9">
        <f>[20]DBD!E18</f>
        <v>8</v>
      </c>
      <c r="F14" s="9">
        <f>[20]DBD!F18</f>
        <v>0</v>
      </c>
      <c r="G14" s="9">
        <f>[20]DBD!G18</f>
        <v>0</v>
      </c>
      <c r="H14" s="31" t="s">
        <v>286</v>
      </c>
      <c r="I14" s="31" t="s">
        <v>442</v>
      </c>
      <c r="J14" s="31" t="s">
        <v>446</v>
      </c>
      <c r="K14" s="31" t="s">
        <v>448</v>
      </c>
      <c r="L14" s="31">
        <v>8</v>
      </c>
      <c r="M14" s="31"/>
      <c r="N14" s="31" t="s">
        <v>449</v>
      </c>
      <c r="O14" s="30" t="s">
        <v>562</v>
      </c>
    </row>
    <row r="15" spans="1:15">
      <c r="A15" s="9">
        <f>[20]DBD!A19</f>
        <v>11</v>
      </c>
      <c r="B15" s="9" t="str">
        <f>[20]DBD!B19</f>
        <v>IntroducerAddBonus</v>
      </c>
      <c r="C15" s="9" t="str">
        <f>[20]DBD!C19</f>
        <v>介紹人加碼獎勵津貼</v>
      </c>
      <c r="D15" s="9" t="str">
        <f>[20]DBD!D19</f>
        <v>DECIMAL</v>
      </c>
      <c r="E15" s="9">
        <f>[20]DBD!E19</f>
        <v>16</v>
      </c>
      <c r="F15" s="9">
        <f>[20]DBD!F19</f>
        <v>2</v>
      </c>
      <c r="G15" s="9">
        <f>[20]DBD!G19</f>
        <v>0</v>
      </c>
      <c r="H15" s="31"/>
      <c r="I15" s="31"/>
      <c r="J15" s="31"/>
      <c r="K15" s="31"/>
      <c r="L15" s="31"/>
      <c r="M15" s="31"/>
      <c r="N15" s="31" t="s">
        <v>440</v>
      </c>
      <c r="O15" s="11">
        <v>0</v>
      </c>
    </row>
    <row r="16" spans="1:15" ht="32.4">
      <c r="A16" s="9">
        <f>[20]DBD!A20</f>
        <v>12</v>
      </c>
      <c r="B16" s="9" t="str">
        <f>[20]DBD!B20</f>
        <v>IntroducerAddBonusDate</v>
      </c>
      <c r="C16" s="9" t="str">
        <f>[20]DBD!C20</f>
        <v>獎勵津貼發放日</v>
      </c>
      <c r="D16" s="9" t="str">
        <f>[20]DBD!D20</f>
        <v>DecimalD</v>
      </c>
      <c r="E16" s="9">
        <f>[20]DBD!E20</f>
        <v>8</v>
      </c>
      <c r="F16" s="9">
        <f>[20]DBD!F20</f>
        <v>0</v>
      </c>
      <c r="G16" s="9">
        <f>[20]DBD!G20</f>
        <v>0</v>
      </c>
      <c r="H16" s="31"/>
      <c r="I16" s="31"/>
      <c r="J16" s="31"/>
      <c r="K16" s="31"/>
      <c r="L16" s="31"/>
      <c r="M16" s="31"/>
      <c r="N16" s="31" t="s">
        <v>440</v>
      </c>
      <c r="O16" s="11">
        <v>0</v>
      </c>
    </row>
    <row r="17" spans="1:15">
      <c r="A17" s="9">
        <f>[20]DBD!A21</f>
        <v>13</v>
      </c>
      <c r="B17" s="9" t="str">
        <f>[20]DBD!B21</f>
        <v>CoorgnizerBonus</v>
      </c>
      <c r="C17" s="9" t="str">
        <f>[20]DBD!C21</f>
        <v>協辦人員協辦獎金</v>
      </c>
      <c r="D17" s="9" t="str">
        <f>[20]DBD!D21</f>
        <v>DECIMAL</v>
      </c>
      <c r="E17" s="9">
        <f>[20]DBD!E21</f>
        <v>16</v>
      </c>
      <c r="F17" s="9">
        <f>[20]DBD!F21</f>
        <v>2</v>
      </c>
      <c r="G17" s="9">
        <f>[20]DBD!G21</f>
        <v>0</v>
      </c>
      <c r="H17" s="31" t="s">
        <v>286</v>
      </c>
      <c r="I17" s="31" t="s">
        <v>444</v>
      </c>
      <c r="J17" s="31" t="s">
        <v>445</v>
      </c>
      <c r="K17" s="31" t="s">
        <v>447</v>
      </c>
      <c r="L17" s="31">
        <v>7</v>
      </c>
      <c r="M17" s="31"/>
      <c r="N17" s="31" t="s">
        <v>450</v>
      </c>
      <c r="O17" s="30" t="s">
        <v>561</v>
      </c>
    </row>
    <row r="18" spans="1:15">
      <c r="A18" s="9">
        <f>[20]DBD!A22</f>
        <v>14</v>
      </c>
      <c r="B18" s="9" t="str">
        <f>[20]DBD!B22</f>
        <v>CoorgnizerBonusDate</v>
      </c>
      <c r="C18" s="9" t="str">
        <f>[20]DBD!C22</f>
        <v>協辦獎金發放日</v>
      </c>
      <c r="D18" s="9" t="str">
        <f>[20]DBD!D22</f>
        <v>DecimalD</v>
      </c>
      <c r="E18" s="9">
        <f>[20]DBD!E22</f>
        <v>8</v>
      </c>
      <c r="F18" s="9">
        <f>[20]DBD!F22</f>
        <v>0</v>
      </c>
      <c r="G18" s="9">
        <f>[20]DBD!G22</f>
        <v>0</v>
      </c>
      <c r="H18" s="31" t="s">
        <v>286</v>
      </c>
      <c r="I18" s="31" t="s">
        <v>442</v>
      </c>
      <c r="J18" s="31" t="s">
        <v>446</v>
      </c>
      <c r="K18" s="31" t="s">
        <v>448</v>
      </c>
      <c r="L18" s="31">
        <v>8</v>
      </c>
      <c r="M18" s="31"/>
      <c r="N18" s="31" t="s">
        <v>450</v>
      </c>
      <c r="O18" s="30" t="s">
        <v>563</v>
      </c>
    </row>
    <row r="19" spans="1:15">
      <c r="A19" s="9">
        <f>[20]DBD!A23</f>
        <v>15</v>
      </c>
      <c r="B19" s="9" t="str">
        <f>[20]DBD!B23</f>
        <v>WorkMonth</v>
      </c>
      <c r="C19" s="9" t="str">
        <f>[20]DBD!C23</f>
        <v>工作月</v>
      </c>
      <c r="D19" s="9" t="str">
        <f>[20]DBD!D23</f>
        <v>DECIMAL</v>
      </c>
      <c r="E19" s="9">
        <f>[20]DBD!E23</f>
        <v>6</v>
      </c>
      <c r="F19" s="9">
        <f>[20]DBD!F23</f>
        <v>0</v>
      </c>
      <c r="G19" s="9">
        <f>[20]DBD!G23</f>
        <v>0</v>
      </c>
      <c r="H19" s="31" t="s">
        <v>431</v>
      </c>
      <c r="I19" s="31" t="s">
        <v>441</v>
      </c>
      <c r="J19" s="31" t="s">
        <v>451</v>
      </c>
      <c r="K19" s="31" t="s">
        <v>437</v>
      </c>
      <c r="L19" s="31">
        <v>6</v>
      </c>
      <c r="M19" s="31"/>
      <c r="N19" s="31" t="s">
        <v>452</v>
      </c>
      <c r="O19" s="11" t="s">
        <v>559</v>
      </c>
    </row>
    <row r="20" spans="1:15" ht="162">
      <c r="A20" s="9">
        <f>[20]DBD!A24</f>
        <v>16</v>
      </c>
      <c r="B20" s="9" t="str">
        <f>[20]DBD!B24</f>
        <v>WorkSeason</v>
      </c>
      <c r="C20" s="9" t="str">
        <f>[20]DBD!C24</f>
        <v>工作季</v>
      </c>
      <c r="D20" s="9" t="str">
        <f>[20]DBD!D24</f>
        <v>DECIMAL</v>
      </c>
      <c r="E20" s="9">
        <f>[20]DBD!E24</f>
        <v>5</v>
      </c>
      <c r="F20" s="9">
        <f>[20]DBD!F24</f>
        <v>0</v>
      </c>
      <c r="G20" s="9">
        <f>[20]DBD!G24</f>
        <v>0</v>
      </c>
      <c r="H20" s="31" t="s">
        <v>431</v>
      </c>
      <c r="I20" s="31" t="s">
        <v>441</v>
      </c>
      <c r="J20" s="31" t="s">
        <v>451</v>
      </c>
      <c r="K20" s="31" t="s">
        <v>437</v>
      </c>
      <c r="L20" s="31">
        <v>6</v>
      </c>
      <c r="M20" s="31"/>
      <c r="N20" s="34" t="s">
        <v>453</v>
      </c>
      <c r="O20" s="53" t="s">
        <v>557</v>
      </c>
    </row>
    <row r="21" spans="1:15">
      <c r="A21" s="9">
        <f>[20]DBD!A25</f>
        <v>17</v>
      </c>
      <c r="B21" s="9" t="str">
        <f>[20]DBD!B25</f>
        <v>CreateDate</v>
      </c>
      <c r="C21" s="9" t="str">
        <f>[20]DBD!C25</f>
        <v>建檔日期時間</v>
      </c>
      <c r="D21" s="9" t="str">
        <f>[20]DBD!D25</f>
        <v>DATE</v>
      </c>
      <c r="E21" s="9">
        <f>[20]DBD!E25</f>
        <v>0</v>
      </c>
      <c r="F21" s="9">
        <f>[20]DBD!F25</f>
        <v>0</v>
      </c>
      <c r="G21" s="9">
        <f>[20]DBD!G25</f>
        <v>0</v>
      </c>
      <c r="H21" s="31"/>
      <c r="I21" s="31"/>
      <c r="J21" s="31"/>
      <c r="K21" s="31"/>
      <c r="L21" s="31"/>
      <c r="M21" s="31"/>
      <c r="N21" s="31"/>
    </row>
    <row r="22" spans="1:15">
      <c r="A22" s="28">
        <f>[20]DBD!A26</f>
        <v>18</v>
      </c>
      <c r="B22" s="28" t="str">
        <f>[20]DBD!B26</f>
        <v>CreateEmpNo</v>
      </c>
      <c r="C22" s="28" t="str">
        <f>[20]DBD!C26</f>
        <v>建檔人員</v>
      </c>
      <c r="D22" s="28" t="str">
        <f>[20]DBD!D26</f>
        <v>VARCHAR2</v>
      </c>
      <c r="E22" s="28">
        <f>[20]DBD!E26</f>
        <v>6</v>
      </c>
      <c r="F22" s="28">
        <f>[20]DBD!F26</f>
        <v>0</v>
      </c>
      <c r="G22" s="28">
        <f>[20]DBD!G26</f>
        <v>0</v>
      </c>
      <c r="H22" s="31"/>
      <c r="I22" s="31"/>
      <c r="J22" s="31"/>
      <c r="K22" s="31"/>
      <c r="L22" s="31"/>
      <c r="M22" s="31"/>
      <c r="N22" s="31"/>
    </row>
    <row r="23" spans="1:15">
      <c r="A23" s="28">
        <f>[20]DBD!A27</f>
        <v>19</v>
      </c>
      <c r="B23" s="28" t="str">
        <f>[20]DBD!B27</f>
        <v>LastUpdate</v>
      </c>
      <c r="C23" s="28" t="str">
        <f>[20]DBD!C27</f>
        <v>最後更新日期時間</v>
      </c>
      <c r="D23" s="28" t="str">
        <f>[20]DBD!D27</f>
        <v>DATE</v>
      </c>
      <c r="E23" s="28">
        <f>[20]DBD!E27</f>
        <v>0</v>
      </c>
      <c r="F23" s="28">
        <f>[20]DBD!F27</f>
        <v>0</v>
      </c>
      <c r="G23" s="28">
        <f>[20]DBD!G27</f>
        <v>0</v>
      </c>
      <c r="H23" s="31"/>
      <c r="I23" s="31"/>
      <c r="J23" s="31"/>
      <c r="K23" s="31"/>
      <c r="L23" s="31"/>
      <c r="M23" s="31"/>
      <c r="N23" s="31"/>
    </row>
    <row r="24" spans="1:15">
      <c r="A24" s="28">
        <f>[20]DBD!A28</f>
        <v>20</v>
      </c>
      <c r="B24" s="28" t="str">
        <f>[20]DBD!B28</f>
        <v>LastUpdateEmpNo</v>
      </c>
      <c r="C24" s="28" t="str">
        <f>[20]DBD!C28</f>
        <v>最後更新人員</v>
      </c>
      <c r="D24" s="28" t="str">
        <f>[20]DBD!D28</f>
        <v>VARCHAR2</v>
      </c>
      <c r="E24" s="28">
        <f>[20]DBD!E28</f>
        <v>6</v>
      </c>
      <c r="F24" s="28">
        <f>[20]DBD!F28</f>
        <v>0</v>
      </c>
      <c r="G24" s="28">
        <f>[20]DBD!G28</f>
        <v>0</v>
      </c>
      <c r="H24" s="31"/>
      <c r="I24" s="31"/>
      <c r="J24" s="31"/>
      <c r="K24" s="31"/>
      <c r="L24" s="31"/>
      <c r="M24" s="31"/>
      <c r="N24" s="31"/>
    </row>
    <row r="25" spans="1:15">
      <c r="A25" s="28"/>
      <c r="B25" s="28"/>
      <c r="C25" s="28"/>
      <c r="D25" s="28"/>
      <c r="E25" s="28"/>
      <c r="F25" s="28"/>
      <c r="G25" s="28"/>
      <c r="H25" s="31"/>
      <c r="I25" s="31"/>
      <c r="J25" s="31"/>
      <c r="K25" s="31"/>
      <c r="L25" s="31"/>
      <c r="M25" s="31"/>
      <c r="N25" s="31"/>
    </row>
  </sheetData>
  <mergeCells count="1">
    <mergeCell ref="A1:B1"/>
  </mergeCells>
  <phoneticPr fontId="1" type="noConversion"/>
  <hyperlinks>
    <hyperlink ref="E1" location="'L5'!A1" display="回首頁" xr:uid="{00000000-0004-0000-15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23"/>
  <dimension ref="A1:O23"/>
  <sheetViews>
    <sheetView topLeftCell="B1" workbookViewId="0">
      <selection activeCell="C3" sqref="C3"/>
    </sheetView>
  </sheetViews>
  <sheetFormatPr defaultColWidth="55.55468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41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35.33203125" style="11" customWidth="1"/>
    <col min="15" max="16384" width="55.5546875" style="11"/>
  </cols>
  <sheetData>
    <row r="1" spans="1:15">
      <c r="A1" s="55" t="s">
        <v>21</v>
      </c>
      <c r="B1" s="56"/>
      <c r="C1" s="9" t="str">
        <f>[21]DBD!C1</f>
        <v>InnReCheck</v>
      </c>
      <c r="D1" s="9" t="str">
        <f>[21]DBD!D1</f>
        <v>覆審案件明細檔</v>
      </c>
      <c r="E1" s="21" t="s">
        <v>22</v>
      </c>
      <c r="F1" s="10"/>
      <c r="G1" s="10"/>
    </row>
    <row r="2" spans="1:15" s="30" customFormat="1" ht="409.6">
      <c r="A2" s="45"/>
      <c r="B2" s="46" t="s">
        <v>318</v>
      </c>
      <c r="C2" s="28" t="s">
        <v>612</v>
      </c>
      <c r="D2" s="28"/>
      <c r="E2" s="21"/>
      <c r="F2" s="29"/>
      <c r="G2" s="29"/>
    </row>
    <row r="3" spans="1:15" s="30" customFormat="1">
      <c r="A3" s="45"/>
      <c r="B3" s="46" t="s">
        <v>319</v>
      </c>
      <c r="C3" s="28"/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[21]DBD!A9</f>
        <v>1</v>
      </c>
      <c r="B5" s="9" t="str">
        <f>[21]DBD!B9</f>
        <v>YearMonth</v>
      </c>
      <c r="C5" s="9" t="str">
        <f>[21]DBD!C9</f>
        <v>資料年月</v>
      </c>
      <c r="D5" s="9" t="str">
        <f>[21]DBD!D9</f>
        <v>Decimal</v>
      </c>
      <c r="E5" s="9">
        <f>[21]DBD!E9</f>
        <v>6</v>
      </c>
      <c r="F5" s="9">
        <f>[21]DBD!F9</f>
        <v>0</v>
      </c>
      <c r="G5" s="9">
        <f>[21]DBD!G9</f>
        <v>0</v>
      </c>
      <c r="H5" s="15"/>
      <c r="I5" s="15"/>
      <c r="J5" s="15"/>
      <c r="K5" s="15"/>
      <c r="L5" s="15"/>
      <c r="M5" s="15"/>
      <c r="N5" s="15" t="s">
        <v>454</v>
      </c>
      <c r="O5" s="11">
        <v>202011</v>
      </c>
    </row>
    <row r="6" spans="1:15" ht="97.2">
      <c r="A6" s="9">
        <f>[21]DBD!A10</f>
        <v>2</v>
      </c>
      <c r="B6" s="9" t="str">
        <f>[21]DBD!B10</f>
        <v>ConditionCode</v>
      </c>
      <c r="C6" s="9" t="str">
        <f>[21]DBD!C10</f>
        <v>條件代碼</v>
      </c>
      <c r="D6" s="9" t="str">
        <f>[21]DBD!D10</f>
        <v>Decimal</v>
      </c>
      <c r="E6" s="9">
        <f>[21]DBD!E10</f>
        <v>2</v>
      </c>
      <c r="F6" s="9">
        <f>[21]DBD!F10</f>
        <v>0</v>
      </c>
      <c r="G6" s="9" t="str">
        <f>[21]DBD!G10</f>
        <v>01-個金3000萬以上-10810
02-企金3000萬以上-10810
03-個金2000萬以上小於3000萬-10810
04-個金100萬以上小於2000萬-10810
05-企金未達3000萬-10810
06-土地追蹤-10810</v>
      </c>
      <c r="H6" s="15" t="s">
        <v>456</v>
      </c>
      <c r="I6" s="19" t="s">
        <v>312</v>
      </c>
      <c r="J6" s="19" t="s">
        <v>313</v>
      </c>
      <c r="K6" s="19" t="s">
        <v>6</v>
      </c>
      <c r="L6" s="19">
        <v>1</v>
      </c>
      <c r="M6" s="15"/>
      <c r="N6" s="15" t="s">
        <v>455</v>
      </c>
    </row>
    <row r="7" spans="1:15" ht="32.4">
      <c r="A7" s="9">
        <f>[21]DBD!A11</f>
        <v>3</v>
      </c>
      <c r="B7" s="9" t="str">
        <f>[21]DBD!B11</f>
        <v>CustNo</v>
      </c>
      <c r="C7" s="9" t="str">
        <f>[21]DBD!C11</f>
        <v>借款人戶號</v>
      </c>
      <c r="D7" s="9" t="str">
        <f>[21]DBD!D11</f>
        <v>Decimal</v>
      </c>
      <c r="E7" s="9">
        <f>[21]DBD!E11</f>
        <v>7</v>
      </c>
      <c r="F7" s="9">
        <f>[21]DBD!F11</f>
        <v>0</v>
      </c>
      <c r="G7" s="9">
        <f>[21]DBD!G11</f>
        <v>0</v>
      </c>
      <c r="H7" s="34" t="s">
        <v>566</v>
      </c>
      <c r="I7" s="15" t="s">
        <v>7</v>
      </c>
      <c r="J7" s="15" t="s">
        <v>221</v>
      </c>
      <c r="K7" s="15" t="s">
        <v>8</v>
      </c>
      <c r="L7" s="15">
        <v>7</v>
      </c>
      <c r="M7" s="15"/>
      <c r="N7" s="15"/>
    </row>
    <row r="8" spans="1:15" ht="32.4">
      <c r="A8" s="9">
        <f>[21]DBD!A12</f>
        <v>4</v>
      </c>
      <c r="B8" s="9" t="str">
        <f>[21]DBD!B12</f>
        <v>FacmNo</v>
      </c>
      <c r="C8" s="9" t="str">
        <f>[21]DBD!C12</f>
        <v>額度號碼</v>
      </c>
      <c r="D8" s="9" t="str">
        <f>[21]DBD!D12</f>
        <v>Decimal</v>
      </c>
      <c r="E8" s="9">
        <f>[21]DBD!E12</f>
        <v>3</v>
      </c>
      <c r="F8" s="9">
        <f>[21]DBD!F12</f>
        <v>0</v>
      </c>
      <c r="G8" s="9">
        <f>[21]DBD!G12</f>
        <v>0</v>
      </c>
      <c r="H8" s="34" t="s">
        <v>566</v>
      </c>
      <c r="I8" s="15" t="s">
        <v>17</v>
      </c>
      <c r="J8" s="15" t="s">
        <v>222</v>
      </c>
      <c r="K8" s="15" t="s">
        <v>8</v>
      </c>
      <c r="L8" s="15">
        <v>3</v>
      </c>
      <c r="M8" s="15"/>
      <c r="N8" s="15"/>
    </row>
    <row r="9" spans="1:15">
      <c r="A9" s="9">
        <f>[21]DBD!A13</f>
        <v>5</v>
      </c>
      <c r="B9" s="9" t="str">
        <f>[21]DBD!B13</f>
        <v>ReCheckCode</v>
      </c>
      <c r="C9" s="9" t="str">
        <f>[21]DBD!C13</f>
        <v>覆審記號</v>
      </c>
      <c r="D9" s="9" t="str">
        <f>[21]DBD!D13</f>
        <v>VARCHAR2</v>
      </c>
      <c r="E9" s="9">
        <f>[21]DBD!E13</f>
        <v>1</v>
      </c>
      <c r="F9" s="9">
        <f>[21]DBD!F13</f>
        <v>0</v>
      </c>
      <c r="G9" s="9" t="str">
        <f>[21]DBD!G13</f>
        <v>1:免覆審 2:要覆審 3:不覆審 ; 空白</v>
      </c>
      <c r="H9" s="15"/>
      <c r="I9" s="19"/>
      <c r="J9" s="19"/>
      <c r="K9" s="19"/>
      <c r="L9" s="19"/>
      <c r="M9" s="15"/>
      <c r="N9" s="15" t="s">
        <v>475</v>
      </c>
      <c r="O9" s="50" t="s">
        <v>478</v>
      </c>
    </row>
    <row r="10" spans="1:15">
      <c r="A10" s="9">
        <f>[21]DBD!A14</f>
        <v>6</v>
      </c>
      <c r="B10" s="9" t="str">
        <f>[21]DBD!B14</f>
        <v>FollowMark</v>
      </c>
      <c r="C10" s="9" t="str">
        <f>[21]DBD!C14</f>
        <v>追蹤記號</v>
      </c>
      <c r="D10" s="9" t="str">
        <f>[21]DBD!D14</f>
        <v>VARCHAR2</v>
      </c>
      <c r="E10" s="9">
        <f>[21]DBD!E14</f>
        <v>1</v>
      </c>
      <c r="F10" s="9">
        <f>[21]DBD!F14</f>
        <v>0</v>
      </c>
      <c r="G10" s="9" t="str">
        <f>[21]DBD!G14</f>
        <v>1:免追蹤 2:要追蹤 3:不追蹤 ; 空白</v>
      </c>
      <c r="H10" s="15"/>
      <c r="I10" s="19"/>
      <c r="J10" s="19"/>
      <c r="K10" s="19"/>
      <c r="L10" s="19"/>
      <c r="M10" s="15"/>
      <c r="N10" s="31" t="s">
        <v>475</v>
      </c>
      <c r="O10" s="50" t="s">
        <v>478</v>
      </c>
    </row>
    <row r="11" spans="1:15" ht="64.8">
      <c r="A11" s="9">
        <f>[21]DBD!A15</f>
        <v>7</v>
      </c>
      <c r="B11" s="9" t="str">
        <f>[21]DBD!B15</f>
        <v>ReChkYearMonth</v>
      </c>
      <c r="C11" s="9" t="str">
        <f>[21]DBD!C15</f>
        <v>覆審年月</v>
      </c>
      <c r="D11" s="9" t="str">
        <f>[21]DBD!D15</f>
        <v>Decimal</v>
      </c>
      <c r="E11" s="9">
        <f>[21]DBD!E15</f>
        <v>6</v>
      </c>
      <c r="F11" s="9">
        <f>[21]DBD!F15</f>
        <v>0</v>
      </c>
      <c r="G11" s="9">
        <f>[21]DBD!G15</f>
        <v>0</v>
      </c>
      <c r="H11" s="34" t="s">
        <v>566</v>
      </c>
      <c r="I11" s="19" t="s">
        <v>310</v>
      </c>
      <c r="J11" s="19" t="s">
        <v>311</v>
      </c>
      <c r="K11" s="19" t="s">
        <v>8</v>
      </c>
      <c r="L11" s="19">
        <v>2</v>
      </c>
      <c r="M11" s="15"/>
      <c r="N11" s="34" t="s">
        <v>472</v>
      </c>
      <c r="O11" s="11" t="s">
        <v>564</v>
      </c>
    </row>
    <row r="12" spans="1:15" ht="32.4">
      <c r="A12" s="9">
        <f>[21]DBD!A16</f>
        <v>8</v>
      </c>
      <c r="B12" s="9" t="str">
        <f>[21]DBD!B16</f>
        <v>DrawdownDate</v>
      </c>
      <c r="C12" s="9" t="str">
        <f>[21]DBD!C16</f>
        <v>撥款日期</v>
      </c>
      <c r="D12" s="9" t="str">
        <f>[21]DBD!D16</f>
        <v>DecimalD</v>
      </c>
      <c r="E12" s="9">
        <f>[21]DBD!E16</f>
        <v>8</v>
      </c>
      <c r="F12" s="9">
        <f>[21]DBD!F16</f>
        <v>0</v>
      </c>
      <c r="G12" s="9">
        <f>[21]DBD!G16</f>
        <v>0</v>
      </c>
      <c r="H12" s="34" t="s">
        <v>566</v>
      </c>
      <c r="I12" s="19" t="s">
        <v>225</v>
      </c>
      <c r="J12" s="19" t="s">
        <v>226</v>
      </c>
      <c r="K12" s="19" t="s">
        <v>8</v>
      </c>
      <c r="L12" s="19">
        <v>8</v>
      </c>
      <c r="M12" s="15"/>
      <c r="N12" s="15" t="s">
        <v>473</v>
      </c>
      <c r="O12" s="11" t="s">
        <v>565</v>
      </c>
    </row>
    <row r="13" spans="1:15" ht="32.4">
      <c r="A13" s="9">
        <f>[21]DBD!A17</f>
        <v>9</v>
      </c>
      <c r="B13" s="9" t="str">
        <f>[21]DBD!B17</f>
        <v>LoanBal</v>
      </c>
      <c r="C13" s="9" t="str">
        <f>[21]DBD!C17</f>
        <v>貸放餘額</v>
      </c>
      <c r="D13" s="9" t="str">
        <f>[21]DBD!D17</f>
        <v>Decimal</v>
      </c>
      <c r="E13" s="9">
        <f>[21]DBD!E17</f>
        <v>16</v>
      </c>
      <c r="F13" s="9">
        <f>[21]DBD!F17</f>
        <v>2</v>
      </c>
      <c r="G13" s="9">
        <f>[21]DBD!G17</f>
        <v>0</v>
      </c>
      <c r="H13" s="34" t="s">
        <v>566</v>
      </c>
      <c r="I13" s="19" t="s">
        <v>457</v>
      </c>
      <c r="J13" s="19" t="s">
        <v>462</v>
      </c>
      <c r="K13" s="19" t="s">
        <v>463</v>
      </c>
      <c r="L13" s="19" t="s">
        <v>464</v>
      </c>
      <c r="M13" s="15"/>
      <c r="N13" s="34" t="s">
        <v>474</v>
      </c>
    </row>
    <row r="14" spans="1:15">
      <c r="A14" s="9">
        <f>[21]DBD!A18</f>
        <v>10</v>
      </c>
      <c r="B14" s="9" t="str">
        <f>[21]DBD!B18</f>
        <v>Evaluation</v>
      </c>
      <c r="C14" s="9" t="str">
        <f>[21]DBD!C18</f>
        <v>評等</v>
      </c>
      <c r="D14" s="9" t="str">
        <f>[21]DBD!D18</f>
        <v>Decimal</v>
      </c>
      <c r="E14" s="9">
        <f>[21]DBD!E18</f>
        <v>2</v>
      </c>
      <c r="F14" s="9">
        <f>[21]DBD!F18</f>
        <v>0</v>
      </c>
      <c r="G14" s="9">
        <f>[21]DBD!G18</f>
        <v>0</v>
      </c>
      <c r="H14" s="15"/>
      <c r="I14" s="19"/>
      <c r="J14" s="19"/>
      <c r="K14" s="19"/>
      <c r="L14" s="19"/>
      <c r="M14" s="15"/>
      <c r="N14" s="15" t="s">
        <v>476</v>
      </c>
      <c r="O14" s="11">
        <v>0</v>
      </c>
    </row>
    <row r="15" spans="1:15" ht="32.4">
      <c r="A15" s="9">
        <f>[21]DBD!A19</f>
        <v>11</v>
      </c>
      <c r="B15" s="9" t="str">
        <f>[21]DBD!B19</f>
        <v>CustTypeItem</v>
      </c>
      <c r="C15" s="9" t="str">
        <f>[21]DBD!C19</f>
        <v>客戶別</v>
      </c>
      <c r="D15" s="9" t="str">
        <f>[21]DBD!D19</f>
        <v>NVARCHAR2</v>
      </c>
      <c r="E15" s="9">
        <f>[21]DBD!E19</f>
        <v>10</v>
      </c>
      <c r="F15" s="9">
        <f>[21]DBD!F19</f>
        <v>0</v>
      </c>
      <c r="G15" s="9" t="str">
        <f>[21]DBD!G19</f>
        <v>中文</v>
      </c>
      <c r="H15" s="34" t="s">
        <v>566</v>
      </c>
      <c r="I15" s="19" t="s">
        <v>458</v>
      </c>
      <c r="J15" s="19" t="s">
        <v>465</v>
      </c>
      <c r="K15" s="19" t="s">
        <v>466</v>
      </c>
      <c r="L15" s="19" t="s">
        <v>467</v>
      </c>
      <c r="M15" s="15"/>
      <c r="N15" s="15"/>
    </row>
    <row r="16" spans="1:15">
      <c r="A16" s="9">
        <f>[21]DBD!A20</f>
        <v>12</v>
      </c>
      <c r="B16" s="9" t="str">
        <f>[21]DBD!B20</f>
        <v>UsageItem</v>
      </c>
      <c r="C16" s="9" t="str">
        <f>[21]DBD!C20</f>
        <v>用途別</v>
      </c>
      <c r="D16" s="9" t="str">
        <f>[21]DBD!D20</f>
        <v>NVARCHAR2</v>
      </c>
      <c r="E16" s="9">
        <f>[21]DBD!E20</f>
        <v>10</v>
      </c>
      <c r="F16" s="9">
        <f>[21]DBD!F20</f>
        <v>0</v>
      </c>
      <c r="G16" s="9" t="str">
        <f>[21]DBD!G20</f>
        <v>中文</v>
      </c>
      <c r="H16" s="15" t="s">
        <v>567</v>
      </c>
      <c r="I16" s="19" t="s">
        <v>460</v>
      </c>
      <c r="J16" s="19" t="s">
        <v>468</v>
      </c>
      <c r="K16" s="19" t="s">
        <v>429</v>
      </c>
      <c r="L16" s="19">
        <v>12</v>
      </c>
      <c r="M16" s="15"/>
      <c r="N16" s="15"/>
    </row>
    <row r="17" spans="1:14" ht="32.4">
      <c r="A17" s="9">
        <f>[21]DBD!A21</f>
        <v>13</v>
      </c>
      <c r="B17" s="9" t="str">
        <f>[21]DBD!B21</f>
        <v>CityItem</v>
      </c>
      <c r="C17" s="9" t="str">
        <f>[21]DBD!C21</f>
        <v>地區別</v>
      </c>
      <c r="D17" s="9" t="str">
        <f>[21]DBD!D21</f>
        <v>NVARCHAR2</v>
      </c>
      <c r="E17" s="9">
        <f>[21]DBD!E21</f>
        <v>10</v>
      </c>
      <c r="F17" s="9">
        <f>[21]DBD!F21</f>
        <v>0</v>
      </c>
      <c r="G17" s="9" t="str">
        <f>[21]DBD!G21</f>
        <v>中文</v>
      </c>
      <c r="H17" s="34" t="s">
        <v>566</v>
      </c>
      <c r="I17" s="19" t="s">
        <v>461</v>
      </c>
      <c r="J17" s="19" t="s">
        <v>469</v>
      </c>
      <c r="K17" s="19" t="s">
        <v>470</v>
      </c>
      <c r="L17" s="19" t="s">
        <v>471</v>
      </c>
      <c r="M17" s="15"/>
      <c r="N17" s="15"/>
    </row>
    <row r="18" spans="1:14">
      <c r="A18" s="9">
        <f>[21]DBD!A22</f>
        <v>14</v>
      </c>
      <c r="B18" s="9" t="str">
        <f>[21]DBD!B22</f>
        <v>ReChkUnit</v>
      </c>
      <c r="C18" s="9" t="str">
        <f>[21]DBD!C22</f>
        <v>應覆審單位</v>
      </c>
      <c r="D18" s="9" t="str">
        <f>[21]DBD!D22</f>
        <v>NVARCHAR2</v>
      </c>
      <c r="E18" s="9">
        <f>[21]DBD!E22</f>
        <v>10</v>
      </c>
      <c r="F18" s="9">
        <f>[21]DBD!F22</f>
        <v>0</v>
      </c>
      <c r="G18" s="9" t="str">
        <f>[21]DBD!G22</f>
        <v>中文，同區域中心</v>
      </c>
      <c r="H18" s="15" t="s">
        <v>459</v>
      </c>
      <c r="I18" s="19" t="s">
        <v>314</v>
      </c>
      <c r="J18" s="19" t="s">
        <v>315</v>
      </c>
      <c r="K18" s="19" t="s">
        <v>6</v>
      </c>
      <c r="L18" s="19">
        <v>12</v>
      </c>
      <c r="M18" s="15"/>
      <c r="N18" s="15"/>
    </row>
    <row r="19" spans="1:14" ht="32.4">
      <c r="A19" s="9">
        <f>[21]DBD!A23</f>
        <v>15</v>
      </c>
      <c r="B19" s="9" t="str">
        <f>[21]DBD!B23</f>
        <v>Remark</v>
      </c>
      <c r="C19" s="9" t="str">
        <f>[21]DBD!C23</f>
        <v>備註</v>
      </c>
      <c r="D19" s="9" t="str">
        <f>[21]DBD!D23</f>
        <v>NVARCHAR2</v>
      </c>
      <c r="E19" s="9">
        <f>[21]DBD!E23</f>
        <v>60</v>
      </c>
      <c r="F19" s="9">
        <f>[21]DBD!F23</f>
        <v>0</v>
      </c>
      <c r="G19" s="9">
        <f>[21]DBD!G23</f>
        <v>0</v>
      </c>
      <c r="H19" s="34" t="s">
        <v>566</v>
      </c>
      <c r="I19" s="19" t="s">
        <v>316</v>
      </c>
      <c r="J19" s="19" t="s">
        <v>317</v>
      </c>
      <c r="K19" s="19" t="s">
        <v>6</v>
      </c>
      <c r="L19" s="19">
        <v>220</v>
      </c>
      <c r="M19" s="15"/>
      <c r="N19" s="15"/>
    </row>
    <row r="20" spans="1:14">
      <c r="A20" s="9">
        <f>[21]DBD!A24</f>
        <v>16</v>
      </c>
      <c r="B20" s="9" t="str">
        <f>[21]DBD!B24</f>
        <v>CreateDate</v>
      </c>
      <c r="C20" s="9" t="str">
        <f>[21]DBD!C24</f>
        <v>建檔日期時間</v>
      </c>
      <c r="D20" s="9" t="str">
        <f>[21]DBD!D24</f>
        <v>DATE</v>
      </c>
      <c r="E20" s="9">
        <f>[21]DBD!E24</f>
        <v>0</v>
      </c>
      <c r="F20" s="9">
        <f>[21]DBD!F24</f>
        <v>0</v>
      </c>
      <c r="G20" s="9">
        <f>[21]DBD!G24</f>
        <v>0</v>
      </c>
      <c r="H20" s="15"/>
      <c r="I20" s="19"/>
      <c r="J20" s="19"/>
      <c r="K20" s="19"/>
      <c r="L20" s="19"/>
      <c r="M20" s="15"/>
      <c r="N20" s="15"/>
    </row>
    <row r="21" spans="1:14">
      <c r="A21" s="9">
        <f>[21]DBD!A25</f>
        <v>17</v>
      </c>
      <c r="B21" s="9" t="str">
        <f>[21]DBD!B25</f>
        <v>CreateEmpNo</v>
      </c>
      <c r="C21" s="9" t="str">
        <f>[21]DBD!C25</f>
        <v>建檔人員</v>
      </c>
      <c r="D21" s="9" t="str">
        <f>[21]DBD!D25</f>
        <v>VARCHAR2</v>
      </c>
      <c r="E21" s="9">
        <f>[21]DBD!E25</f>
        <v>6</v>
      </c>
      <c r="F21" s="9">
        <f>[21]DBD!F25</f>
        <v>0</v>
      </c>
      <c r="G21" s="9">
        <f>[21]DBD!G25</f>
        <v>0</v>
      </c>
      <c r="H21" s="15"/>
      <c r="I21" s="19"/>
      <c r="J21" s="19"/>
      <c r="K21" s="19"/>
      <c r="L21" s="19"/>
      <c r="M21" s="15"/>
      <c r="N21" s="15"/>
    </row>
    <row r="22" spans="1:14">
      <c r="A22" s="9">
        <f>[21]DBD!A26</f>
        <v>18</v>
      </c>
      <c r="B22" s="9" t="str">
        <f>[21]DBD!B26</f>
        <v>LastUpdate</v>
      </c>
      <c r="C22" s="9" t="str">
        <f>[21]DBD!C26</f>
        <v>最後更新日期時間</v>
      </c>
      <c r="D22" s="9" t="str">
        <f>[21]DBD!D26</f>
        <v>DATE</v>
      </c>
      <c r="E22" s="9">
        <f>[21]DBD!E26</f>
        <v>0</v>
      </c>
      <c r="F22" s="9">
        <f>[21]DBD!F26</f>
        <v>0</v>
      </c>
      <c r="G22" s="9">
        <f>[21]DBD!G26</f>
        <v>0</v>
      </c>
      <c r="H22" s="15"/>
      <c r="I22" s="19"/>
      <c r="J22" s="19"/>
      <c r="K22" s="19"/>
      <c r="L22" s="19"/>
      <c r="M22" s="15"/>
      <c r="N22" s="15"/>
    </row>
    <row r="23" spans="1:14">
      <c r="A23" s="9">
        <f>[21]DBD!A27</f>
        <v>19</v>
      </c>
      <c r="B23" s="9" t="str">
        <f>[21]DBD!B27</f>
        <v>LastUpdateEmpNo</v>
      </c>
      <c r="C23" s="9" t="str">
        <f>[21]DBD!C27</f>
        <v>最後更新人員</v>
      </c>
      <c r="D23" s="9" t="str">
        <f>[21]DBD!D27</f>
        <v>VARCHAR2</v>
      </c>
      <c r="E23" s="9">
        <f>[21]DBD!E27</f>
        <v>6</v>
      </c>
      <c r="F23" s="9">
        <f>[21]DBD!F27</f>
        <v>0</v>
      </c>
      <c r="G23" s="9">
        <f>[21]DBD!G27</f>
        <v>0</v>
      </c>
      <c r="H23" s="15"/>
      <c r="I23" s="19"/>
      <c r="J23" s="19"/>
      <c r="K23" s="19"/>
      <c r="L23" s="19"/>
      <c r="M23" s="15"/>
      <c r="N23" s="15"/>
    </row>
  </sheetData>
  <mergeCells count="1">
    <mergeCell ref="A1:B1"/>
  </mergeCells>
  <phoneticPr fontId="1" type="noConversion"/>
  <hyperlinks>
    <hyperlink ref="E1" location="'L5'!A1" display="回首頁" xr:uid="{00000000-0004-0000-1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O26"/>
  <sheetViews>
    <sheetView zoomScale="85" zoomScaleNormal="85" workbookViewId="0">
      <selection activeCell="N8" sqref="N8"/>
    </sheetView>
  </sheetViews>
  <sheetFormatPr defaultColWidth="5.109375" defaultRowHeight="16.2" customHeight="1"/>
  <cols>
    <col min="1" max="1" width="5.21875" style="11" bestFit="1" customWidth="1"/>
    <col min="2" max="2" width="15.33203125" style="11" bestFit="1" customWidth="1"/>
    <col min="3" max="3" width="25.77734375" style="1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7.77734375" style="11" bestFit="1" customWidth="1"/>
    <col min="9" max="9" width="19" style="11" bestFit="1" customWidth="1"/>
    <col min="10" max="10" width="15.33203125" style="11" bestFit="1" customWidth="1"/>
    <col min="11" max="13" width="6.21875" style="11" bestFit="1" customWidth="1"/>
    <col min="14" max="14" width="30" style="11" bestFit="1" customWidth="1"/>
    <col min="15" max="15" width="25.21875" style="11" customWidth="1"/>
    <col min="16" max="16384" width="5.109375" style="11"/>
  </cols>
  <sheetData>
    <row r="1" spans="1:15" ht="16.2" customHeight="1">
      <c r="A1" s="55" t="s">
        <v>21</v>
      </c>
      <c r="B1" s="56"/>
      <c r="C1" s="52" t="str">
        <f>[2]DBD!C1</f>
        <v>CollLetter</v>
      </c>
      <c r="D1" s="52" t="str">
        <f>[2]DBD!D1</f>
        <v>法催紀錄函催檔</v>
      </c>
      <c r="E1" s="21" t="s">
        <v>53</v>
      </c>
      <c r="F1" s="10"/>
      <c r="G1" s="10"/>
    </row>
    <row r="2" spans="1:15" s="30" customFormat="1" ht="16.2" customHeight="1">
      <c r="A2" s="35"/>
      <c r="B2" s="36" t="s">
        <v>318</v>
      </c>
      <c r="C2" s="28" t="s">
        <v>479</v>
      </c>
      <c r="D2" s="28"/>
      <c r="E2" s="21"/>
      <c r="F2" s="29"/>
      <c r="G2" s="29"/>
    </row>
    <row r="3" spans="1:15" s="30" customFormat="1" ht="16.2" customHeight="1">
      <c r="A3" s="35"/>
      <c r="B3" s="36" t="s">
        <v>319</v>
      </c>
      <c r="C3" s="28"/>
      <c r="D3" s="28"/>
      <c r="E3" s="21"/>
      <c r="F3" s="29"/>
      <c r="G3" s="29"/>
    </row>
    <row r="4" spans="1:15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16.2" customHeight="1">
      <c r="A5" s="52">
        <f>[2]DBD!A9</f>
        <v>1</v>
      </c>
      <c r="B5" s="52" t="str">
        <f>[2]DBD!B9</f>
        <v>CaseCode</v>
      </c>
      <c r="C5" s="52" t="str">
        <f>[2]DBD!C9</f>
        <v>案件種類</v>
      </c>
      <c r="D5" s="52" t="str">
        <f>[2]DBD!D9</f>
        <v>VARCHAR2</v>
      </c>
      <c r="E5" s="52">
        <f>[2]DBD!E9</f>
        <v>1</v>
      </c>
      <c r="F5" s="52">
        <f>[2]DBD!F9</f>
        <v>0</v>
      </c>
      <c r="G5" s="52">
        <f>[2]DBD!G9</f>
        <v>0</v>
      </c>
      <c r="H5" s="15"/>
      <c r="I5" s="15"/>
      <c r="J5" s="15"/>
      <c r="K5" s="15"/>
      <c r="L5" s="15"/>
      <c r="M5" s="15"/>
      <c r="N5" s="15" t="s">
        <v>275</v>
      </c>
      <c r="O5" s="50"/>
    </row>
    <row r="6" spans="1:15" ht="16.2" customHeight="1">
      <c r="A6" s="52">
        <f>[2]DBD!A10</f>
        <v>2</v>
      </c>
      <c r="B6" s="52" t="str">
        <f>[2]DBD!B10</f>
        <v>CustNo</v>
      </c>
      <c r="C6" s="52" t="str">
        <f>[2]DBD!C10</f>
        <v>借款人戶號</v>
      </c>
      <c r="D6" s="52" t="str">
        <f>[2]DBD!D10</f>
        <v>DECIMAL</v>
      </c>
      <c r="E6" s="52">
        <f>[2]DBD!E10</f>
        <v>7</v>
      </c>
      <c r="F6" s="52">
        <f>[2]DBD!F10</f>
        <v>0</v>
      </c>
      <c r="G6" s="52">
        <f>[2]DBD!G10</f>
        <v>0</v>
      </c>
      <c r="H6" s="15" t="s">
        <v>239</v>
      </c>
      <c r="I6" s="19" t="s">
        <v>7</v>
      </c>
      <c r="J6" s="19" t="s">
        <v>101</v>
      </c>
      <c r="K6" s="19" t="s">
        <v>60</v>
      </c>
      <c r="L6" s="19">
        <v>10</v>
      </c>
      <c r="M6" s="15"/>
      <c r="N6" s="15"/>
    </row>
    <row r="7" spans="1:15" ht="16.2" customHeight="1">
      <c r="A7" s="52">
        <f>[2]DBD!A11</f>
        <v>3</v>
      </c>
      <c r="B7" s="52" t="str">
        <f>[2]DBD!B11</f>
        <v>FacmNo</v>
      </c>
      <c r="C7" s="52" t="str">
        <f>[2]DBD!C11</f>
        <v>額度編號</v>
      </c>
      <c r="D7" s="52" t="str">
        <f>[2]DBD!D11</f>
        <v>DECIMAL</v>
      </c>
      <c r="E7" s="52">
        <f>[2]DBD!E11</f>
        <v>3</v>
      </c>
      <c r="F7" s="52">
        <f>[2]DBD!F11</f>
        <v>0</v>
      </c>
      <c r="G7" s="52">
        <f>[2]DBD!G11</f>
        <v>0</v>
      </c>
      <c r="H7" s="15" t="s">
        <v>239</v>
      </c>
      <c r="I7" s="15" t="s">
        <v>17</v>
      </c>
      <c r="J7" s="15" t="s">
        <v>229</v>
      </c>
      <c r="K7" s="15" t="s">
        <v>8</v>
      </c>
      <c r="L7" s="15">
        <v>3</v>
      </c>
      <c r="M7" s="15"/>
      <c r="N7" s="15"/>
    </row>
    <row r="8" spans="1:15" ht="16.2" customHeight="1">
      <c r="A8" s="52">
        <f>[2]DBD!A12</f>
        <v>4</v>
      </c>
      <c r="B8" s="52" t="str">
        <f>[2]DBD!B12</f>
        <v>AcDate</v>
      </c>
      <c r="C8" s="52" t="str">
        <f>[2]DBD!C12</f>
        <v>作業日期</v>
      </c>
      <c r="D8" s="52" t="str">
        <f>[2]DBD!D12</f>
        <v>DecimalD</v>
      </c>
      <c r="E8" s="52">
        <f>[2]DBD!E12</f>
        <v>8</v>
      </c>
      <c r="F8" s="52">
        <f>[2]DBD!F12</f>
        <v>0</v>
      </c>
      <c r="G8" s="52">
        <f>[2]DBD!G12</f>
        <v>0</v>
      </c>
      <c r="H8" s="15" t="s">
        <v>239</v>
      </c>
      <c r="I8" s="15" t="s">
        <v>568</v>
      </c>
      <c r="J8" s="15" t="s">
        <v>238</v>
      </c>
      <c r="K8" s="15" t="s">
        <v>15</v>
      </c>
      <c r="L8" s="15"/>
      <c r="M8" s="15"/>
      <c r="N8" s="15" t="s">
        <v>614</v>
      </c>
      <c r="O8" s="11" t="s">
        <v>576</v>
      </c>
    </row>
    <row r="9" spans="1:15" ht="16.2" customHeight="1">
      <c r="A9" s="52">
        <f>[2]DBD!A13</f>
        <v>5</v>
      </c>
      <c r="B9" s="52" t="str">
        <f>[2]DBD!B13</f>
        <v>TitaTlrNo</v>
      </c>
      <c r="C9" s="52" t="str">
        <f>[2]DBD!C13</f>
        <v>經辦</v>
      </c>
      <c r="D9" s="52" t="str">
        <f>[2]DBD!D13</f>
        <v>VARCHAR2</v>
      </c>
      <c r="E9" s="52">
        <f>[2]DBD!E13</f>
        <v>6</v>
      </c>
      <c r="F9" s="52">
        <f>[2]DBD!F13</f>
        <v>0</v>
      </c>
      <c r="G9" s="52">
        <f>[2]DBD!G13</f>
        <v>0</v>
      </c>
      <c r="H9" s="15" t="s">
        <v>239</v>
      </c>
      <c r="I9" s="20" t="s">
        <v>569</v>
      </c>
      <c r="J9" s="20" t="s">
        <v>247</v>
      </c>
      <c r="K9" s="20" t="s">
        <v>60</v>
      </c>
      <c r="L9" s="15">
        <v>10</v>
      </c>
      <c r="M9" s="15"/>
      <c r="N9" s="15" t="s">
        <v>324</v>
      </c>
      <c r="O9" s="11" t="s">
        <v>582</v>
      </c>
    </row>
    <row r="10" spans="1:15" ht="16.2" customHeight="1">
      <c r="A10" s="52">
        <f>[2]DBD!A14</f>
        <v>6</v>
      </c>
      <c r="B10" s="52" t="str">
        <f>[2]DBD!B14</f>
        <v>TitaTxtNo</v>
      </c>
      <c r="C10" s="52" t="str">
        <f>[2]DBD!C14</f>
        <v>交易序號</v>
      </c>
      <c r="D10" s="52" t="str">
        <f>[2]DBD!D14</f>
        <v>VARCHAR2</v>
      </c>
      <c r="E10" s="52">
        <f>[2]DBD!E14</f>
        <v>8</v>
      </c>
      <c r="F10" s="52">
        <f>[2]DBD!F14</f>
        <v>0</v>
      </c>
      <c r="G10" s="52">
        <f>[2]DBD!G14</f>
        <v>0</v>
      </c>
      <c r="H10" s="15" t="s">
        <v>239</v>
      </c>
      <c r="I10" s="19" t="s">
        <v>570</v>
      </c>
      <c r="J10" s="19" t="s">
        <v>231</v>
      </c>
      <c r="K10" s="19" t="s">
        <v>8</v>
      </c>
      <c r="L10" s="19">
        <v>6</v>
      </c>
      <c r="M10" s="15"/>
      <c r="N10" s="15" t="s">
        <v>616</v>
      </c>
      <c r="O10" s="11" t="s">
        <v>613</v>
      </c>
    </row>
    <row r="11" spans="1:15" ht="16.2" customHeight="1">
      <c r="A11" s="52">
        <f>[2]DBD!A15</f>
        <v>7</v>
      </c>
      <c r="B11" s="52" t="str">
        <f>[2]DBD!B15</f>
        <v>MailTypeCode</v>
      </c>
      <c r="C11" s="52" t="str">
        <f>[2]DBD!C15</f>
        <v>發函種類</v>
      </c>
      <c r="D11" s="52" t="str">
        <f>[2]DBD!D15</f>
        <v>VARCHAR2</v>
      </c>
      <c r="E11" s="52">
        <f>[2]DBD!E15</f>
        <v>1</v>
      </c>
      <c r="F11" s="52">
        <f>[2]DBD!F15</f>
        <v>0</v>
      </c>
      <c r="G11" s="52">
        <f>[2]DBD!G15</f>
        <v>0</v>
      </c>
      <c r="H11" s="15" t="s">
        <v>239</v>
      </c>
      <c r="I11" s="20" t="s">
        <v>583</v>
      </c>
      <c r="J11" s="20" t="s">
        <v>241</v>
      </c>
      <c r="K11" s="20" t="s">
        <v>6</v>
      </c>
      <c r="L11" s="15">
        <v>1</v>
      </c>
      <c r="M11" s="15"/>
      <c r="N11" s="15"/>
    </row>
    <row r="12" spans="1:15" ht="16.2" customHeight="1">
      <c r="A12" s="52">
        <f>[2]DBD!A16</f>
        <v>8</v>
      </c>
      <c r="B12" s="52" t="str">
        <f>[2]DBD!B16</f>
        <v>MailDate</v>
      </c>
      <c r="C12" s="52" t="str">
        <f>[2]DBD!C16</f>
        <v>發函日期</v>
      </c>
      <c r="D12" s="52" t="str">
        <f>[2]DBD!D16</f>
        <v>DecimalD</v>
      </c>
      <c r="E12" s="52">
        <f>[2]DBD!E16</f>
        <v>8</v>
      </c>
      <c r="F12" s="52">
        <f>[2]DBD!F16</f>
        <v>0</v>
      </c>
      <c r="G12" s="52">
        <f>[2]DBD!G16</f>
        <v>0</v>
      </c>
      <c r="H12" s="15" t="s">
        <v>239</v>
      </c>
      <c r="I12" s="20" t="s">
        <v>584</v>
      </c>
      <c r="J12" s="20" t="s">
        <v>240</v>
      </c>
      <c r="K12" s="20" t="s">
        <v>6</v>
      </c>
      <c r="L12" s="15">
        <v>8</v>
      </c>
      <c r="M12" s="15"/>
      <c r="N12" s="15" t="s">
        <v>325</v>
      </c>
      <c r="O12" s="11" t="s">
        <v>590</v>
      </c>
    </row>
    <row r="13" spans="1:15" ht="16.2" customHeight="1">
      <c r="A13" s="52">
        <f>[2]DBD!A17</f>
        <v>9</v>
      </c>
      <c r="B13" s="52" t="str">
        <f>[2]DBD!B17</f>
        <v>MailObj</v>
      </c>
      <c r="C13" s="52" t="str">
        <f>[2]DBD!C17</f>
        <v>發函對象</v>
      </c>
      <c r="D13" s="52" t="str">
        <f>[2]DBD!D17</f>
        <v>VARCHAR2</v>
      </c>
      <c r="E13" s="52">
        <f>[2]DBD!E17</f>
        <v>1</v>
      </c>
      <c r="F13" s="52">
        <f>[2]DBD!F17</f>
        <v>0</v>
      </c>
      <c r="G13" s="52">
        <f>[2]DBD!G17</f>
        <v>0</v>
      </c>
      <c r="H13" s="15" t="s">
        <v>239</v>
      </c>
      <c r="I13" s="15" t="s">
        <v>585</v>
      </c>
      <c r="J13" s="15" t="s">
        <v>242</v>
      </c>
      <c r="K13" s="15" t="s">
        <v>6</v>
      </c>
      <c r="L13" s="15">
        <v>1</v>
      </c>
      <c r="M13" s="15"/>
      <c r="N13" s="15"/>
    </row>
    <row r="14" spans="1:15" ht="16.2" customHeight="1">
      <c r="A14" s="52">
        <f>[2]DBD!A18</f>
        <v>10</v>
      </c>
      <c r="B14" s="52" t="str">
        <f>[2]DBD!B18</f>
        <v>CustName</v>
      </c>
      <c r="C14" s="52" t="str">
        <f>[2]DBD!C18</f>
        <v>姓名</v>
      </c>
      <c r="D14" s="52" t="str">
        <f>[2]DBD!D18</f>
        <v>NVARCHAR2</v>
      </c>
      <c r="E14" s="52">
        <f>[2]DBD!E18</f>
        <v>100</v>
      </c>
      <c r="F14" s="52">
        <f>[2]DBD!F18</f>
        <v>0</v>
      </c>
      <c r="G14" s="52">
        <f>[2]DBD!G18</f>
        <v>0</v>
      </c>
      <c r="H14" s="15" t="s">
        <v>239</v>
      </c>
      <c r="I14" s="15" t="s">
        <v>586</v>
      </c>
      <c r="J14" s="15" t="s">
        <v>243</v>
      </c>
      <c r="K14" s="15" t="s">
        <v>234</v>
      </c>
      <c r="L14" s="15">
        <v>20</v>
      </c>
      <c r="M14" s="15"/>
      <c r="N14" s="15"/>
    </row>
    <row r="15" spans="1:15" ht="16.2" customHeight="1">
      <c r="A15" s="52">
        <f>[2]DBD!A19</f>
        <v>11</v>
      </c>
      <c r="B15" s="52" t="str">
        <f>[2]DBD!B19</f>
        <v>DelvrYet</v>
      </c>
      <c r="C15" s="52" t="str">
        <f>[2]DBD!C19</f>
        <v>送達否</v>
      </c>
      <c r="D15" s="52" t="str">
        <f>[2]DBD!D19</f>
        <v>VARCHAR2</v>
      </c>
      <c r="E15" s="52">
        <f>[2]DBD!E19</f>
        <v>1</v>
      </c>
      <c r="F15" s="52">
        <f>[2]DBD!F19</f>
        <v>0</v>
      </c>
      <c r="G15" s="52">
        <f>[2]DBD!G19</f>
        <v>0</v>
      </c>
      <c r="H15" s="15" t="s">
        <v>239</v>
      </c>
      <c r="I15" s="20" t="s">
        <v>587</v>
      </c>
      <c r="J15" s="20" t="s">
        <v>244</v>
      </c>
      <c r="K15" s="20" t="s">
        <v>6</v>
      </c>
      <c r="L15" s="15">
        <v>1</v>
      </c>
      <c r="M15" s="15"/>
      <c r="N15" s="15"/>
    </row>
    <row r="16" spans="1:15" ht="16.2" customHeight="1">
      <c r="A16" s="52">
        <f>[2]DBD!A20</f>
        <v>12</v>
      </c>
      <c r="B16" s="52" t="str">
        <f>[2]DBD!B20</f>
        <v>DelvrCode</v>
      </c>
      <c r="C16" s="52" t="str">
        <f>[2]DBD!C20</f>
        <v>送達方式</v>
      </c>
      <c r="D16" s="52" t="str">
        <f>[2]DBD!D20</f>
        <v>VARCHAR2</v>
      </c>
      <c r="E16" s="52">
        <f>[2]DBD!E20</f>
        <v>1</v>
      </c>
      <c r="F16" s="52">
        <f>[2]DBD!F20</f>
        <v>0</v>
      </c>
      <c r="G16" s="52">
        <f>[2]DBD!G20</f>
        <v>0</v>
      </c>
      <c r="H16" s="15" t="s">
        <v>239</v>
      </c>
      <c r="I16" s="20" t="s">
        <v>588</v>
      </c>
      <c r="J16" s="20" t="s">
        <v>245</v>
      </c>
      <c r="K16" s="20" t="s">
        <v>60</v>
      </c>
      <c r="L16" s="15">
        <v>10</v>
      </c>
      <c r="M16" s="15"/>
      <c r="N16" s="15" t="s">
        <v>326</v>
      </c>
      <c r="O16" s="11" t="s">
        <v>591</v>
      </c>
    </row>
    <row r="17" spans="1:15" ht="16.2" customHeight="1">
      <c r="A17" s="52">
        <f>[2]DBD!A21</f>
        <v>13</v>
      </c>
      <c r="B17" s="52" t="str">
        <f>[2]DBD!B21</f>
        <v>AddressCode</v>
      </c>
      <c r="C17" s="52" t="str">
        <f>[2]DBD!C21</f>
        <v>寄送地點選項</v>
      </c>
      <c r="D17" s="52" t="str">
        <f>[2]DBD!D21</f>
        <v>Decimal</v>
      </c>
      <c r="E17" s="52">
        <f>[2]DBD!E21</f>
        <v>1</v>
      </c>
      <c r="F17" s="52">
        <f>[2]DBD!F21</f>
        <v>0</v>
      </c>
      <c r="G17" s="52">
        <f>[2]DBD!G21</f>
        <v>0</v>
      </c>
      <c r="H17" s="31"/>
      <c r="I17" s="33" t="s">
        <v>574</v>
      </c>
      <c r="J17" s="33"/>
      <c r="K17" s="33"/>
      <c r="L17" s="31"/>
      <c r="M17" s="31"/>
      <c r="N17" s="31" t="s">
        <v>327</v>
      </c>
      <c r="O17" s="50"/>
    </row>
    <row r="18" spans="1:15" ht="16.2" customHeight="1">
      <c r="A18" s="52">
        <f>[2]DBD!A22</f>
        <v>14</v>
      </c>
      <c r="B18" s="52" t="str">
        <f>[2]DBD!B22</f>
        <v>Address</v>
      </c>
      <c r="C18" s="52" t="str">
        <f>[2]DBD!C22</f>
        <v>寄送地點</v>
      </c>
      <c r="D18" s="52" t="str">
        <f>[2]DBD!D22</f>
        <v>NVARCHAR2</v>
      </c>
      <c r="E18" s="52">
        <f>[2]DBD!E22</f>
        <v>60</v>
      </c>
      <c r="F18" s="52">
        <f>[2]DBD!F22</f>
        <v>0</v>
      </c>
      <c r="G18" s="52">
        <f>[2]DBD!G22</f>
        <v>0</v>
      </c>
      <c r="H18" s="15" t="s">
        <v>239</v>
      </c>
      <c r="I18" s="20" t="s">
        <v>589</v>
      </c>
      <c r="J18" s="20" t="s">
        <v>246</v>
      </c>
      <c r="K18" s="20" t="s">
        <v>234</v>
      </c>
      <c r="L18" s="15">
        <v>255</v>
      </c>
      <c r="M18" s="15"/>
      <c r="N18" s="15"/>
    </row>
    <row r="19" spans="1:15" ht="16.2" customHeight="1">
      <c r="A19" s="52">
        <f>[2]DBD!A23</f>
        <v>15</v>
      </c>
      <c r="B19" s="52" t="str">
        <f>[2]DBD!B23</f>
        <v>Remark</v>
      </c>
      <c r="C19" s="52" t="str">
        <f>[2]DBD!C23</f>
        <v>其他記錄</v>
      </c>
      <c r="D19" s="52" t="str">
        <f>[2]DBD!D23</f>
        <v>NVARCHAR2</v>
      </c>
      <c r="E19" s="52">
        <f>[2]DBD!E23</f>
        <v>500</v>
      </c>
      <c r="F19" s="52">
        <f>[2]DBD!F23</f>
        <v>0</v>
      </c>
      <c r="G19" s="52">
        <f>[2]DBD!G23</f>
        <v>0</v>
      </c>
      <c r="H19" s="15" t="s">
        <v>239</v>
      </c>
      <c r="I19" s="20" t="s">
        <v>575</v>
      </c>
      <c r="J19" s="20" t="s">
        <v>233</v>
      </c>
      <c r="K19" s="20" t="s">
        <v>234</v>
      </c>
      <c r="L19" s="15">
        <v>500</v>
      </c>
      <c r="M19" s="15"/>
      <c r="N19" s="15" t="s">
        <v>328</v>
      </c>
      <c r="O19" s="11" t="s">
        <v>581</v>
      </c>
    </row>
    <row r="20" spans="1:15" ht="16.2" customHeight="1">
      <c r="A20" s="52">
        <f>[2]DBD!A24</f>
        <v>16</v>
      </c>
      <c r="B20" s="52" t="str">
        <f>[2]DBD!B24</f>
        <v>EditEmpNo</v>
      </c>
      <c r="C20" s="52" t="str">
        <f>[2]DBD!C24</f>
        <v>增修人員</v>
      </c>
      <c r="D20" s="52" t="str">
        <f>[2]DBD!D24</f>
        <v>VARCHAR2</v>
      </c>
      <c r="E20" s="52">
        <f>[2]DBD!E24</f>
        <v>6</v>
      </c>
      <c r="F20" s="52">
        <f>[2]DBD!F24</f>
        <v>0</v>
      </c>
      <c r="G20" s="52">
        <f>[2]DBD!G24</f>
        <v>0</v>
      </c>
      <c r="H20" s="15" t="s">
        <v>239</v>
      </c>
      <c r="I20" s="20" t="s">
        <v>569</v>
      </c>
      <c r="J20" s="20" t="s">
        <v>247</v>
      </c>
      <c r="K20" s="20" t="s">
        <v>60</v>
      </c>
      <c r="L20" s="15">
        <v>10</v>
      </c>
      <c r="M20" s="15"/>
      <c r="N20" s="15" t="s">
        <v>323</v>
      </c>
      <c r="O20" s="11" t="s">
        <v>582</v>
      </c>
    </row>
    <row r="21" spans="1:15" ht="16.2" customHeight="1">
      <c r="A21" s="52">
        <f>[2]DBD!A25</f>
        <v>17</v>
      </c>
      <c r="B21" s="52" t="str">
        <f>[2]DBD!B25</f>
        <v>CreateDate</v>
      </c>
      <c r="C21" s="52" t="str">
        <f>[2]DBD!C25</f>
        <v>建檔日期時間</v>
      </c>
      <c r="D21" s="52" t="str">
        <f>[2]DBD!D25</f>
        <v>DATE</v>
      </c>
      <c r="E21" s="52">
        <f>[2]DBD!E25</f>
        <v>8</v>
      </c>
      <c r="F21" s="52">
        <f>[2]DBD!F25</f>
        <v>0</v>
      </c>
      <c r="G21" s="52">
        <f>[2]DBD!G25</f>
        <v>0</v>
      </c>
    </row>
    <row r="22" spans="1:15" ht="16.2" customHeight="1">
      <c r="A22" s="52">
        <f>[2]DBD!A26</f>
        <v>18</v>
      </c>
      <c r="B22" s="52" t="str">
        <f>[2]DBD!B26</f>
        <v>CreateEmpNo</v>
      </c>
      <c r="C22" s="52" t="str">
        <f>[2]DBD!C26</f>
        <v>建檔人員</v>
      </c>
      <c r="D22" s="52" t="str">
        <f>[2]DBD!D26</f>
        <v>VARCHAR2</v>
      </c>
      <c r="E22" s="52">
        <f>[2]DBD!E26</f>
        <v>6</v>
      </c>
      <c r="F22" s="52">
        <f>[2]DBD!F26</f>
        <v>0</v>
      </c>
      <c r="G22" s="52">
        <f>[2]DBD!G26</f>
        <v>0</v>
      </c>
    </row>
    <row r="23" spans="1:15" ht="16.2" customHeight="1">
      <c r="A23" s="52">
        <f>[2]DBD!A27</f>
        <v>19</v>
      </c>
      <c r="B23" s="52" t="str">
        <f>[2]DBD!B27</f>
        <v>LastUpdate</v>
      </c>
      <c r="C23" s="52" t="str">
        <f>[2]DBD!C27</f>
        <v>最後更新日期時間</v>
      </c>
      <c r="D23" s="52" t="str">
        <f>[2]DBD!D27</f>
        <v>DATE</v>
      </c>
      <c r="E23" s="52">
        <f>[2]DBD!E27</f>
        <v>8</v>
      </c>
      <c r="F23" s="52">
        <f>[2]DBD!F27</f>
        <v>0</v>
      </c>
      <c r="G23" s="52">
        <f>[2]DBD!G27</f>
        <v>0</v>
      </c>
    </row>
    <row r="24" spans="1:15" ht="16.2" customHeight="1">
      <c r="A24" s="52">
        <f>[2]DBD!A28</f>
        <v>20</v>
      </c>
      <c r="B24" s="52" t="str">
        <f>[2]DBD!B28</f>
        <v>LastUpdateEmpNo</v>
      </c>
      <c r="C24" s="52" t="str">
        <f>[2]DBD!C28</f>
        <v>最後更新人員</v>
      </c>
      <c r="D24" s="52" t="str">
        <f>[2]DBD!D28</f>
        <v>VARCHAR2</v>
      </c>
      <c r="E24" s="52">
        <f>[2]DBD!E28</f>
        <v>6</v>
      </c>
      <c r="F24" s="52">
        <f>[2]DBD!F28</f>
        <v>0</v>
      </c>
      <c r="G24" s="52">
        <f>[2]DBD!G28</f>
        <v>0</v>
      </c>
    </row>
    <row r="25" spans="1:15" ht="16.2" customHeight="1">
      <c r="A25" s="28"/>
      <c r="B25" s="28"/>
      <c r="C25" s="28"/>
      <c r="D25" s="28"/>
      <c r="E25" s="28"/>
      <c r="F25" s="28"/>
      <c r="G25" s="28"/>
    </row>
    <row r="26" spans="1:15" ht="16.2" customHeight="1">
      <c r="C26" s="50"/>
    </row>
  </sheetData>
  <mergeCells count="1">
    <mergeCell ref="A1:B1"/>
  </mergeCells>
  <phoneticPr fontId="1" type="noConversion"/>
  <hyperlinks>
    <hyperlink ref="E1" location="'L5'!A1" display="回首頁" xr:uid="{00000000-0004-0000-0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N25"/>
  <sheetViews>
    <sheetView workbookViewId="0">
      <selection activeCell="G14" sqref="G14"/>
    </sheetView>
  </sheetViews>
  <sheetFormatPr defaultColWidth="32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32" style="11"/>
  </cols>
  <sheetData>
    <row r="1" spans="1:14">
      <c r="A1" s="55" t="s">
        <v>21</v>
      </c>
      <c r="B1" s="56"/>
      <c r="C1" s="9" t="str">
        <f>[3]DBD!C1</f>
        <v>CollList</v>
      </c>
      <c r="D1" s="9" t="str">
        <f>[3]DBD!D1</f>
        <v>法催紀錄清單檔</v>
      </c>
      <c r="E1" s="21" t="s">
        <v>22</v>
      </c>
      <c r="F1" s="10"/>
      <c r="G1" s="10"/>
    </row>
    <row r="2" spans="1:14" s="30" customFormat="1">
      <c r="A2" s="35"/>
      <c r="B2" s="36" t="s">
        <v>318</v>
      </c>
      <c r="C2" s="28"/>
      <c r="D2" s="28"/>
      <c r="E2" s="21"/>
      <c r="F2" s="29"/>
      <c r="G2" s="29"/>
    </row>
    <row r="3" spans="1:14" s="30" customFormat="1">
      <c r="A3" s="35"/>
      <c r="B3" s="36" t="s">
        <v>319</v>
      </c>
      <c r="C3" s="28"/>
      <c r="D3" s="28"/>
      <c r="E3" s="21"/>
      <c r="F3" s="29"/>
      <c r="G3" s="29"/>
    </row>
    <row r="4" spans="1:14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</row>
    <row r="5" spans="1:14">
      <c r="A5" s="9">
        <f>[3]DBD!A9</f>
        <v>1</v>
      </c>
      <c r="B5" s="9" t="str">
        <f>[3]DBD!B9</f>
        <v>CustNo</v>
      </c>
      <c r="C5" s="9" t="str">
        <f>[3]DBD!C9</f>
        <v>戶號</v>
      </c>
      <c r="D5" s="9" t="str">
        <f>[3]DBD!D9</f>
        <v>DECIMAL</v>
      </c>
      <c r="E5" s="9">
        <f>[3]DBD!E9</f>
        <v>7</v>
      </c>
      <c r="F5" s="9">
        <f>[3]DBD!F9</f>
        <v>0</v>
      </c>
      <c r="G5" s="9">
        <f>[3]DBD!G9</f>
        <v>0</v>
      </c>
      <c r="H5" s="15"/>
      <c r="I5" s="15"/>
      <c r="J5" s="15"/>
      <c r="K5" s="15"/>
      <c r="L5" s="15"/>
      <c r="M5" s="15"/>
      <c r="N5" s="15"/>
    </row>
    <row r="6" spans="1:14">
      <c r="A6" s="9">
        <f>[3]DBD!A10</f>
        <v>2</v>
      </c>
      <c r="B6" s="9" t="str">
        <f>[3]DBD!B10</f>
        <v>FacmNo</v>
      </c>
      <c r="C6" s="9" t="str">
        <f>[3]DBD!C10</f>
        <v>額度</v>
      </c>
      <c r="D6" s="9" t="str">
        <f>[3]DBD!D10</f>
        <v>DECIMAL</v>
      </c>
      <c r="E6" s="9">
        <f>[3]DBD!E10</f>
        <v>3</v>
      </c>
      <c r="F6" s="9">
        <f>[3]DBD!F10</f>
        <v>0</v>
      </c>
      <c r="G6" s="9">
        <f>[3]DBD!G10</f>
        <v>0</v>
      </c>
      <c r="H6" s="15"/>
      <c r="I6" s="15"/>
      <c r="J6" s="15"/>
      <c r="K6" s="15"/>
      <c r="L6" s="15"/>
      <c r="M6" s="15"/>
      <c r="N6" s="15"/>
    </row>
    <row r="7" spans="1:14" ht="32.4">
      <c r="A7" s="9">
        <f>[3]DBD!A11</f>
        <v>3</v>
      </c>
      <c r="B7" s="9" t="str">
        <f>[3]DBD!B11</f>
        <v>CaseCode</v>
      </c>
      <c r="C7" s="9" t="str">
        <f>[3]DBD!C11</f>
        <v>案件種類</v>
      </c>
      <c r="D7" s="9" t="str">
        <f>[3]DBD!D11</f>
        <v>VARCHAR2</v>
      </c>
      <c r="E7" s="9">
        <f>[3]DBD!E11</f>
        <v>1</v>
      </c>
      <c r="F7" s="9">
        <f>[3]DBD!F11</f>
        <v>0</v>
      </c>
      <c r="G7" s="9" t="str">
        <f>[3]DBD!G11</f>
        <v>1:法催
2:債協</v>
      </c>
      <c r="H7" s="15"/>
      <c r="I7" s="19"/>
      <c r="J7" s="19"/>
      <c r="K7" s="19"/>
      <c r="L7" s="19"/>
      <c r="M7" s="15"/>
      <c r="N7" s="15"/>
    </row>
    <row r="8" spans="1:14">
      <c r="A8" s="9">
        <f>[3]DBD!A12</f>
        <v>4</v>
      </c>
      <c r="B8" s="9" t="str">
        <f>[3]DBD!B12</f>
        <v>TxDate</v>
      </c>
      <c r="C8" s="9" t="str">
        <f>[3]DBD!C12</f>
        <v>作業日期</v>
      </c>
      <c r="D8" s="9" t="str">
        <f>[3]DBD!D12</f>
        <v>DecimalD</v>
      </c>
      <c r="E8" s="9">
        <f>[3]DBD!E12</f>
        <v>8</v>
      </c>
      <c r="F8" s="9">
        <f>[3]DBD!F12</f>
        <v>0</v>
      </c>
      <c r="G8" s="9">
        <f>[3]DBD!G12</f>
        <v>0</v>
      </c>
      <c r="H8" s="15"/>
      <c r="I8" s="15"/>
      <c r="J8" s="15"/>
      <c r="K8" s="15"/>
      <c r="L8" s="15"/>
      <c r="M8" s="15"/>
      <c r="N8" s="15"/>
    </row>
    <row r="9" spans="1:14">
      <c r="A9" s="9">
        <f>[3]DBD!A13</f>
        <v>5</v>
      </c>
      <c r="B9" s="9" t="str">
        <f>[3]DBD!B13</f>
        <v>TxCode</v>
      </c>
      <c r="C9" s="9" t="str">
        <f>[3]DBD!C13</f>
        <v>作業項目</v>
      </c>
      <c r="D9" s="9" t="str">
        <f>[3]DBD!D13</f>
        <v>VARCHAR2</v>
      </c>
      <c r="E9" s="9">
        <f>[3]DBD!E13</f>
        <v>1</v>
      </c>
      <c r="F9" s="9">
        <f>[3]DBD!F13</f>
        <v>0</v>
      </c>
      <c r="G9" s="9">
        <f>[3]DBD!G13</f>
        <v>1</v>
      </c>
      <c r="H9" s="15"/>
      <c r="I9" s="19"/>
      <c r="J9" s="19"/>
      <c r="K9" s="19"/>
      <c r="L9" s="19"/>
      <c r="M9" s="15"/>
      <c r="N9" s="15"/>
    </row>
    <row r="10" spans="1:14">
      <c r="A10" s="9">
        <f>[3]DBD!A14</f>
        <v>6</v>
      </c>
      <c r="B10" s="9" t="str">
        <f>[3]DBD!B14</f>
        <v>PrevIntDate</v>
      </c>
      <c r="C10" s="9" t="str">
        <f>[3]DBD!C14</f>
        <v>繳息迄日</v>
      </c>
      <c r="D10" s="9" t="str">
        <f>[3]DBD!D14</f>
        <v>DecimalD</v>
      </c>
      <c r="E10" s="9">
        <f>[3]DBD!E14</f>
        <v>8</v>
      </c>
      <c r="F10" s="9">
        <f>[3]DBD!F14</f>
        <v>0</v>
      </c>
      <c r="G10" s="9">
        <f>[3]DBD!G14</f>
        <v>0</v>
      </c>
      <c r="H10" s="15"/>
      <c r="I10" s="19"/>
      <c r="J10" s="19"/>
      <c r="K10" s="19"/>
      <c r="L10" s="19"/>
      <c r="M10" s="15"/>
      <c r="N10" s="15"/>
    </row>
    <row r="11" spans="1:14">
      <c r="A11" s="9">
        <f>[3]DBD!A15</f>
        <v>7</v>
      </c>
      <c r="B11" s="9" t="str">
        <f>[3]DBD!B15</f>
        <v>NextIntDate</v>
      </c>
      <c r="C11" s="9" t="str">
        <f>[3]DBD!C15</f>
        <v>應繳息日</v>
      </c>
      <c r="D11" s="9" t="str">
        <f>[3]DBD!D15</f>
        <v>DecimalD</v>
      </c>
      <c r="E11" s="9">
        <f>[3]DBD!E15</f>
        <v>8</v>
      </c>
      <c r="F11" s="9">
        <f>[3]DBD!F15</f>
        <v>0</v>
      </c>
      <c r="G11" s="9">
        <f>[3]DBD!G15</f>
        <v>0</v>
      </c>
      <c r="H11" s="15"/>
      <c r="I11" s="20"/>
      <c r="J11" s="20"/>
      <c r="K11" s="20"/>
      <c r="L11" s="15"/>
      <c r="M11" s="15"/>
      <c r="N11" s="15"/>
    </row>
    <row r="12" spans="1:14">
      <c r="A12" s="9">
        <f>[3]DBD!A16</f>
        <v>8</v>
      </c>
      <c r="B12" s="9" t="str">
        <f>[3]DBD!B16</f>
        <v>OvduTerm</v>
      </c>
      <c r="C12" s="9" t="str">
        <f>[3]DBD!C16</f>
        <v>逾期期數</v>
      </c>
      <c r="D12" s="9" t="str">
        <f>[3]DBD!D16</f>
        <v>DECIMAL</v>
      </c>
      <c r="E12" s="9">
        <f>[3]DBD!E16</f>
        <v>3</v>
      </c>
      <c r="F12" s="9">
        <f>[3]DBD!F16</f>
        <v>0</v>
      </c>
      <c r="G12" s="9">
        <f>[3]DBD!G16</f>
        <v>0</v>
      </c>
      <c r="H12" s="15"/>
      <c r="I12" s="20"/>
      <c r="J12" s="20"/>
      <c r="K12" s="20"/>
      <c r="L12" s="15"/>
      <c r="M12" s="15"/>
      <c r="N12" s="15"/>
    </row>
    <row r="13" spans="1:14">
      <c r="A13" s="9">
        <f>[3]DBD!A17</f>
        <v>9</v>
      </c>
      <c r="B13" s="9" t="str">
        <f>[3]DBD!B17</f>
        <v>OvduDays</v>
      </c>
      <c r="C13" s="9" t="str">
        <f>[3]DBD!C17</f>
        <v>逾期天數</v>
      </c>
      <c r="D13" s="9" t="str">
        <f>[3]DBD!D17</f>
        <v>DECIMAL</v>
      </c>
      <c r="E13" s="9">
        <f>[3]DBD!E17</f>
        <v>6</v>
      </c>
      <c r="F13" s="9">
        <f>[3]DBD!F17</f>
        <v>0</v>
      </c>
      <c r="G13" s="9">
        <f>[3]DBD!G17</f>
        <v>0</v>
      </c>
      <c r="H13" s="15"/>
      <c r="I13" s="15"/>
      <c r="J13" s="15"/>
      <c r="K13" s="15"/>
      <c r="L13" s="15"/>
      <c r="M13" s="15"/>
      <c r="N13" s="15"/>
    </row>
    <row r="14" spans="1:14">
      <c r="A14" s="9">
        <f>[3]DBD!A18</f>
        <v>10</v>
      </c>
      <c r="B14" s="9" t="str">
        <f>[3]DBD!B18</f>
        <v>CurrencyCode</v>
      </c>
      <c r="C14" s="9" t="str">
        <f>[3]DBD!C18</f>
        <v>幣別</v>
      </c>
      <c r="D14" s="9" t="str">
        <f>[3]DBD!D18</f>
        <v>VARCHAR2</v>
      </c>
      <c r="E14" s="9">
        <f>[3]DBD!E18</f>
        <v>3</v>
      </c>
      <c r="F14" s="9">
        <f>[3]DBD!F18</f>
        <v>0</v>
      </c>
      <c r="G14" s="9">
        <f>[3]DBD!G18</f>
        <v>0</v>
      </c>
      <c r="H14" s="15"/>
      <c r="I14" s="15"/>
      <c r="J14" s="15"/>
      <c r="K14" s="15"/>
      <c r="L14" s="15"/>
      <c r="M14" s="15"/>
      <c r="N14" s="15"/>
    </row>
    <row r="15" spans="1:14">
      <c r="A15" s="9">
        <f>[3]DBD!A19</f>
        <v>11</v>
      </c>
      <c r="B15" s="9" t="str">
        <f>[3]DBD!B19</f>
        <v>PrinBalance</v>
      </c>
      <c r="C15" s="9" t="str">
        <f>[3]DBD!C19</f>
        <v>本金餘額</v>
      </c>
      <c r="D15" s="9" t="str">
        <f>[3]DBD!D19</f>
        <v>DECIMAL</v>
      </c>
      <c r="E15" s="9">
        <f>[3]DBD!E19</f>
        <v>16</v>
      </c>
      <c r="F15" s="9">
        <f>[3]DBD!F19</f>
        <v>2</v>
      </c>
      <c r="G15" s="9">
        <f>[3]DBD!G19</f>
        <v>0</v>
      </c>
      <c r="H15" s="15"/>
      <c r="I15" s="20"/>
      <c r="J15" s="20"/>
      <c r="K15" s="20"/>
      <c r="L15" s="15"/>
      <c r="M15" s="15"/>
      <c r="N15" s="15"/>
    </row>
    <row r="16" spans="1:14">
      <c r="A16" s="9">
        <f>[3]DBD!A20</f>
        <v>12</v>
      </c>
      <c r="B16" s="9" t="str">
        <f>[3]DBD!B20</f>
        <v>BadDebtBal</v>
      </c>
      <c r="C16" s="9" t="str">
        <f>[3]DBD!C20</f>
        <v>呆帳餘額</v>
      </c>
      <c r="D16" s="9" t="str">
        <f>[3]DBD!D20</f>
        <v>DECIMAL</v>
      </c>
      <c r="E16" s="9">
        <f>[3]DBD!E20</f>
        <v>16</v>
      </c>
      <c r="F16" s="9">
        <f>[3]DBD!F20</f>
        <v>2</v>
      </c>
      <c r="G16" s="9">
        <f>[3]DBD!G20</f>
        <v>0</v>
      </c>
      <c r="H16" s="15"/>
      <c r="I16" s="20"/>
      <c r="J16" s="20"/>
      <c r="K16" s="20"/>
      <c r="L16" s="15"/>
      <c r="M16" s="15"/>
      <c r="N16" s="15"/>
    </row>
    <row r="17" spans="1:14">
      <c r="A17" s="9">
        <f>[3]DBD!A21</f>
        <v>13</v>
      </c>
      <c r="B17" s="9" t="str">
        <f>[3]DBD!B21</f>
        <v>AccCollPsn</v>
      </c>
      <c r="C17" s="9" t="str">
        <f>[3]DBD!C21</f>
        <v>催收員</v>
      </c>
      <c r="D17" s="9" t="str">
        <f>[3]DBD!D21</f>
        <v>VARCHAR2</v>
      </c>
      <c r="E17" s="9">
        <f>[3]DBD!E21</f>
        <v>6</v>
      </c>
      <c r="F17" s="9">
        <f>[3]DBD!F21</f>
        <v>0</v>
      </c>
      <c r="G17" s="9">
        <f>[3]DBD!G21</f>
        <v>0</v>
      </c>
      <c r="H17" s="15"/>
      <c r="I17" s="20"/>
      <c r="J17" s="20"/>
      <c r="K17" s="20"/>
      <c r="L17" s="15"/>
      <c r="M17" s="15"/>
      <c r="N17" s="15"/>
    </row>
    <row r="18" spans="1:14">
      <c r="A18" s="9">
        <f>[3]DBD!A22</f>
        <v>14</v>
      </c>
      <c r="B18" s="9" t="str">
        <f>[3]DBD!B22</f>
        <v>LegalPsn</v>
      </c>
      <c r="C18" s="9" t="str">
        <f>[3]DBD!C22</f>
        <v>法務人員</v>
      </c>
      <c r="D18" s="9" t="str">
        <f>[3]DBD!D22</f>
        <v>VARCHAR2</v>
      </c>
      <c r="E18" s="9">
        <f>[3]DBD!E22</f>
        <v>6</v>
      </c>
      <c r="F18" s="9">
        <f>[3]DBD!F22</f>
        <v>0</v>
      </c>
      <c r="G18" s="9">
        <f>[3]DBD!G22</f>
        <v>0</v>
      </c>
    </row>
    <row r="19" spans="1:14" ht="145.80000000000001">
      <c r="A19" s="9">
        <f>[3]DBD!A23</f>
        <v>15</v>
      </c>
      <c r="B19" s="9" t="str">
        <f>[3]DBD!B23</f>
        <v>Status</v>
      </c>
      <c r="C19" s="9" t="str">
        <f>[3]DBD!C23</f>
        <v>戶況</v>
      </c>
      <c r="D19" s="9" t="str">
        <f>[3]DBD!D23</f>
        <v>DECIMAL</v>
      </c>
      <c r="E19" s="9">
        <f>[3]DBD!E23</f>
        <v>2</v>
      </c>
      <c r="F19" s="9">
        <f>[3]DBD!F23</f>
        <v>0</v>
      </c>
      <c r="G19" s="9" t="str">
        <f>[3]DBD!G23</f>
        <v>00: 正常戶
02: 催收戶
03: 結案戶
04: 逾期戶(逾期期數&gt;=1)
05: 催收結案戶
06: 部分轉呆戶 
07: 呆帳戶
08: 債權轉讓戶
09: 呆帳結案戶</v>
      </c>
    </row>
    <row r="20" spans="1:14" ht="97.2">
      <c r="A20" s="9">
        <f>[3]DBD!A24</f>
        <v>16</v>
      </c>
      <c r="B20" s="9" t="str">
        <f>[3]DBD!B24</f>
        <v>AcctCode</v>
      </c>
      <c r="C20" s="9" t="str">
        <f>[3]DBD!C24</f>
        <v xml:space="preserve">業務科目代號  </v>
      </c>
      <c r="D20" s="9" t="str">
        <f>[3]DBD!D24</f>
        <v>VARCHAR2</v>
      </c>
      <c r="E20" s="9">
        <f>[3]DBD!E24</f>
        <v>3</v>
      </c>
      <c r="F20" s="9">
        <f>[3]DBD!F24</f>
        <v>0</v>
      </c>
      <c r="G20" s="9" t="str">
        <f>[3]DBD!G24</f>
        <v>CdAcCode會計科子細目設定檔
310: 短期擔保放款 
320: 中期擔保放款
330: 長期擔保放款
340: 三十年房貸
990: 催收款項</v>
      </c>
    </row>
    <row r="21" spans="1:14" ht="81">
      <c r="A21" s="9">
        <f>[3]DBD!A25</f>
        <v>17</v>
      </c>
      <c r="B21" s="9" t="str">
        <f>[3]DBD!B25</f>
        <v>FacAcctCode</v>
      </c>
      <c r="C21" s="9" t="str">
        <f>[3]DBD!C25</f>
        <v>額度業務科目</v>
      </c>
      <c r="D21" s="9" t="str">
        <f>[3]DBD!D25</f>
        <v>VARCHAR2</v>
      </c>
      <c r="E21" s="9">
        <f>[3]DBD!E25</f>
        <v>3</v>
      </c>
      <c r="F21" s="9">
        <f>[3]DBD!F25</f>
        <v>0</v>
      </c>
      <c r="G21" s="9" t="str">
        <f>[3]DBD!G25</f>
        <v>CdAcCode會計科子細目設定檔
310: 短期擔保放款 
320: 中期擔保放款
330: 長期擔保放款
340: 三十年房貸</v>
      </c>
    </row>
    <row r="22" spans="1:14">
      <c r="A22" s="9">
        <f>[3]DBD!A26</f>
        <v>18</v>
      </c>
      <c r="B22" s="9" t="str">
        <f>[3]DBD!B26</f>
        <v>ClCustNo</v>
      </c>
      <c r="C22" s="9" t="str">
        <f>[3]DBD!C26</f>
        <v>同擔保品戶號</v>
      </c>
      <c r="D22" s="9" t="str">
        <f>[3]DBD!D26</f>
        <v>DECIMAL</v>
      </c>
      <c r="E22" s="9">
        <f>[3]DBD!E26</f>
        <v>7</v>
      </c>
      <c r="F22" s="9">
        <f>[3]DBD!F26</f>
        <v>0</v>
      </c>
      <c r="G22" s="9">
        <f>[3]DBD!G26</f>
        <v>0</v>
      </c>
    </row>
    <row r="23" spans="1:14">
      <c r="A23" s="9">
        <f>[3]DBD!A27</f>
        <v>19</v>
      </c>
      <c r="B23" s="9" t="str">
        <f>[3]DBD!B27</f>
        <v>ClFacmNo</v>
      </c>
      <c r="C23" s="9" t="str">
        <f>[3]DBD!C27</f>
        <v>同擔保品額度</v>
      </c>
      <c r="D23" s="9" t="str">
        <f>[3]DBD!D27</f>
        <v>DECIMAL</v>
      </c>
      <c r="E23" s="9">
        <f>[3]DBD!E27</f>
        <v>3</v>
      </c>
      <c r="F23" s="9">
        <f>[3]DBD!F27</f>
        <v>0</v>
      </c>
      <c r="G23" s="9">
        <f>[3]DBD!G27</f>
        <v>0</v>
      </c>
    </row>
    <row r="24" spans="1:14" ht="32.4">
      <c r="A24" s="9">
        <f>[3]DBD!A28</f>
        <v>20</v>
      </c>
      <c r="B24" s="9" t="str">
        <f>[3]DBD!B28</f>
        <v>ClRowNo</v>
      </c>
      <c r="C24" s="9" t="str">
        <f>[3]DBD!C28</f>
        <v>同擔保品序列號</v>
      </c>
      <c r="D24" s="9" t="str">
        <f>[3]DBD!D28</f>
        <v>DECIMAL</v>
      </c>
      <c r="E24" s="9">
        <f>[3]DBD!E28</f>
        <v>3</v>
      </c>
      <c r="F24" s="9">
        <f>[3]DBD!F28</f>
        <v>0</v>
      </c>
      <c r="G24" s="9" t="str">
        <f>[3]DBD!G28</f>
        <v>同擔保品逾期天數最久者為1,其餘依序排列</v>
      </c>
    </row>
    <row r="25" spans="1:14">
      <c r="A25" s="9">
        <f>[3]DBD!A29</f>
        <v>21</v>
      </c>
      <c r="B25" s="9" t="str">
        <f>[3]DBD!B29</f>
        <v>ClCode1</v>
      </c>
      <c r="C25" s="9" t="str">
        <f>[3]DBD!C29</f>
        <v>擔保品代號1</v>
      </c>
      <c r="D25" s="9" t="str">
        <f>[3]DBD!D29</f>
        <v>DECIMAL</v>
      </c>
      <c r="E25" s="9">
        <f>[3]DBD!E29</f>
        <v>1</v>
      </c>
      <c r="F25" s="9">
        <f>[3]DBD!F29</f>
        <v>0</v>
      </c>
      <c r="G25" s="9">
        <f>[3]DBD!G29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03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1:O24"/>
  <sheetViews>
    <sheetView topLeftCell="E1" workbookViewId="0">
      <selection activeCell="O20" sqref="O20"/>
    </sheetView>
  </sheetViews>
  <sheetFormatPr defaultColWidth="67.5546875" defaultRowHeight="16.2" customHeight="1"/>
  <cols>
    <col min="1" max="1" width="5.21875" style="11" bestFit="1" customWidth="1"/>
    <col min="2" max="2" width="14.109375" style="11" bestFit="1" customWidth="1"/>
    <col min="3" max="3" width="27.33203125" style="1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7.77734375" style="11" bestFit="1" customWidth="1"/>
    <col min="9" max="9" width="19" style="11" bestFit="1" customWidth="1"/>
    <col min="10" max="10" width="15.33203125" style="11" bestFit="1" customWidth="1"/>
    <col min="11" max="13" width="6.21875" style="11" bestFit="1" customWidth="1"/>
    <col min="14" max="14" width="30" style="11" bestFit="1" customWidth="1"/>
    <col min="15" max="16384" width="67.5546875" style="11"/>
  </cols>
  <sheetData>
    <row r="1" spans="1:15" ht="16.2" customHeight="1">
      <c r="A1" s="55" t="s">
        <v>21</v>
      </c>
      <c r="B1" s="56"/>
      <c r="C1" s="9" t="str">
        <f>[4]DBD!C1</f>
        <v>CollMeet</v>
      </c>
      <c r="D1" s="9" t="str">
        <f>[4]DBD!D1</f>
        <v>法催紀錄面催檔</v>
      </c>
      <c r="E1" s="21" t="s">
        <v>22</v>
      </c>
      <c r="F1" s="10"/>
      <c r="G1" s="10"/>
    </row>
    <row r="2" spans="1:15" s="30" customFormat="1" ht="16.2" customHeight="1">
      <c r="A2" s="35"/>
      <c r="B2" s="36" t="s">
        <v>318</v>
      </c>
      <c r="C2" s="28" t="s">
        <v>480</v>
      </c>
      <c r="D2" s="28"/>
      <c r="E2" s="21"/>
      <c r="F2" s="29"/>
      <c r="G2" s="29"/>
    </row>
    <row r="3" spans="1:15" s="30" customFormat="1" ht="16.2" customHeight="1">
      <c r="A3" s="35"/>
      <c r="B3" s="36" t="s">
        <v>319</v>
      </c>
      <c r="C3" s="28"/>
      <c r="D3" s="28"/>
      <c r="E3" s="21"/>
      <c r="F3" s="29"/>
      <c r="G3" s="29"/>
    </row>
    <row r="4" spans="1:15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16.2" customHeight="1">
      <c r="A5" s="9">
        <f>[4]DBD!A9</f>
        <v>1</v>
      </c>
      <c r="B5" s="9" t="str">
        <f>[4]DBD!B9</f>
        <v>CaseCode</v>
      </c>
      <c r="C5" s="9" t="str">
        <f>[4]DBD!C9</f>
        <v>案件種類</v>
      </c>
      <c r="D5" s="9" t="str">
        <f>[4]DBD!D9</f>
        <v>VARCHAR2</v>
      </c>
      <c r="E5" s="9">
        <f>[4]DBD!E9</f>
        <v>1</v>
      </c>
      <c r="F5" s="9">
        <f>[4]DBD!F9</f>
        <v>0</v>
      </c>
      <c r="G5" s="9">
        <f>[4]DBD!G9</f>
        <v>0</v>
      </c>
      <c r="H5" s="15"/>
      <c r="I5" s="15"/>
      <c r="J5" s="15"/>
      <c r="K5" s="15"/>
      <c r="L5" s="15"/>
      <c r="M5" s="15"/>
      <c r="N5" s="15" t="s">
        <v>265</v>
      </c>
      <c r="O5" s="50"/>
    </row>
    <row r="6" spans="1:15" ht="16.2" customHeight="1">
      <c r="A6" s="9">
        <f>[4]DBD!A10</f>
        <v>2</v>
      </c>
      <c r="B6" s="9" t="str">
        <f>[4]DBD!B10</f>
        <v>CustNo</v>
      </c>
      <c r="C6" s="9" t="str">
        <f>[4]DBD!C10</f>
        <v>借款人戶號</v>
      </c>
      <c r="D6" s="9" t="str">
        <f>[4]DBD!D10</f>
        <v>DECIMAL</v>
      </c>
      <c r="E6" s="9">
        <f>[4]DBD!E10</f>
        <v>7</v>
      </c>
      <c r="F6" s="9">
        <f>[4]DBD!F10</f>
        <v>0</v>
      </c>
      <c r="G6" s="9">
        <f>[4]DBD!G10</f>
        <v>0</v>
      </c>
      <c r="H6" s="15" t="s">
        <v>248</v>
      </c>
      <c r="I6" s="19" t="s">
        <v>7</v>
      </c>
      <c r="J6" s="19" t="s">
        <v>101</v>
      </c>
      <c r="K6" s="19" t="s">
        <v>60</v>
      </c>
      <c r="L6" s="19">
        <v>10</v>
      </c>
      <c r="M6" s="15"/>
      <c r="N6" s="15"/>
    </row>
    <row r="7" spans="1:15" ht="16.2" customHeight="1">
      <c r="A7" s="9">
        <f>[4]DBD!A11</f>
        <v>3</v>
      </c>
      <c r="B7" s="9" t="str">
        <f>[4]DBD!B11</f>
        <v>FacmNo</v>
      </c>
      <c r="C7" s="9" t="str">
        <f>[4]DBD!C11</f>
        <v>額度編號</v>
      </c>
      <c r="D7" s="9" t="str">
        <f>[4]DBD!D11</f>
        <v>DECIMAL</v>
      </c>
      <c r="E7" s="9">
        <f>[4]DBD!E11</f>
        <v>3</v>
      </c>
      <c r="F7" s="9">
        <f>[4]DBD!F11</f>
        <v>0</v>
      </c>
      <c r="G7" s="9">
        <f>[4]DBD!G11</f>
        <v>0</v>
      </c>
      <c r="H7" s="15" t="s">
        <v>248</v>
      </c>
      <c r="I7" s="15" t="s">
        <v>17</v>
      </c>
      <c r="J7" s="15" t="s">
        <v>229</v>
      </c>
      <c r="K7" s="15" t="s">
        <v>8</v>
      </c>
      <c r="L7" s="15">
        <v>3</v>
      </c>
      <c r="M7" s="15"/>
      <c r="N7" s="15"/>
    </row>
    <row r="8" spans="1:15" ht="16.2" customHeight="1">
      <c r="A8" s="9">
        <f>[4]DBD!A12</f>
        <v>4</v>
      </c>
      <c r="B8" s="9" t="str">
        <f>[4]DBD!B12</f>
        <v>AcDate</v>
      </c>
      <c r="C8" s="9" t="str">
        <f>[4]DBD!C12</f>
        <v>作業日期</v>
      </c>
      <c r="D8" s="9" t="str">
        <f>[4]DBD!D12</f>
        <v>DecimalD</v>
      </c>
      <c r="E8" s="9">
        <f>[4]DBD!E12</f>
        <v>8</v>
      </c>
      <c r="F8" s="9">
        <f>[4]DBD!F12</f>
        <v>0</v>
      </c>
      <c r="G8" s="9">
        <f>[4]DBD!G12</f>
        <v>0</v>
      </c>
      <c r="H8" s="15" t="s">
        <v>248</v>
      </c>
      <c r="I8" s="15" t="s">
        <v>568</v>
      </c>
      <c r="J8" s="15" t="s">
        <v>238</v>
      </c>
      <c r="K8" s="15" t="s">
        <v>15</v>
      </c>
      <c r="L8" s="15"/>
      <c r="M8" s="15"/>
      <c r="N8" s="31" t="s">
        <v>614</v>
      </c>
      <c r="O8" s="11" t="s">
        <v>576</v>
      </c>
    </row>
    <row r="9" spans="1:15" ht="16.2" customHeight="1">
      <c r="A9" s="9">
        <f>[4]DBD!A13</f>
        <v>5</v>
      </c>
      <c r="B9" s="9" t="str">
        <f>[4]DBD!B13</f>
        <v>TitaTlrNo</v>
      </c>
      <c r="C9" s="9" t="str">
        <f>[4]DBD!C13</f>
        <v>經辦</v>
      </c>
      <c r="D9" s="9" t="str">
        <f>[4]DBD!D13</f>
        <v>VARCHAR2</v>
      </c>
      <c r="E9" s="9">
        <f>[4]DBD!E13</f>
        <v>6</v>
      </c>
      <c r="F9" s="9">
        <f>[4]DBD!F13</f>
        <v>0</v>
      </c>
      <c r="G9" s="9">
        <f>[4]DBD!G13</f>
        <v>0</v>
      </c>
      <c r="H9" s="15" t="s">
        <v>248</v>
      </c>
      <c r="I9" s="20" t="s">
        <v>569</v>
      </c>
      <c r="J9" s="20" t="s">
        <v>247</v>
      </c>
      <c r="K9" s="20" t="s">
        <v>60</v>
      </c>
      <c r="L9" s="15">
        <v>10</v>
      </c>
      <c r="M9" s="15"/>
      <c r="N9" s="15" t="s">
        <v>324</v>
      </c>
      <c r="O9" s="11" t="s">
        <v>582</v>
      </c>
    </row>
    <row r="10" spans="1:15" ht="16.2" customHeight="1">
      <c r="A10" s="9">
        <f>[4]DBD!A14</f>
        <v>6</v>
      </c>
      <c r="B10" s="9" t="str">
        <f>[4]DBD!B14</f>
        <v>TitaTxtNo</v>
      </c>
      <c r="C10" s="9" t="str">
        <f>[4]DBD!C14</f>
        <v>交易序號</v>
      </c>
      <c r="D10" s="9" t="str">
        <f>[4]DBD!D14</f>
        <v>VARCHAR2</v>
      </c>
      <c r="E10" s="9">
        <f>[4]DBD!E14</f>
        <v>8</v>
      </c>
      <c r="F10" s="9">
        <f>[4]DBD!F14</f>
        <v>0</v>
      </c>
      <c r="G10" s="9">
        <f>[4]DBD!G14</f>
        <v>0</v>
      </c>
      <c r="H10" s="15" t="s">
        <v>248</v>
      </c>
      <c r="I10" s="19" t="s">
        <v>570</v>
      </c>
      <c r="J10" s="19" t="s">
        <v>231</v>
      </c>
      <c r="K10" s="19" t="s">
        <v>8</v>
      </c>
      <c r="L10" s="19">
        <v>6</v>
      </c>
      <c r="M10" s="15"/>
      <c r="N10" s="15" t="s">
        <v>616</v>
      </c>
      <c r="O10" s="11" t="s">
        <v>613</v>
      </c>
    </row>
    <row r="11" spans="1:15" ht="16.2" customHeight="1">
      <c r="A11" s="9">
        <f>[4]DBD!A15</f>
        <v>7</v>
      </c>
      <c r="B11" s="9" t="str">
        <f>[4]DBD!B15</f>
        <v>MeetDate</v>
      </c>
      <c r="C11" s="9" t="str">
        <f>[4]DBD!C15</f>
        <v>面催日期</v>
      </c>
      <c r="D11" s="9" t="str">
        <f>[4]DBD!D15</f>
        <v>DecimalD</v>
      </c>
      <c r="E11" s="9">
        <f>[4]DBD!E15</f>
        <v>8</v>
      </c>
      <c r="F11" s="9">
        <f>[4]DBD!F15</f>
        <v>0</v>
      </c>
      <c r="G11" s="9">
        <f>[4]DBD!G15</f>
        <v>0</v>
      </c>
      <c r="H11" s="15" t="s">
        <v>248</v>
      </c>
      <c r="I11" s="20" t="s">
        <v>592</v>
      </c>
      <c r="J11" s="20" t="s">
        <v>249</v>
      </c>
      <c r="K11" s="20" t="s">
        <v>6</v>
      </c>
      <c r="L11" s="15">
        <v>8</v>
      </c>
      <c r="M11" s="15"/>
      <c r="N11" s="15" t="s">
        <v>329</v>
      </c>
      <c r="O11" s="11" t="s">
        <v>599</v>
      </c>
    </row>
    <row r="12" spans="1:15" ht="16.2" customHeight="1">
      <c r="A12" s="9">
        <f>[4]DBD!A16</f>
        <v>8</v>
      </c>
      <c r="B12" s="9" t="str">
        <f>[4]DBD!B16</f>
        <v>MeetTime</v>
      </c>
      <c r="C12" s="9" t="str">
        <f>[4]DBD!C16</f>
        <v>面催時間</v>
      </c>
      <c r="D12" s="9" t="str">
        <f>[4]DBD!D16</f>
        <v>VARCHAR2</v>
      </c>
      <c r="E12" s="9">
        <f>[4]DBD!E16</f>
        <v>6</v>
      </c>
      <c r="F12" s="9">
        <f>[4]DBD!F16</f>
        <v>0</v>
      </c>
      <c r="G12" s="9">
        <f>[4]DBD!G16</f>
        <v>0</v>
      </c>
      <c r="H12" s="15" t="s">
        <v>248</v>
      </c>
      <c r="I12" s="20" t="s">
        <v>593</v>
      </c>
      <c r="J12" s="20" t="s">
        <v>250</v>
      </c>
      <c r="K12" s="20" t="s">
        <v>6</v>
      </c>
      <c r="L12" s="15">
        <v>6</v>
      </c>
      <c r="M12" s="15"/>
      <c r="N12" s="15"/>
    </row>
    <row r="13" spans="1:15" ht="16.2" customHeight="1">
      <c r="A13" s="9">
        <f>[4]DBD!A17</f>
        <v>9</v>
      </c>
      <c r="B13" s="9" t="str">
        <f>[4]DBD!B17</f>
        <v>ContactCode</v>
      </c>
      <c r="C13" s="9" t="str">
        <f>[4]DBD!C17</f>
        <v>聯絡對象</v>
      </c>
      <c r="D13" s="9" t="str">
        <f>[4]DBD!D17</f>
        <v>VARCHAR2</v>
      </c>
      <c r="E13" s="9">
        <f>[4]DBD!E17</f>
        <v>1</v>
      </c>
      <c r="F13" s="9">
        <f>[4]DBD!F17</f>
        <v>0</v>
      </c>
      <c r="G13" s="9">
        <f>[4]DBD!G17</f>
        <v>0</v>
      </c>
      <c r="H13" s="15" t="s">
        <v>248</v>
      </c>
      <c r="I13" s="15" t="s">
        <v>594</v>
      </c>
      <c r="J13" s="15" t="s">
        <v>251</v>
      </c>
      <c r="K13" s="15" t="s">
        <v>6</v>
      </c>
      <c r="L13" s="15">
        <v>1</v>
      </c>
      <c r="M13" s="15"/>
      <c r="N13" s="15"/>
    </row>
    <row r="14" spans="1:15" ht="16.2" customHeight="1">
      <c r="A14" s="9">
        <f>[4]DBD!A18</f>
        <v>10</v>
      </c>
      <c r="B14" s="9" t="str">
        <f>[4]DBD!B18</f>
        <v>MeetPsnCode</v>
      </c>
      <c r="C14" s="9" t="str">
        <f>[4]DBD!C18</f>
        <v>面晤人</v>
      </c>
      <c r="D14" s="9" t="str">
        <f>[4]DBD!D18</f>
        <v>VARCHAR2</v>
      </c>
      <c r="E14" s="9">
        <f>[4]DBD!E18</f>
        <v>1</v>
      </c>
      <c r="F14" s="9">
        <f>[4]DBD!F18</f>
        <v>0</v>
      </c>
      <c r="G14" s="9">
        <f>[4]DBD!G18</f>
        <v>0</v>
      </c>
      <c r="H14" s="15" t="s">
        <v>248</v>
      </c>
      <c r="I14" s="15" t="s">
        <v>595</v>
      </c>
      <c r="J14" s="15" t="s">
        <v>252</v>
      </c>
      <c r="K14" s="15" t="s">
        <v>6</v>
      </c>
      <c r="L14" s="15">
        <v>1</v>
      </c>
      <c r="M14" s="15"/>
      <c r="N14" s="15"/>
    </row>
    <row r="15" spans="1:15" ht="16.2" customHeight="1">
      <c r="A15" s="9">
        <f>[4]DBD!A19</f>
        <v>11</v>
      </c>
      <c r="B15" s="9" t="str">
        <f>[4]DBD!B19</f>
        <v>CollPsnCode</v>
      </c>
      <c r="C15" s="9" t="str">
        <f>[4]DBD!C19</f>
        <v>催收人員</v>
      </c>
      <c r="D15" s="9" t="str">
        <f>[4]DBD!D19</f>
        <v>VARCHAR2</v>
      </c>
      <c r="E15" s="9">
        <f>[4]DBD!E19</f>
        <v>1</v>
      </c>
      <c r="F15" s="9">
        <f>[4]DBD!F19</f>
        <v>0</v>
      </c>
      <c r="G15" s="9">
        <f>[4]DBD!G19</f>
        <v>0</v>
      </c>
      <c r="H15" s="15" t="s">
        <v>248</v>
      </c>
      <c r="I15" s="20" t="s">
        <v>596</v>
      </c>
      <c r="J15" s="20" t="s">
        <v>253</v>
      </c>
      <c r="K15" s="20" t="s">
        <v>6</v>
      </c>
      <c r="L15" s="15">
        <v>1</v>
      </c>
      <c r="M15" s="15"/>
      <c r="N15" s="15"/>
    </row>
    <row r="16" spans="1:15" ht="16.2" customHeight="1">
      <c r="A16" s="9">
        <f>[4]DBD!A20</f>
        <v>12</v>
      </c>
      <c r="B16" s="9" t="str">
        <f>[4]DBD!B20</f>
        <v>CollPsnName</v>
      </c>
      <c r="C16" s="9" t="str">
        <f>[4]DBD!C20</f>
        <v>催收人員姓名</v>
      </c>
      <c r="D16" s="9" t="str">
        <f>[4]DBD!D20</f>
        <v>NVARCHAR2</v>
      </c>
      <c r="E16" s="9">
        <f>[4]DBD!E20</f>
        <v>8</v>
      </c>
      <c r="F16" s="9">
        <f>[4]DBD!F20</f>
        <v>0</v>
      </c>
      <c r="G16" s="9">
        <f>[4]DBD!G20</f>
        <v>0</v>
      </c>
      <c r="H16" s="15" t="s">
        <v>248</v>
      </c>
      <c r="I16" s="20" t="s">
        <v>597</v>
      </c>
      <c r="J16" s="20" t="s">
        <v>254</v>
      </c>
      <c r="K16" s="20" t="s">
        <v>234</v>
      </c>
      <c r="L16" s="15">
        <v>50</v>
      </c>
      <c r="M16" s="15"/>
      <c r="N16" s="15"/>
    </row>
    <row r="17" spans="1:15" ht="16.2" customHeight="1">
      <c r="A17" s="9">
        <f>[4]DBD!A21</f>
        <v>13</v>
      </c>
      <c r="B17" s="9" t="str">
        <f>[4]DBD!B21</f>
        <v>MeetPlaceCode</v>
      </c>
      <c r="C17" s="9" t="str">
        <f>[4]DBD!C21</f>
        <v>面催地點選項</v>
      </c>
      <c r="D17" s="9" t="str">
        <f>[4]DBD!D21</f>
        <v>Decimal</v>
      </c>
      <c r="E17" s="9">
        <f>[4]DBD!E21</f>
        <v>1</v>
      </c>
      <c r="F17" s="9">
        <f>[4]DBD!F21</f>
        <v>0</v>
      </c>
      <c r="G17" s="9">
        <f>[4]DBD!G21</f>
        <v>0</v>
      </c>
      <c r="H17" s="31"/>
      <c r="I17" s="33" t="s">
        <v>574</v>
      </c>
      <c r="J17" s="33"/>
      <c r="K17" s="33"/>
      <c r="L17" s="31"/>
      <c r="M17" s="31"/>
      <c r="N17" s="31"/>
    </row>
    <row r="18" spans="1:15" ht="15" customHeight="1">
      <c r="A18" s="9">
        <f>[4]DBD!A22</f>
        <v>14</v>
      </c>
      <c r="B18" s="9" t="str">
        <f>[4]DBD!B22</f>
        <v>MeetPlace</v>
      </c>
      <c r="C18" s="9" t="str">
        <f>[4]DBD!C22</f>
        <v>面催地點</v>
      </c>
      <c r="D18" s="9" t="str">
        <f>[4]DBD!D22</f>
        <v>NVARCHAR2</v>
      </c>
      <c r="E18" s="9">
        <f>[4]DBD!E22</f>
        <v>60</v>
      </c>
      <c r="F18" s="9">
        <f>[4]DBD!F22</f>
        <v>0</v>
      </c>
      <c r="G18" s="9">
        <f>[4]DBD!G22</f>
        <v>0</v>
      </c>
      <c r="H18" s="15" t="s">
        <v>248</v>
      </c>
      <c r="I18" s="20" t="s">
        <v>598</v>
      </c>
      <c r="J18" s="20" t="s">
        <v>255</v>
      </c>
      <c r="K18" s="20" t="s">
        <v>234</v>
      </c>
      <c r="L18" s="15">
        <v>255</v>
      </c>
      <c r="M18" s="15"/>
      <c r="N18" s="15"/>
    </row>
    <row r="19" spans="1:15" ht="16.2" customHeight="1">
      <c r="A19" s="9">
        <f>[4]DBD!A23</f>
        <v>15</v>
      </c>
      <c r="B19" s="9" t="str">
        <f>[4]DBD!B23</f>
        <v>Remark</v>
      </c>
      <c r="C19" s="9" t="str">
        <f>[4]DBD!C23</f>
        <v>其他記錄</v>
      </c>
      <c r="D19" s="9" t="str">
        <f>[4]DBD!D23</f>
        <v>NVARCHAR2</v>
      </c>
      <c r="E19" s="9">
        <f>[4]DBD!E23</f>
        <v>500</v>
      </c>
      <c r="F19" s="9">
        <f>[4]DBD!F23</f>
        <v>0</v>
      </c>
      <c r="G19" s="9">
        <f>[4]DBD!G23</f>
        <v>0</v>
      </c>
      <c r="H19" s="15" t="s">
        <v>248</v>
      </c>
      <c r="I19" s="20" t="s">
        <v>575</v>
      </c>
      <c r="J19" s="20" t="s">
        <v>256</v>
      </c>
      <c r="K19" s="20" t="s">
        <v>234</v>
      </c>
      <c r="L19" s="15">
        <v>500</v>
      </c>
      <c r="M19" s="15"/>
      <c r="N19" s="15"/>
    </row>
    <row r="20" spans="1:15" ht="16.2" customHeight="1">
      <c r="A20" s="9">
        <f>[4]DBD!A24</f>
        <v>16</v>
      </c>
      <c r="B20" s="9" t="str">
        <f>[4]DBD!B24</f>
        <v>EditEmpNo</v>
      </c>
      <c r="C20" s="9" t="str">
        <f>[4]DBD!C24</f>
        <v>增修人員</v>
      </c>
      <c r="D20" s="9" t="str">
        <f>[4]DBD!D24</f>
        <v>VARCHAR2</v>
      </c>
      <c r="E20" s="9">
        <f>[4]DBD!E24</f>
        <v>6</v>
      </c>
      <c r="F20" s="9">
        <f>[4]DBD!F24</f>
        <v>0</v>
      </c>
      <c r="G20" s="9">
        <f>[4]DBD!G24</f>
        <v>0</v>
      </c>
      <c r="H20" s="15" t="s">
        <v>248</v>
      </c>
      <c r="I20" s="20" t="s">
        <v>569</v>
      </c>
      <c r="J20" s="20" t="s">
        <v>247</v>
      </c>
      <c r="K20" s="20" t="s">
        <v>60</v>
      </c>
      <c r="L20" s="15">
        <v>10</v>
      </c>
      <c r="M20" s="15"/>
      <c r="N20" s="15" t="s">
        <v>324</v>
      </c>
      <c r="O20" s="11" t="s">
        <v>582</v>
      </c>
    </row>
    <row r="21" spans="1:15" ht="16.2" customHeight="1">
      <c r="A21" s="9">
        <f>[4]DBD!A25</f>
        <v>17</v>
      </c>
      <c r="B21" s="9" t="str">
        <f>[4]DBD!B25</f>
        <v>CreateDate</v>
      </c>
      <c r="C21" s="9" t="str">
        <f>[4]DBD!C25</f>
        <v>建檔日期時間</v>
      </c>
      <c r="D21" s="9" t="str">
        <f>[4]DBD!D25</f>
        <v>DATE</v>
      </c>
      <c r="E21" s="9">
        <f>[4]DBD!E25</f>
        <v>0</v>
      </c>
      <c r="F21" s="9">
        <f>[4]DBD!F25</f>
        <v>0</v>
      </c>
      <c r="G21" s="9">
        <f>[4]DBD!G25</f>
        <v>0</v>
      </c>
    </row>
    <row r="22" spans="1:15" ht="16.2" customHeight="1">
      <c r="A22" s="9">
        <f>[4]DBD!A26</f>
        <v>18</v>
      </c>
      <c r="B22" s="9" t="str">
        <f>[4]DBD!B26</f>
        <v>CreateEmpNo</v>
      </c>
      <c r="C22" s="9" t="str">
        <f>[4]DBD!C26</f>
        <v>建檔人員</v>
      </c>
      <c r="D22" s="9" t="str">
        <f>[4]DBD!D26</f>
        <v>VARCHAR2</v>
      </c>
      <c r="E22" s="9">
        <f>[4]DBD!E26</f>
        <v>6</v>
      </c>
      <c r="F22" s="9">
        <f>[4]DBD!F26</f>
        <v>0</v>
      </c>
      <c r="G22" s="9">
        <f>[4]DBD!G26</f>
        <v>0</v>
      </c>
    </row>
    <row r="23" spans="1:15" ht="16.2" customHeight="1">
      <c r="A23" s="9">
        <f>[4]DBD!A27</f>
        <v>19</v>
      </c>
      <c r="B23" s="9" t="str">
        <f>[4]DBD!B27</f>
        <v>LastUpdate</v>
      </c>
      <c r="C23" s="9" t="str">
        <f>[4]DBD!C27</f>
        <v>最後更新日期時間</v>
      </c>
      <c r="D23" s="9" t="str">
        <f>[4]DBD!D27</f>
        <v>DATE</v>
      </c>
      <c r="E23" s="9">
        <f>[4]DBD!E27</f>
        <v>0</v>
      </c>
      <c r="F23" s="9">
        <f>[4]DBD!F27</f>
        <v>0</v>
      </c>
      <c r="G23" s="9">
        <f>[4]DBD!G27</f>
        <v>0</v>
      </c>
    </row>
    <row r="24" spans="1:15" ht="16.2" customHeight="1">
      <c r="A24" s="28">
        <f>[4]DBD!A28</f>
        <v>20</v>
      </c>
      <c r="B24" s="28" t="str">
        <f>[4]DBD!B28</f>
        <v>LastUpdateEmpNo</v>
      </c>
      <c r="C24" s="28" t="str">
        <f>[4]DBD!C28</f>
        <v>最後更新人員</v>
      </c>
      <c r="D24" s="28" t="str">
        <f>[4]DBD!D28</f>
        <v>VARCHAR2</v>
      </c>
      <c r="E24" s="28">
        <f>[4]DBD!E28</f>
        <v>6</v>
      </c>
      <c r="F24" s="28">
        <f>[4]DBD!F28</f>
        <v>0</v>
      </c>
      <c r="G24" s="28">
        <f>[4]DBD!G28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04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N21"/>
  <sheetViews>
    <sheetView workbookViewId="0">
      <selection activeCell="D17" sqref="D17"/>
    </sheetView>
  </sheetViews>
  <sheetFormatPr defaultColWidth="67.5546875" defaultRowHeight="16.2" customHeight="1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ht="16.2" customHeight="1">
      <c r="A1" s="55" t="s">
        <v>21</v>
      </c>
      <c r="B1" s="56"/>
      <c r="C1" s="9" t="str">
        <f>[5]DBD!C1</f>
        <v>CollRemind</v>
      </c>
      <c r="D1" s="9" t="str">
        <f>[5]DBD!D1</f>
        <v>法催紀錄提醒事項檔</v>
      </c>
      <c r="E1" s="21" t="s">
        <v>54</v>
      </c>
      <c r="F1" s="10"/>
      <c r="G1" s="10"/>
    </row>
    <row r="2" spans="1:14" s="30" customFormat="1" ht="16.2" customHeight="1">
      <c r="A2" s="35"/>
      <c r="B2" s="36" t="s">
        <v>318</v>
      </c>
      <c r="C2" s="28"/>
      <c r="D2" s="28"/>
      <c r="E2" s="21"/>
      <c r="F2" s="29"/>
      <c r="G2" s="29"/>
    </row>
    <row r="3" spans="1:14" s="30" customFormat="1" ht="16.2" customHeight="1">
      <c r="A3" s="35"/>
      <c r="B3" s="36" t="s">
        <v>319</v>
      </c>
      <c r="C3" s="28"/>
      <c r="D3" s="28"/>
      <c r="E3" s="21"/>
      <c r="F3" s="29"/>
      <c r="G3" s="29"/>
    </row>
    <row r="4" spans="1:14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</row>
    <row r="5" spans="1:14" ht="16.2" customHeight="1">
      <c r="A5" s="9">
        <f>[5]DBD!A9</f>
        <v>1</v>
      </c>
      <c r="B5" s="9" t="str">
        <f>[5]DBD!B9</f>
        <v>CaseCode</v>
      </c>
      <c r="C5" s="9" t="str">
        <f>[5]DBD!C9</f>
        <v>案件種類</v>
      </c>
      <c r="D5" s="9" t="str">
        <f>[5]DBD!D9</f>
        <v>VARCHAR2</v>
      </c>
      <c r="E5" s="9">
        <f>[5]DBD!E9</f>
        <v>1</v>
      </c>
      <c r="F5" s="9">
        <f>[5]DBD!F9</f>
        <v>0</v>
      </c>
      <c r="G5" s="9">
        <f>[5]DBD!G9</f>
        <v>0</v>
      </c>
      <c r="H5" s="15"/>
      <c r="I5" s="15"/>
      <c r="J5" s="15"/>
      <c r="K5" s="15"/>
      <c r="L5" s="15"/>
      <c r="M5" s="15"/>
      <c r="N5" s="15"/>
    </row>
    <row r="6" spans="1:14" ht="16.2" customHeight="1">
      <c r="A6" s="9">
        <f>[5]DBD!A10</f>
        <v>2</v>
      </c>
      <c r="B6" s="9" t="str">
        <f>[5]DBD!B10</f>
        <v>CustNo</v>
      </c>
      <c r="C6" s="9" t="str">
        <f>[5]DBD!C10</f>
        <v>借款人戶號</v>
      </c>
      <c r="D6" s="9" t="str">
        <f>[5]DBD!D10</f>
        <v>DECIMAL</v>
      </c>
      <c r="E6" s="9">
        <f>[5]DBD!E10</f>
        <v>7</v>
      </c>
      <c r="F6" s="9">
        <f>[5]DBD!F10</f>
        <v>0</v>
      </c>
      <c r="G6" s="9">
        <f>[5]DBD!G10</f>
        <v>0</v>
      </c>
      <c r="H6" s="15"/>
      <c r="I6" s="19"/>
      <c r="J6" s="19"/>
      <c r="K6" s="19"/>
      <c r="L6" s="19"/>
      <c r="M6" s="15"/>
      <c r="N6" s="15"/>
    </row>
    <row r="7" spans="1:14" ht="16.2" customHeight="1">
      <c r="A7" s="9">
        <f>[5]DBD!A11</f>
        <v>3</v>
      </c>
      <c r="B7" s="9" t="str">
        <f>[5]DBD!B11</f>
        <v>FacmNo</v>
      </c>
      <c r="C7" s="9" t="str">
        <f>[5]DBD!C11</f>
        <v>額度編號</v>
      </c>
      <c r="D7" s="9" t="str">
        <f>[5]DBD!D11</f>
        <v>DECIMAL</v>
      </c>
      <c r="E7" s="9">
        <f>[5]DBD!E11</f>
        <v>3</v>
      </c>
      <c r="F7" s="9">
        <f>[5]DBD!F11</f>
        <v>0</v>
      </c>
      <c r="G7" s="9">
        <f>[5]DBD!G11</f>
        <v>0</v>
      </c>
      <c r="H7" s="15"/>
      <c r="I7" s="15"/>
      <c r="J7" s="15"/>
      <c r="K7" s="15"/>
      <c r="L7" s="15"/>
      <c r="M7" s="15"/>
      <c r="N7" s="15"/>
    </row>
    <row r="8" spans="1:14" ht="16.2" customHeight="1">
      <c r="A8" s="9">
        <f>[5]DBD!A12</f>
        <v>4</v>
      </c>
      <c r="B8" s="9" t="str">
        <f>[5]DBD!B12</f>
        <v>AcDate</v>
      </c>
      <c r="C8" s="9" t="str">
        <f>[5]DBD!C12</f>
        <v>作業日期</v>
      </c>
      <c r="D8" s="9" t="str">
        <f>[5]DBD!D12</f>
        <v>DecimalD</v>
      </c>
      <c r="E8" s="9">
        <f>[5]DBD!E12</f>
        <v>8</v>
      </c>
      <c r="F8" s="9">
        <f>[5]DBD!F12</f>
        <v>0</v>
      </c>
      <c r="G8" s="9">
        <f>[5]DBD!G12</f>
        <v>0</v>
      </c>
      <c r="H8" s="15"/>
      <c r="I8" s="15"/>
      <c r="J8" s="15"/>
      <c r="K8" s="15"/>
      <c r="L8" s="15"/>
      <c r="M8" s="15"/>
      <c r="N8" s="15"/>
    </row>
    <row r="9" spans="1:14" ht="16.2" customHeight="1">
      <c r="A9" s="9">
        <f>[5]DBD!A13</f>
        <v>5</v>
      </c>
      <c r="B9" s="9" t="str">
        <f>[5]DBD!B13</f>
        <v>TitaTlrNo</v>
      </c>
      <c r="C9" s="9" t="str">
        <f>[5]DBD!C13</f>
        <v>經辦</v>
      </c>
      <c r="D9" s="9" t="str">
        <f>[5]DBD!D13</f>
        <v>VARCHAR2</v>
      </c>
      <c r="E9" s="9">
        <f>[5]DBD!E13</f>
        <v>6</v>
      </c>
      <c r="F9" s="9">
        <f>[5]DBD!F13</f>
        <v>0</v>
      </c>
      <c r="G9" s="9">
        <f>[5]DBD!G13</f>
        <v>0</v>
      </c>
      <c r="H9" s="15"/>
      <c r="I9" s="19"/>
      <c r="J9" s="19"/>
      <c r="K9" s="19"/>
      <c r="L9" s="19"/>
      <c r="M9" s="15"/>
      <c r="N9" s="15"/>
    </row>
    <row r="10" spans="1:14" ht="16.2" customHeight="1">
      <c r="A10" s="9">
        <f>[5]DBD!A14</f>
        <v>6</v>
      </c>
      <c r="B10" s="9" t="str">
        <f>[5]DBD!B14</f>
        <v>TitaTxtNo</v>
      </c>
      <c r="C10" s="9" t="str">
        <f>[5]DBD!C14</f>
        <v>交易序號</v>
      </c>
      <c r="D10" s="9" t="str">
        <f>[5]DBD!D14</f>
        <v>VARCHAR2</v>
      </c>
      <c r="E10" s="9">
        <f>[5]DBD!E14</f>
        <v>8</v>
      </c>
      <c r="F10" s="9">
        <f>[5]DBD!F14</f>
        <v>0</v>
      </c>
      <c r="G10" s="9">
        <f>[5]DBD!G14</f>
        <v>0</v>
      </c>
      <c r="H10" s="15"/>
      <c r="I10" s="19"/>
      <c r="J10" s="19"/>
      <c r="K10" s="19"/>
      <c r="L10" s="19"/>
      <c r="M10" s="15"/>
      <c r="N10" s="15"/>
    </row>
    <row r="11" spans="1:14" ht="16.2" customHeight="1">
      <c r="A11" s="9">
        <f>[5]DBD!A15</f>
        <v>7</v>
      </c>
      <c r="B11" s="9" t="str">
        <f>[5]DBD!B15</f>
        <v>CondCode</v>
      </c>
      <c r="C11" s="9" t="str">
        <f>[5]DBD!C15</f>
        <v>狀態</v>
      </c>
      <c r="D11" s="9" t="str">
        <f>[5]DBD!D15</f>
        <v>VARCHAR2</v>
      </c>
      <c r="E11" s="9">
        <f>[5]DBD!E15</f>
        <v>1</v>
      </c>
      <c r="F11" s="9">
        <f>[5]DBD!F15</f>
        <v>0</v>
      </c>
      <c r="G11" s="9" t="str">
        <f>[5]DBD!G15</f>
        <v>1.有效 4.已刪除 6.已解除</v>
      </c>
      <c r="H11" s="15"/>
      <c r="I11" s="20"/>
      <c r="J11" s="20"/>
      <c r="K11" s="20"/>
      <c r="L11" s="15"/>
      <c r="M11" s="15"/>
      <c r="N11" s="15"/>
    </row>
    <row r="12" spans="1:14" ht="16.2" customHeight="1">
      <c r="A12" s="9">
        <f>[5]DBD!A16</f>
        <v>8</v>
      </c>
      <c r="B12" s="9" t="str">
        <f>[5]DBD!B16</f>
        <v>RemindDate</v>
      </c>
      <c r="C12" s="9" t="str">
        <f>[5]DBD!C16</f>
        <v>提醒日期</v>
      </c>
      <c r="D12" s="9" t="str">
        <f>[5]DBD!D16</f>
        <v>DecimalD</v>
      </c>
      <c r="E12" s="9">
        <f>[5]DBD!E16</f>
        <v>8</v>
      </c>
      <c r="F12" s="9">
        <f>[5]DBD!F16</f>
        <v>0</v>
      </c>
      <c r="G12" s="9">
        <f>[5]DBD!G16</f>
        <v>0</v>
      </c>
      <c r="H12" s="15"/>
      <c r="I12" s="20"/>
      <c r="J12" s="20"/>
      <c r="K12" s="20"/>
      <c r="L12" s="15"/>
      <c r="M12" s="15"/>
      <c r="N12" s="15"/>
    </row>
    <row r="13" spans="1:14" ht="16.2" customHeight="1">
      <c r="A13" s="9">
        <f>[5]DBD!A17</f>
        <v>9</v>
      </c>
      <c r="B13" s="9" t="str">
        <f>[5]DBD!B17</f>
        <v>EditDate</v>
      </c>
      <c r="C13" s="9" t="str">
        <f>[5]DBD!C17</f>
        <v>維護日期</v>
      </c>
      <c r="D13" s="9" t="str">
        <f>[5]DBD!D17</f>
        <v>DecimalD</v>
      </c>
      <c r="E13" s="9">
        <f>[5]DBD!E17</f>
        <v>8</v>
      </c>
      <c r="F13" s="9">
        <f>[5]DBD!F17</f>
        <v>0</v>
      </c>
      <c r="G13" s="9">
        <f>[5]DBD!G17</f>
        <v>0</v>
      </c>
      <c r="H13" s="15"/>
      <c r="I13" s="15"/>
      <c r="J13" s="15"/>
      <c r="K13" s="15"/>
      <c r="L13" s="15"/>
      <c r="M13" s="15"/>
      <c r="N13" s="15"/>
    </row>
    <row r="14" spans="1:14" ht="16.2" customHeight="1">
      <c r="A14" s="9">
        <f>[5]DBD!A18</f>
        <v>10</v>
      </c>
      <c r="B14" s="9" t="str">
        <f>[5]DBD!B18</f>
        <v>EditTime</v>
      </c>
      <c r="C14" s="9" t="str">
        <f>[5]DBD!C18</f>
        <v>維護時間</v>
      </c>
      <c r="D14" s="9" t="str">
        <f>[5]DBD!D18</f>
        <v>VARCHAR2</v>
      </c>
      <c r="E14" s="9">
        <f>[5]DBD!E18</f>
        <v>5</v>
      </c>
      <c r="F14" s="9">
        <f>[5]DBD!F18</f>
        <v>0</v>
      </c>
      <c r="G14" s="9">
        <f>[5]DBD!G18</f>
        <v>0</v>
      </c>
      <c r="H14" s="15"/>
      <c r="I14" s="15"/>
      <c r="J14" s="15"/>
      <c r="K14" s="15"/>
      <c r="L14" s="15"/>
      <c r="M14" s="15"/>
      <c r="N14" s="15"/>
    </row>
    <row r="15" spans="1:14" ht="16.2" customHeight="1">
      <c r="A15" s="9">
        <f>[5]DBD!A19</f>
        <v>11</v>
      </c>
      <c r="B15" s="9" t="str">
        <f>[5]DBD!B19</f>
        <v>RemindCode</v>
      </c>
      <c r="C15" s="9" t="str">
        <f>[5]DBD!C19</f>
        <v>提醒項目</v>
      </c>
      <c r="D15" s="9" t="str">
        <f>[5]DBD!D19</f>
        <v>VARCHAR2</v>
      </c>
      <c r="E15" s="9">
        <f>[5]DBD!E19</f>
        <v>2</v>
      </c>
      <c r="F15" s="9">
        <f>[5]DBD!F19</f>
        <v>0</v>
      </c>
      <c r="G15" s="9">
        <f>[5]DBD!G19</f>
        <v>0</v>
      </c>
      <c r="H15" s="15"/>
      <c r="I15" s="20"/>
      <c r="J15" s="20"/>
      <c r="K15" s="20"/>
      <c r="L15" s="15"/>
      <c r="M15" s="15"/>
      <c r="N15" s="15"/>
    </row>
    <row r="16" spans="1:14" ht="16.2" customHeight="1">
      <c r="A16" s="9">
        <f>[5]DBD!A20</f>
        <v>12</v>
      </c>
      <c r="B16" s="9" t="str">
        <f>[5]DBD!B20</f>
        <v>Remark</v>
      </c>
      <c r="C16" s="9" t="str">
        <f>[5]DBD!C20</f>
        <v>其他記錄</v>
      </c>
      <c r="D16" s="9" t="str">
        <f>[5]DBD!D20</f>
        <v>VARCHAR2</v>
      </c>
      <c r="E16" s="9">
        <f>[5]DBD!E20</f>
        <v>160</v>
      </c>
      <c r="F16" s="9">
        <f>[5]DBD!F20</f>
        <v>0</v>
      </c>
      <c r="G16" s="9">
        <f>[5]DBD!G20</f>
        <v>0</v>
      </c>
      <c r="H16" s="15"/>
      <c r="I16" s="20"/>
      <c r="J16" s="20"/>
      <c r="K16" s="20"/>
      <c r="L16" s="15"/>
      <c r="M16" s="15"/>
      <c r="N16" s="15"/>
    </row>
    <row r="17" spans="1:14" ht="16.2" customHeight="1">
      <c r="A17" s="9">
        <f>[5]DBD!A21</f>
        <v>13</v>
      </c>
      <c r="B17" s="9" t="str">
        <f>[5]DBD!B21</f>
        <v>EditEmpNo</v>
      </c>
      <c r="C17" s="9" t="str">
        <f>[5]DBD!C21</f>
        <v>增修人員</v>
      </c>
      <c r="D17" s="9" t="str">
        <f>[5]DBD!D21</f>
        <v>VARCHAR2</v>
      </c>
      <c r="E17" s="9">
        <f>[5]DBD!E21</f>
        <v>6</v>
      </c>
      <c r="F17" s="9">
        <f>[5]DBD!F21</f>
        <v>0</v>
      </c>
      <c r="G17" s="9">
        <f>[5]DBD!G21</f>
        <v>0</v>
      </c>
      <c r="H17" s="15"/>
      <c r="I17" s="20"/>
      <c r="J17" s="20"/>
      <c r="K17" s="20"/>
      <c r="L17" s="15"/>
      <c r="M17" s="15"/>
      <c r="N17" s="15"/>
    </row>
    <row r="18" spans="1:14" ht="16.2" customHeight="1">
      <c r="A18" s="9">
        <f>[5]DBD!A22</f>
        <v>14</v>
      </c>
      <c r="B18" s="9" t="str">
        <f>[5]DBD!B22</f>
        <v>CreateDate</v>
      </c>
      <c r="C18" s="9" t="str">
        <f>[5]DBD!C22</f>
        <v>建檔日期時間</v>
      </c>
      <c r="D18" s="9" t="str">
        <f>[5]DBD!D22</f>
        <v>DATE</v>
      </c>
      <c r="E18" s="9">
        <f>[5]DBD!E22</f>
        <v>0</v>
      </c>
      <c r="F18" s="9">
        <f>[5]DBD!F22</f>
        <v>0</v>
      </c>
      <c r="G18" s="9">
        <f>[5]DBD!G22</f>
        <v>0</v>
      </c>
    </row>
    <row r="19" spans="1:14" ht="16.2" customHeight="1">
      <c r="A19" s="9">
        <f>[5]DBD!A23</f>
        <v>15</v>
      </c>
      <c r="B19" s="9" t="str">
        <f>[5]DBD!B23</f>
        <v>CreateEmpNo</v>
      </c>
      <c r="C19" s="9" t="str">
        <f>[5]DBD!C23</f>
        <v>建檔人員</v>
      </c>
      <c r="D19" s="9" t="str">
        <f>[5]DBD!D23</f>
        <v>VARCHAR2</v>
      </c>
      <c r="E19" s="9">
        <f>[5]DBD!E23</f>
        <v>6</v>
      </c>
      <c r="F19" s="9">
        <f>[5]DBD!F23</f>
        <v>0</v>
      </c>
      <c r="G19" s="9">
        <f>[5]DBD!G23</f>
        <v>0</v>
      </c>
    </row>
    <row r="20" spans="1:14" ht="16.2" customHeight="1">
      <c r="A20" s="9">
        <f>[5]DBD!A24</f>
        <v>16</v>
      </c>
      <c r="B20" s="9" t="str">
        <f>[5]DBD!B24</f>
        <v>LastUpdate</v>
      </c>
      <c r="C20" s="9" t="str">
        <f>[5]DBD!C24</f>
        <v>最後更新日期時間</v>
      </c>
      <c r="D20" s="9" t="str">
        <f>[5]DBD!D24</f>
        <v>DATE</v>
      </c>
      <c r="E20" s="9">
        <f>[5]DBD!E24</f>
        <v>0</v>
      </c>
      <c r="F20" s="9">
        <f>[5]DBD!F24</f>
        <v>0</v>
      </c>
      <c r="G20" s="9">
        <f>[5]DBD!G24</f>
        <v>0</v>
      </c>
    </row>
    <row r="21" spans="1:14" ht="16.2" customHeight="1">
      <c r="A21" s="9">
        <f>[5]DBD!A25</f>
        <v>17</v>
      </c>
      <c r="B21" s="9" t="str">
        <f>[5]DBD!B25</f>
        <v>LastUpdateEmpNo</v>
      </c>
      <c r="C21" s="9" t="str">
        <f>[5]DBD!C25</f>
        <v>最後更新人員</v>
      </c>
      <c r="D21" s="9" t="str">
        <f>[5]DBD!D25</f>
        <v>VARCHAR2</v>
      </c>
      <c r="E21" s="9">
        <f>[5]DBD!E25</f>
        <v>6</v>
      </c>
      <c r="F21" s="9">
        <f>[5]DBD!F25</f>
        <v>0</v>
      </c>
      <c r="G21" s="9">
        <f>[5]DBD!G25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05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O25"/>
  <sheetViews>
    <sheetView workbookViewId="0">
      <selection activeCell="D17" sqref="D17"/>
    </sheetView>
  </sheetViews>
  <sheetFormatPr defaultColWidth="67.5546875" defaultRowHeight="16.2" customHeight="1"/>
  <cols>
    <col min="1" max="1" width="5.21875" style="11" bestFit="1" customWidth="1"/>
    <col min="2" max="2" width="14.109375" style="11" bestFit="1" customWidth="1"/>
    <col min="3" max="3" width="26.6640625" style="1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6.5546875" style="11" bestFit="1" customWidth="1"/>
    <col min="9" max="9" width="17.77734375" style="11" bestFit="1" customWidth="1"/>
    <col min="10" max="10" width="15.33203125" style="11" bestFit="1" customWidth="1"/>
    <col min="11" max="13" width="6.21875" style="11" bestFit="1" customWidth="1"/>
    <col min="14" max="14" width="30" style="11" bestFit="1" customWidth="1"/>
    <col min="15" max="16384" width="67.5546875" style="11"/>
  </cols>
  <sheetData>
    <row r="1" spans="1:15" ht="16.2" customHeight="1">
      <c r="A1" s="55" t="s">
        <v>21</v>
      </c>
      <c r="B1" s="56"/>
      <c r="C1" s="9" t="str">
        <f>[6]DBD!C1</f>
        <v>CollTel</v>
      </c>
      <c r="D1" s="9" t="str">
        <f>[6]DBD!D1</f>
        <v>法催紀錄電催檔</v>
      </c>
      <c r="E1" s="21" t="s">
        <v>22</v>
      </c>
      <c r="F1" s="10"/>
      <c r="G1" s="10"/>
    </row>
    <row r="2" spans="1:15" s="30" customFormat="1" ht="16.2" customHeight="1">
      <c r="A2" s="35"/>
      <c r="B2" s="36" t="s">
        <v>318</v>
      </c>
      <c r="C2" s="28" t="s">
        <v>627</v>
      </c>
      <c r="D2" s="28"/>
      <c r="E2" s="21"/>
      <c r="F2" s="29"/>
      <c r="G2" s="29"/>
    </row>
    <row r="3" spans="1:15" s="30" customFormat="1" ht="16.2" customHeight="1">
      <c r="A3" s="35"/>
      <c r="B3" s="36" t="s">
        <v>319</v>
      </c>
      <c r="C3" s="28"/>
      <c r="D3" s="28"/>
      <c r="E3" s="21"/>
      <c r="F3" s="29"/>
      <c r="G3" s="29"/>
    </row>
    <row r="4" spans="1:15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16.2" customHeight="1">
      <c r="A5" s="9">
        <f>[6]DBD!A9</f>
        <v>1</v>
      </c>
      <c r="B5" s="9" t="str">
        <f>[6]DBD!B9</f>
        <v>CaseCode</v>
      </c>
      <c r="C5" s="9" t="str">
        <f>[6]DBD!C9</f>
        <v>案件種類</v>
      </c>
      <c r="D5" s="9" t="str">
        <f>[6]DBD!D9</f>
        <v>VARCHAR2</v>
      </c>
      <c r="E5" s="9">
        <f>[6]DBD!E9</f>
        <v>1</v>
      </c>
      <c r="F5" s="9">
        <f>[6]DBD!F9</f>
        <v>0</v>
      </c>
      <c r="G5" s="9">
        <f>[6]DBD!G9</f>
        <v>0</v>
      </c>
      <c r="H5" s="15"/>
      <c r="I5" s="15"/>
      <c r="J5" s="15"/>
      <c r="K5" s="15"/>
      <c r="L5" s="15"/>
      <c r="M5" s="15"/>
      <c r="N5" s="15" t="s">
        <v>265</v>
      </c>
      <c r="O5" s="50"/>
    </row>
    <row r="6" spans="1:15" ht="16.2" customHeight="1">
      <c r="A6" s="9">
        <f>[6]DBD!A10</f>
        <v>2</v>
      </c>
      <c r="B6" s="9" t="str">
        <f>[6]DBD!B10</f>
        <v>CustNo</v>
      </c>
      <c r="C6" s="9" t="str">
        <f>[6]DBD!C10</f>
        <v>借款人戶號</v>
      </c>
      <c r="D6" s="9" t="str">
        <f>[6]DBD!D10</f>
        <v>DECIMAL</v>
      </c>
      <c r="E6" s="9">
        <f>[6]DBD!E10</f>
        <v>7</v>
      </c>
      <c r="F6" s="9">
        <f>[6]DBD!F10</f>
        <v>0</v>
      </c>
      <c r="G6" s="9">
        <f>[6]DBD!G10</f>
        <v>0</v>
      </c>
      <c r="H6" s="15" t="s">
        <v>263</v>
      </c>
      <c r="I6" s="19" t="s">
        <v>7</v>
      </c>
      <c r="J6" s="19" t="s">
        <v>101</v>
      </c>
      <c r="K6" s="19" t="s">
        <v>60</v>
      </c>
      <c r="L6" s="19">
        <v>10</v>
      </c>
      <c r="M6" s="15"/>
      <c r="N6" s="15"/>
    </row>
    <row r="7" spans="1:15" ht="16.2" customHeight="1">
      <c r="A7" s="9">
        <f>[6]DBD!A11</f>
        <v>3</v>
      </c>
      <c r="B7" s="9" t="str">
        <f>[6]DBD!B11</f>
        <v>FacmNo</v>
      </c>
      <c r="C7" s="9" t="str">
        <f>[6]DBD!C11</f>
        <v>額度編號</v>
      </c>
      <c r="D7" s="9" t="str">
        <f>[6]DBD!D11</f>
        <v>DECIMAL</v>
      </c>
      <c r="E7" s="9">
        <f>[6]DBD!E11</f>
        <v>3</v>
      </c>
      <c r="F7" s="9">
        <f>[6]DBD!F11</f>
        <v>0</v>
      </c>
      <c r="G7" s="9">
        <f>[6]DBD!G11</f>
        <v>0</v>
      </c>
      <c r="H7" s="15" t="s">
        <v>257</v>
      </c>
      <c r="I7" s="15" t="s">
        <v>611</v>
      </c>
      <c r="J7" s="15" t="s">
        <v>229</v>
      </c>
      <c r="K7" s="15" t="s">
        <v>8</v>
      </c>
      <c r="L7" s="15">
        <v>3</v>
      </c>
      <c r="M7" s="15"/>
      <c r="N7" s="15"/>
    </row>
    <row r="8" spans="1:15" ht="16.2" customHeight="1">
      <c r="A8" s="9">
        <f>[6]DBD!A12</f>
        <v>4</v>
      </c>
      <c r="B8" s="9" t="str">
        <f>[6]DBD!B12</f>
        <v>AcDate</v>
      </c>
      <c r="C8" s="9" t="str">
        <f>[6]DBD!C12</f>
        <v>系統日期</v>
      </c>
      <c r="D8" s="9" t="str">
        <f>[6]DBD!D12</f>
        <v>DecimalD</v>
      </c>
      <c r="E8" s="9">
        <f>[6]DBD!E12</f>
        <v>8</v>
      </c>
      <c r="F8" s="9">
        <f>[6]DBD!F12</f>
        <v>0</v>
      </c>
      <c r="G8" s="9">
        <f>[6]DBD!G12</f>
        <v>0</v>
      </c>
      <c r="H8" s="15" t="s">
        <v>257</v>
      </c>
      <c r="I8" s="15" t="s">
        <v>568</v>
      </c>
      <c r="J8" s="15" t="s">
        <v>238</v>
      </c>
      <c r="K8" s="15" t="s">
        <v>15</v>
      </c>
      <c r="L8" s="15"/>
      <c r="M8" s="15"/>
      <c r="N8" s="15" t="s">
        <v>610</v>
      </c>
      <c r="O8" s="11" t="s">
        <v>576</v>
      </c>
    </row>
    <row r="9" spans="1:15" ht="16.2" customHeight="1">
      <c r="A9" s="9">
        <f>[6]DBD!A13</f>
        <v>5</v>
      </c>
      <c r="B9" s="9" t="str">
        <f>[6]DBD!B13</f>
        <v>TitaTlrNo</v>
      </c>
      <c r="C9" s="9" t="str">
        <f>[6]DBD!C13</f>
        <v>經辦</v>
      </c>
      <c r="D9" s="9" t="str">
        <f>[6]DBD!D13</f>
        <v>VARCHAR2</v>
      </c>
      <c r="E9" s="9">
        <f>[6]DBD!E13</f>
        <v>6</v>
      </c>
      <c r="F9" s="9">
        <f>[6]DBD!F13</f>
        <v>0</v>
      </c>
      <c r="G9" s="9">
        <f>[6]DBD!G13</f>
        <v>0</v>
      </c>
      <c r="H9" s="15" t="s">
        <v>257</v>
      </c>
      <c r="I9" s="20" t="s">
        <v>569</v>
      </c>
      <c r="J9" s="20" t="s">
        <v>247</v>
      </c>
      <c r="K9" s="20" t="s">
        <v>60</v>
      </c>
      <c r="L9" s="15">
        <v>10</v>
      </c>
      <c r="M9" s="15"/>
      <c r="N9" s="15" t="s">
        <v>323</v>
      </c>
      <c r="O9" s="11" t="s">
        <v>582</v>
      </c>
    </row>
    <row r="10" spans="1:15" ht="16.2" customHeight="1">
      <c r="A10" s="9">
        <f>[6]DBD!A14</f>
        <v>6</v>
      </c>
      <c r="B10" s="9" t="str">
        <f>[6]DBD!B14</f>
        <v>TitaTxtNo</v>
      </c>
      <c r="C10" s="9" t="str">
        <f>[6]DBD!C14</f>
        <v>交易序號</v>
      </c>
      <c r="D10" s="9" t="str">
        <f>[6]DBD!D14</f>
        <v>VARCHAR2</v>
      </c>
      <c r="E10" s="9">
        <f>[6]DBD!E14</f>
        <v>8</v>
      </c>
      <c r="F10" s="9">
        <f>[6]DBD!F14</f>
        <v>0</v>
      </c>
      <c r="G10" s="9">
        <f>[6]DBD!G14</f>
        <v>0</v>
      </c>
      <c r="H10" s="15" t="s">
        <v>257</v>
      </c>
      <c r="I10" s="19" t="s">
        <v>570</v>
      </c>
      <c r="J10" s="19" t="s">
        <v>231</v>
      </c>
      <c r="K10" s="19" t="s">
        <v>8</v>
      </c>
      <c r="L10" s="19">
        <v>6</v>
      </c>
      <c r="M10" s="15"/>
      <c r="N10" s="15" t="s">
        <v>616</v>
      </c>
      <c r="O10" s="11" t="s">
        <v>613</v>
      </c>
    </row>
    <row r="11" spans="1:15" ht="16.2" customHeight="1">
      <c r="A11" s="9">
        <f>[6]DBD!A15</f>
        <v>7</v>
      </c>
      <c r="B11" s="9" t="str">
        <f>[6]DBD!B15</f>
        <v>TelDate</v>
      </c>
      <c r="C11" s="9" t="str">
        <f>[6]DBD!C15</f>
        <v>電催日期</v>
      </c>
      <c r="D11" s="9" t="str">
        <f>[6]DBD!D15</f>
        <v>DecimalD</v>
      </c>
      <c r="E11" s="9">
        <f>[6]DBD!E15</f>
        <v>8</v>
      </c>
      <c r="F11" s="9">
        <f>[6]DBD!F15</f>
        <v>0</v>
      </c>
      <c r="G11" s="9">
        <f>[6]DBD!G15</f>
        <v>0</v>
      </c>
      <c r="H11" s="15" t="s">
        <v>257</v>
      </c>
      <c r="I11" s="20" t="s">
        <v>600</v>
      </c>
      <c r="J11" s="20" t="s">
        <v>258</v>
      </c>
      <c r="K11" s="20" t="s">
        <v>6</v>
      </c>
      <c r="L11" s="15">
        <v>8</v>
      </c>
      <c r="M11" s="15"/>
      <c r="N11" s="15" t="s">
        <v>320</v>
      </c>
      <c r="O11" s="11" t="s">
        <v>604</v>
      </c>
    </row>
    <row r="12" spans="1:15" ht="16.2" customHeight="1">
      <c r="A12" s="9">
        <f>[6]DBD!A16</f>
        <v>8</v>
      </c>
      <c r="B12" s="9" t="str">
        <f>[6]DBD!B16</f>
        <v>TelTime</v>
      </c>
      <c r="C12" s="9" t="str">
        <f>[6]DBD!C16</f>
        <v>電催時間</v>
      </c>
      <c r="D12" s="9" t="str">
        <f>[6]DBD!D16</f>
        <v>VARCHAR2</v>
      </c>
      <c r="E12" s="9">
        <f>[6]DBD!E16</f>
        <v>6</v>
      </c>
      <c r="F12" s="9">
        <f>[6]DBD!F16</f>
        <v>0</v>
      </c>
      <c r="G12" s="9">
        <f>[6]DBD!G16</f>
        <v>0</v>
      </c>
      <c r="H12" s="15" t="s">
        <v>257</v>
      </c>
      <c r="I12" s="20" t="s">
        <v>601</v>
      </c>
      <c r="J12" s="20" t="s">
        <v>259</v>
      </c>
      <c r="K12" s="20" t="s">
        <v>6</v>
      </c>
      <c r="L12" s="15">
        <v>4</v>
      </c>
      <c r="M12" s="15"/>
      <c r="N12" s="15"/>
    </row>
    <row r="13" spans="1:15" ht="16.2" customHeight="1">
      <c r="A13" s="9">
        <f>[6]DBD!A17</f>
        <v>9</v>
      </c>
      <c r="B13" s="9" t="str">
        <f>[6]DBD!B17</f>
        <v>ContactCode</v>
      </c>
      <c r="C13" s="9" t="str">
        <f>[6]DBD!C17</f>
        <v>聯絡對象</v>
      </c>
      <c r="D13" s="9" t="str">
        <f>[6]DBD!D17</f>
        <v>VARCHAR2</v>
      </c>
      <c r="E13" s="9">
        <f>[6]DBD!E17</f>
        <v>1</v>
      </c>
      <c r="F13" s="9">
        <f>[6]DBD!F17</f>
        <v>0</v>
      </c>
      <c r="G13" s="9">
        <f>[6]DBD!G17</f>
        <v>0</v>
      </c>
      <c r="H13" s="15" t="s">
        <v>257</v>
      </c>
      <c r="I13" s="15" t="s">
        <v>602</v>
      </c>
      <c r="J13" s="15" t="s">
        <v>260</v>
      </c>
      <c r="K13" s="15" t="s">
        <v>6</v>
      </c>
      <c r="L13" s="15">
        <v>1</v>
      </c>
      <c r="M13" s="15"/>
      <c r="N13" s="15"/>
    </row>
    <row r="14" spans="1:15" ht="16.2" customHeight="1">
      <c r="A14" s="9">
        <f>[6]DBD!A18</f>
        <v>10</v>
      </c>
      <c r="B14" s="9" t="str">
        <f>[6]DBD!B18</f>
        <v>RecvrCode</v>
      </c>
      <c r="C14" s="9" t="str">
        <f>[6]DBD!C18</f>
        <v>接話人</v>
      </c>
      <c r="D14" s="9" t="str">
        <f>[6]DBD!D18</f>
        <v>VARCHAR2</v>
      </c>
      <c r="E14" s="9">
        <f>[6]DBD!E18</f>
        <v>1</v>
      </c>
      <c r="F14" s="9">
        <f>[6]DBD!F18</f>
        <v>0</v>
      </c>
      <c r="G14" s="9">
        <f>[6]DBD!G18</f>
        <v>0</v>
      </c>
      <c r="H14" s="15" t="s">
        <v>257</v>
      </c>
      <c r="I14" s="15" t="s">
        <v>595</v>
      </c>
      <c r="J14" s="15" t="s">
        <v>261</v>
      </c>
      <c r="K14" s="15" t="s">
        <v>6</v>
      </c>
      <c r="L14" s="15">
        <v>1</v>
      </c>
      <c r="M14" s="15"/>
      <c r="N14" s="15"/>
    </row>
    <row r="15" spans="1:15" ht="36" customHeight="1">
      <c r="A15" s="9">
        <f>[6]DBD!A19</f>
        <v>11</v>
      </c>
      <c r="B15" s="9" t="str">
        <f>[6]DBD!B19</f>
        <v>TelArea</v>
      </c>
      <c r="C15" s="9" t="str">
        <f>[6]DBD!C19</f>
        <v>連絡電話</v>
      </c>
      <c r="D15" s="9" t="str">
        <f>[6]DBD!D19</f>
        <v>VARCHAR2</v>
      </c>
      <c r="E15" s="9">
        <f>[6]DBD!E19</f>
        <v>5</v>
      </c>
      <c r="F15" s="9">
        <f>[6]DBD!F19</f>
        <v>0</v>
      </c>
      <c r="G15" s="9">
        <f>[6]DBD!G19</f>
        <v>0</v>
      </c>
      <c r="H15" s="31" t="s">
        <v>257</v>
      </c>
      <c r="I15" s="31" t="s">
        <v>619</v>
      </c>
      <c r="J15" s="31" t="s">
        <v>620</v>
      </c>
      <c r="K15" s="31" t="s">
        <v>60</v>
      </c>
      <c r="L15" s="31">
        <v>20</v>
      </c>
      <c r="M15" s="31"/>
      <c r="N15" s="34" t="s">
        <v>622</v>
      </c>
      <c r="O15" s="53" t="s">
        <v>621</v>
      </c>
    </row>
    <row r="16" spans="1:15" ht="71.400000000000006" customHeight="1">
      <c r="A16" s="9">
        <f>[6]DBD!A20</f>
        <v>12</v>
      </c>
      <c r="B16" s="9" t="str">
        <f>[6]DBD!B20</f>
        <v>TelNo</v>
      </c>
      <c r="C16" s="9" t="str">
        <f>[6]DBD!C20</f>
        <v>連絡電話</v>
      </c>
      <c r="D16" s="9" t="str">
        <f>[6]DBD!D20</f>
        <v>VARCHAR2</v>
      </c>
      <c r="E16" s="9">
        <f>[6]DBD!E20</f>
        <v>10</v>
      </c>
      <c r="F16" s="9">
        <f>[6]DBD!F20</f>
        <v>0</v>
      </c>
      <c r="G16" s="9">
        <f>[6]DBD!G20</f>
        <v>0</v>
      </c>
      <c r="H16" s="31" t="s">
        <v>257</v>
      </c>
      <c r="I16" s="31" t="s">
        <v>619</v>
      </c>
      <c r="J16" s="31" t="s">
        <v>620</v>
      </c>
      <c r="K16" s="31" t="s">
        <v>60</v>
      </c>
      <c r="L16" s="31">
        <v>20</v>
      </c>
      <c r="M16" s="31"/>
      <c r="N16" s="34" t="s">
        <v>623</v>
      </c>
      <c r="O16" s="53" t="s">
        <v>625</v>
      </c>
    </row>
    <row r="17" spans="1:15" ht="93" customHeight="1">
      <c r="A17" s="9">
        <f>[6]DBD!A21</f>
        <v>13</v>
      </c>
      <c r="B17" s="9" t="str">
        <f>[6]DBD!B21</f>
        <v>TelExt</v>
      </c>
      <c r="C17" s="9" t="str">
        <f>[6]DBD!C21</f>
        <v>連絡電話</v>
      </c>
      <c r="D17" s="9" t="str">
        <f>[6]DBD!D21</f>
        <v>VARCHAR2</v>
      </c>
      <c r="E17" s="9">
        <f>[6]DBD!E21</f>
        <v>5</v>
      </c>
      <c r="F17" s="9">
        <f>[6]DBD!F21</f>
        <v>0</v>
      </c>
      <c r="G17" s="9">
        <f>[6]DBD!G21</f>
        <v>0</v>
      </c>
      <c r="H17" s="31" t="s">
        <v>257</v>
      </c>
      <c r="I17" s="31" t="s">
        <v>619</v>
      </c>
      <c r="J17" s="31" t="s">
        <v>620</v>
      </c>
      <c r="K17" s="31" t="s">
        <v>60</v>
      </c>
      <c r="L17" s="31">
        <v>20</v>
      </c>
      <c r="M17" s="15"/>
      <c r="N17" s="34" t="s">
        <v>624</v>
      </c>
      <c r="O17" s="53" t="s">
        <v>626</v>
      </c>
    </row>
    <row r="18" spans="1:15" ht="16.2" customHeight="1">
      <c r="A18" s="9">
        <f>[6]DBD!A22</f>
        <v>14</v>
      </c>
      <c r="B18" s="9" t="str">
        <f>[6]DBD!B22</f>
        <v>ResultCode</v>
      </c>
      <c r="C18" s="9" t="str">
        <f>[6]DBD!C22</f>
        <v>通話結果</v>
      </c>
      <c r="D18" s="9" t="str">
        <f>[6]DBD!D22</f>
        <v>VARCHAR2</v>
      </c>
      <c r="E18" s="9">
        <f>[6]DBD!E22</f>
        <v>1</v>
      </c>
      <c r="F18" s="9">
        <f>[6]DBD!F22</f>
        <v>0</v>
      </c>
      <c r="G18" s="9">
        <f>[6]DBD!G22</f>
        <v>0</v>
      </c>
      <c r="H18" s="15" t="s">
        <v>257</v>
      </c>
      <c r="I18" s="20" t="s">
        <v>603</v>
      </c>
      <c r="J18" s="20" t="s">
        <v>262</v>
      </c>
      <c r="K18" s="20" t="s">
        <v>60</v>
      </c>
      <c r="L18" s="15">
        <v>10</v>
      </c>
      <c r="M18" s="15"/>
      <c r="N18" s="15" t="s">
        <v>330</v>
      </c>
      <c r="O18" s="11" t="s">
        <v>605</v>
      </c>
    </row>
    <row r="19" spans="1:15">
      <c r="A19" s="9">
        <f>[6]DBD!A23</f>
        <v>15</v>
      </c>
      <c r="B19" s="9" t="str">
        <f>[6]DBD!B23</f>
        <v>Remark</v>
      </c>
      <c r="C19" s="9" t="str">
        <f>[6]DBD!C23</f>
        <v>其他記錄</v>
      </c>
      <c r="D19" s="9" t="str">
        <f>[6]DBD!D23</f>
        <v>NVARCHAR2</v>
      </c>
      <c r="E19" s="9">
        <f>[6]DBD!E23</f>
        <v>500</v>
      </c>
      <c r="F19" s="9">
        <f>[6]DBD!F23</f>
        <v>0</v>
      </c>
      <c r="G19" s="9">
        <f>[6]DBD!G23</f>
        <v>0</v>
      </c>
      <c r="H19" s="15" t="s">
        <v>257</v>
      </c>
      <c r="I19" s="20" t="s">
        <v>575</v>
      </c>
      <c r="J19" s="20" t="s">
        <v>233</v>
      </c>
      <c r="K19" s="20" t="s">
        <v>234</v>
      </c>
      <c r="L19" s="15">
        <v>500</v>
      </c>
      <c r="M19" s="15"/>
      <c r="N19" s="15"/>
    </row>
    <row r="20" spans="1:15" ht="16.2" customHeight="1">
      <c r="A20" s="9">
        <f>[6]DBD!A24</f>
        <v>16</v>
      </c>
      <c r="B20" s="9" t="str">
        <f>[6]DBD!B24</f>
        <v>CallDate</v>
      </c>
      <c r="C20" s="9" t="str">
        <f>[6]DBD!C24</f>
        <v>通話日期</v>
      </c>
      <c r="D20" s="9" t="str">
        <f>[6]DBD!D24</f>
        <v>DecimalD</v>
      </c>
      <c r="E20" s="9">
        <f>[6]DBD!E24</f>
        <v>8</v>
      </c>
      <c r="F20" s="9">
        <f>[6]DBD!F24</f>
        <v>0</v>
      </c>
      <c r="G20" s="9">
        <f>[6]DBD!G24</f>
        <v>0</v>
      </c>
      <c r="H20" s="15" t="s">
        <v>257</v>
      </c>
      <c r="I20" s="20" t="s">
        <v>600</v>
      </c>
      <c r="J20" s="20" t="s">
        <v>258</v>
      </c>
      <c r="K20" s="20" t="s">
        <v>6</v>
      </c>
      <c r="L20" s="15">
        <v>8</v>
      </c>
      <c r="M20" s="15"/>
      <c r="N20" s="15" t="s">
        <v>329</v>
      </c>
      <c r="O20" s="11" t="s">
        <v>604</v>
      </c>
    </row>
    <row r="21" spans="1:15" ht="16.2" customHeight="1">
      <c r="A21" s="9">
        <f>[6]DBD!A25</f>
        <v>17</v>
      </c>
      <c r="B21" s="9" t="str">
        <f>[6]DBD!B25</f>
        <v>EditEmpNo</v>
      </c>
      <c r="C21" s="9" t="str">
        <f>[6]DBD!C25</f>
        <v>增修人員</v>
      </c>
      <c r="D21" s="9" t="str">
        <f>[6]DBD!D25</f>
        <v>VARCHAR2</v>
      </c>
      <c r="E21" s="9">
        <f>[6]DBD!E25</f>
        <v>6</v>
      </c>
      <c r="F21" s="9">
        <f>[6]DBD!F25</f>
        <v>0</v>
      </c>
      <c r="G21" s="9">
        <f>[6]DBD!G25</f>
        <v>0</v>
      </c>
      <c r="H21" s="15" t="s">
        <v>257</v>
      </c>
      <c r="I21" s="20" t="s">
        <v>569</v>
      </c>
      <c r="J21" s="20" t="s">
        <v>247</v>
      </c>
      <c r="K21" s="20" t="s">
        <v>60</v>
      </c>
      <c r="L21" s="15">
        <v>10</v>
      </c>
      <c r="M21" s="15"/>
      <c r="N21" s="15" t="s">
        <v>323</v>
      </c>
      <c r="O21" s="11" t="s">
        <v>582</v>
      </c>
    </row>
    <row r="22" spans="1:15" ht="16.2" customHeight="1">
      <c r="A22" s="9">
        <f>[6]DBD!A26</f>
        <v>18</v>
      </c>
      <c r="B22" s="9" t="str">
        <f>[6]DBD!B26</f>
        <v>CreateDate</v>
      </c>
      <c r="C22" s="9" t="str">
        <f>[6]DBD!C26</f>
        <v>建檔日期時間</v>
      </c>
      <c r="D22" s="9" t="str">
        <f>[6]DBD!D26</f>
        <v>DATE</v>
      </c>
      <c r="E22" s="9">
        <f>[6]DBD!E26</f>
        <v>0</v>
      </c>
      <c r="F22" s="9">
        <f>[6]DBD!F26</f>
        <v>0</v>
      </c>
      <c r="G22" s="9">
        <f>[6]DBD!G26</f>
        <v>0</v>
      </c>
    </row>
    <row r="23" spans="1:15" ht="16.2" customHeight="1">
      <c r="A23" s="9">
        <f>[6]DBD!A27</f>
        <v>19</v>
      </c>
      <c r="B23" s="9" t="str">
        <f>[6]DBD!B27</f>
        <v>CreateEmpNo</v>
      </c>
      <c r="C23" s="9" t="str">
        <f>[6]DBD!C27</f>
        <v>建檔人員</v>
      </c>
      <c r="D23" s="9" t="str">
        <f>[6]DBD!D27</f>
        <v>VARCHAR2</v>
      </c>
      <c r="E23" s="9">
        <f>[6]DBD!E27</f>
        <v>6</v>
      </c>
      <c r="F23" s="9">
        <f>[6]DBD!F27</f>
        <v>0</v>
      </c>
      <c r="G23" s="9">
        <f>[6]DBD!G27</f>
        <v>0</v>
      </c>
    </row>
    <row r="24" spans="1:15" ht="16.2" customHeight="1">
      <c r="A24" s="28">
        <f>[6]DBD!A28</f>
        <v>20</v>
      </c>
      <c r="B24" s="28" t="str">
        <f>[6]DBD!B28</f>
        <v>LastUpdate</v>
      </c>
      <c r="C24" s="28" t="str">
        <f>[6]DBD!C28</f>
        <v>最後更新日期時間</v>
      </c>
      <c r="D24" s="28" t="str">
        <f>[6]DBD!D28</f>
        <v>DATE</v>
      </c>
      <c r="E24" s="28">
        <f>[6]DBD!E28</f>
        <v>0</v>
      </c>
      <c r="F24" s="28">
        <f>[6]DBD!F28</f>
        <v>0</v>
      </c>
      <c r="G24" s="28">
        <f>[6]DBD!G28</f>
        <v>0</v>
      </c>
    </row>
    <row r="25" spans="1:15" ht="16.2" customHeight="1">
      <c r="A25" s="28">
        <f>[6]DBD!A29</f>
        <v>21</v>
      </c>
      <c r="B25" s="28" t="str">
        <f>[6]DBD!B29</f>
        <v>LastUpdateEmpNo</v>
      </c>
      <c r="C25" s="28" t="str">
        <f>[6]DBD!C29</f>
        <v>最後更新人員</v>
      </c>
      <c r="D25" s="28" t="str">
        <f>[6]DBD!D29</f>
        <v>VARCHAR2</v>
      </c>
      <c r="E25" s="28">
        <f>[6]DBD!E29</f>
        <v>6</v>
      </c>
      <c r="F25" s="28">
        <f>[6]DBD!F29</f>
        <v>0</v>
      </c>
      <c r="G25" s="28">
        <f>[6]DBD!G29</f>
        <v>0</v>
      </c>
    </row>
  </sheetData>
  <mergeCells count="1">
    <mergeCell ref="A1:B1"/>
  </mergeCells>
  <phoneticPr fontId="1" type="noConversion"/>
  <hyperlinks>
    <hyperlink ref="E1" location="'L5'!A1" display="回首頁" xr:uid="{00000000-0004-0000-0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/>
  <dimension ref="A1:O25"/>
  <sheetViews>
    <sheetView topLeftCell="H13" workbookViewId="0">
      <selection activeCell="O16" sqref="O16:O25"/>
    </sheetView>
  </sheetViews>
  <sheetFormatPr defaultColWidth="67.5546875" defaultRowHeight="16.2"/>
  <cols>
    <col min="1" max="1" width="5.21875" style="11" bestFit="1" customWidth="1"/>
    <col min="2" max="2" width="14.109375" style="11" bestFit="1" customWidth="1"/>
    <col min="3" max="3" width="20.21875" style="11" bestFit="1" customWidth="1"/>
    <col min="4" max="4" width="12.88671875" style="11" bestFit="1" customWidth="1"/>
    <col min="5" max="5" width="8.21875" style="11" bestFit="1" customWidth="1"/>
    <col min="6" max="6" width="6.21875" style="11" bestFit="1" customWidth="1"/>
    <col min="7" max="7" width="23.88671875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38.5546875" style="11" bestFit="1" customWidth="1"/>
    <col min="15" max="16384" width="67.5546875" style="11"/>
  </cols>
  <sheetData>
    <row r="1" spans="1:15">
      <c r="A1" s="55" t="s">
        <v>21</v>
      </c>
      <c r="B1" s="56"/>
      <c r="C1" s="9" t="str">
        <f>[7]DBD!C1</f>
        <v>InnDocRecord</v>
      </c>
      <c r="D1" s="9" t="str">
        <f>[7]DBD!D1</f>
        <v>檔案借閱檔</v>
      </c>
      <c r="E1" s="21" t="s">
        <v>55</v>
      </c>
      <c r="F1" s="10"/>
      <c r="G1" s="10"/>
    </row>
    <row r="2" spans="1:15" s="30" customFormat="1" ht="113.4">
      <c r="A2" s="35"/>
      <c r="B2" s="36" t="s">
        <v>318</v>
      </c>
      <c r="C2" s="28" t="s">
        <v>501</v>
      </c>
      <c r="D2" s="28"/>
      <c r="E2" s="21"/>
      <c r="F2" s="29"/>
      <c r="G2" s="29"/>
    </row>
    <row r="3" spans="1:15" s="30" customFormat="1">
      <c r="A3" s="35"/>
      <c r="B3" s="36" t="s">
        <v>319</v>
      </c>
      <c r="C3" s="28"/>
      <c r="D3" s="28"/>
      <c r="E3" s="21"/>
      <c r="F3" s="29"/>
      <c r="G3" s="29"/>
    </row>
    <row r="4" spans="1:15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>
      <c r="A5" s="9">
        <f>[7]DBD!A9</f>
        <v>1</v>
      </c>
      <c r="B5" s="9" t="str">
        <f>[7]DBD!B9</f>
        <v>CustNo</v>
      </c>
      <c r="C5" s="9" t="str">
        <f>[7]DBD!C9</f>
        <v>借款人戶號</v>
      </c>
      <c r="D5" s="9" t="str">
        <f>[7]DBD!D9</f>
        <v>DECIMAL</v>
      </c>
      <c r="E5" s="9">
        <f>[7]DBD!E9</f>
        <v>7</v>
      </c>
      <c r="F5" s="9">
        <f>[7]DBD!F9</f>
        <v>0</v>
      </c>
      <c r="G5" s="9">
        <f>[7]DBD!G9</f>
        <v>0</v>
      </c>
      <c r="H5" s="15" t="s">
        <v>44</v>
      </c>
      <c r="I5" s="15" t="s">
        <v>7</v>
      </c>
      <c r="J5" s="15" t="s">
        <v>19</v>
      </c>
      <c r="K5" s="15" t="s">
        <v>8</v>
      </c>
      <c r="L5" s="15">
        <v>7</v>
      </c>
      <c r="M5" s="15"/>
      <c r="N5" s="15"/>
    </row>
    <row r="6" spans="1:15">
      <c r="A6" s="9">
        <f>[7]DBD!A10</f>
        <v>2</v>
      </c>
      <c r="B6" s="9" t="str">
        <f>[7]DBD!B10</f>
        <v>FacmNo</v>
      </c>
      <c r="C6" s="9" t="str">
        <f>[7]DBD!C10</f>
        <v>額度號碼</v>
      </c>
      <c r="D6" s="9" t="str">
        <f>[7]DBD!D10</f>
        <v>DECIMAL</v>
      </c>
      <c r="E6" s="9">
        <f>[7]DBD!E10</f>
        <v>3</v>
      </c>
      <c r="F6" s="9">
        <f>[7]DBD!F10</f>
        <v>0</v>
      </c>
      <c r="G6" s="9">
        <f>[7]DBD!G10</f>
        <v>0</v>
      </c>
      <c r="H6" s="15" t="s">
        <v>44</v>
      </c>
      <c r="I6" s="19" t="s">
        <v>17</v>
      </c>
      <c r="J6" s="19" t="s">
        <v>20</v>
      </c>
      <c r="K6" s="19" t="s">
        <v>8</v>
      </c>
      <c r="L6" s="19">
        <v>3</v>
      </c>
      <c r="M6" s="15"/>
      <c r="N6" s="15"/>
    </row>
    <row r="7" spans="1:15">
      <c r="A7" s="9">
        <f>[7]DBD!A11</f>
        <v>3</v>
      </c>
      <c r="B7" s="9" t="str">
        <f>[7]DBD!B11</f>
        <v>ApplSeq</v>
      </c>
      <c r="C7" s="9" t="str">
        <f>[7]DBD!C11</f>
        <v>申請序號</v>
      </c>
      <c r="D7" s="9" t="str">
        <f>[7]DBD!D11</f>
        <v>VARCHAR2</v>
      </c>
      <c r="E7" s="9">
        <f>[7]DBD!E11</f>
        <v>3</v>
      </c>
      <c r="F7" s="9">
        <f>[7]DBD!F11</f>
        <v>0</v>
      </c>
      <c r="G7" s="9">
        <f>[7]DBD!G11</f>
        <v>0</v>
      </c>
      <c r="H7" s="15"/>
      <c r="I7" s="15"/>
      <c r="J7" s="15"/>
      <c r="K7" s="15"/>
      <c r="L7" s="15"/>
      <c r="M7" s="15"/>
      <c r="N7" s="31" t="s">
        <v>331</v>
      </c>
    </row>
    <row r="8" spans="1:15">
      <c r="A8" s="9">
        <f>[7]DBD!A12</f>
        <v>4</v>
      </c>
      <c r="B8" s="9" t="str">
        <f>[7]DBD!B12</f>
        <v>TitaActFg</v>
      </c>
      <c r="C8" s="9" t="str">
        <f>[7]DBD!C12</f>
        <v>登放記號</v>
      </c>
      <c r="D8" s="9" t="str">
        <f>[7]DBD!D12</f>
        <v>VARCHAR2</v>
      </c>
      <c r="E8" s="9">
        <f>[7]DBD!E12</f>
        <v>1</v>
      </c>
      <c r="F8" s="9">
        <f>[7]DBD!F12</f>
        <v>0</v>
      </c>
      <c r="G8" s="9" t="str">
        <f>[7]DBD!G12</f>
        <v xml:space="preserve">3STEP TX -&gt; 1 2 3 4    </v>
      </c>
      <c r="H8" s="15"/>
      <c r="I8" s="15"/>
      <c r="J8" s="15"/>
      <c r="K8" s="15"/>
      <c r="L8" s="15"/>
      <c r="M8" s="15"/>
      <c r="N8" s="15" t="s">
        <v>287</v>
      </c>
      <c r="O8" s="50"/>
    </row>
    <row r="9" spans="1:15">
      <c r="A9" s="9">
        <f>[7]DBD!A13</f>
        <v>5</v>
      </c>
      <c r="B9" s="9" t="str">
        <f>[7]DBD!B13</f>
        <v>ApplCode</v>
      </c>
      <c r="C9" s="9" t="str">
        <f>[7]DBD!C13</f>
        <v>申請或歸還</v>
      </c>
      <c r="D9" s="9" t="str">
        <f>[7]DBD!D13</f>
        <v>VARCHAR2</v>
      </c>
      <c r="E9" s="9">
        <f>[7]DBD!E13</f>
        <v>1</v>
      </c>
      <c r="F9" s="9">
        <f>[7]DBD!F13</f>
        <v>0</v>
      </c>
      <c r="G9" s="9">
        <f>[7]DBD!G13</f>
        <v>0</v>
      </c>
      <c r="H9" s="15"/>
      <c r="I9" s="15"/>
      <c r="J9" s="15"/>
      <c r="K9" s="15"/>
      <c r="L9" s="15"/>
      <c r="M9" s="15"/>
      <c r="N9" s="15" t="s">
        <v>287</v>
      </c>
      <c r="O9" s="50"/>
    </row>
    <row r="10" spans="1:15" ht="32.4">
      <c r="A10" s="9">
        <f>[7]DBD!A14</f>
        <v>6</v>
      </c>
      <c r="B10" s="9" t="str">
        <f>[7]DBD!B14</f>
        <v>ApplEmpNo</v>
      </c>
      <c r="C10" s="9" t="str">
        <f>[7]DBD!C14</f>
        <v>借閱人</v>
      </c>
      <c r="D10" s="9" t="str">
        <f>[7]DBD!D14</f>
        <v>VARCHAR2</v>
      </c>
      <c r="E10" s="9">
        <f>[7]DBD!E14</f>
        <v>6</v>
      </c>
      <c r="F10" s="9">
        <f>[7]DBD!F14</f>
        <v>0</v>
      </c>
      <c r="G10" s="9">
        <f>[7]DBD!G14</f>
        <v>0</v>
      </c>
      <c r="H10" s="15" t="s">
        <v>332</v>
      </c>
      <c r="I10" s="15" t="s">
        <v>333</v>
      </c>
      <c r="J10" s="37" t="s">
        <v>334</v>
      </c>
      <c r="K10" s="37" t="s">
        <v>308</v>
      </c>
      <c r="L10" s="37">
        <v>10</v>
      </c>
      <c r="M10" s="15"/>
      <c r="N10" s="15" t="s">
        <v>335</v>
      </c>
      <c r="O10" s="11" t="s">
        <v>502</v>
      </c>
    </row>
    <row r="11" spans="1:15">
      <c r="A11" s="9">
        <f>[7]DBD!A15</f>
        <v>7</v>
      </c>
      <c r="B11" s="9" t="str">
        <f>[7]DBD!B15</f>
        <v>KeeperEmpNo</v>
      </c>
      <c r="C11" s="9" t="str">
        <f>[7]DBD!C15</f>
        <v>管理人</v>
      </c>
      <c r="D11" s="9" t="str">
        <f>[7]DBD!D15</f>
        <v>VARCHAR2</v>
      </c>
      <c r="E11" s="9">
        <f>[7]DBD!E15</f>
        <v>6</v>
      </c>
      <c r="F11" s="9">
        <f>[7]DBD!F15</f>
        <v>0</v>
      </c>
      <c r="G11" s="9">
        <f>[7]DBD!G15</f>
        <v>0</v>
      </c>
      <c r="H11" s="15"/>
      <c r="I11" s="20"/>
      <c r="J11" s="20"/>
      <c r="K11" s="20"/>
      <c r="L11" s="15"/>
      <c r="M11" s="15"/>
      <c r="N11" s="15" t="s">
        <v>287</v>
      </c>
      <c r="O11" s="50"/>
    </row>
    <row r="12" spans="1:15" ht="129.6">
      <c r="A12" s="9">
        <f>[7]DBD!A16</f>
        <v>8</v>
      </c>
      <c r="B12" s="9" t="str">
        <f>[7]DBD!B16</f>
        <v>UsageCode</v>
      </c>
      <c r="C12" s="9" t="str">
        <f>[7]DBD!C16</f>
        <v>用途</v>
      </c>
      <c r="D12" s="9" t="str">
        <f>[7]DBD!D16</f>
        <v>VARCHAR2</v>
      </c>
      <c r="E12" s="9">
        <f>[7]DBD!E16</f>
        <v>2</v>
      </c>
      <c r="F12" s="9">
        <f>[7]DBD!F16</f>
        <v>0</v>
      </c>
      <c r="G12" s="9" t="str">
        <f>[7]DBD!G16</f>
        <v>01: 清償
02: 法拍
03: 增貸
04: 展期
05: 撥款
06: 查閱
07: 重估
08: 其他</v>
      </c>
      <c r="H12" s="15" t="s">
        <v>44</v>
      </c>
      <c r="I12" s="15" t="s">
        <v>36</v>
      </c>
      <c r="J12" s="15" t="s">
        <v>37</v>
      </c>
      <c r="K12" s="15" t="s">
        <v>6</v>
      </c>
      <c r="L12" s="15">
        <v>1</v>
      </c>
      <c r="M12" s="15"/>
      <c r="N12" s="15" t="s">
        <v>336</v>
      </c>
      <c r="O12" s="11" t="s">
        <v>503</v>
      </c>
    </row>
    <row r="13" spans="1:15">
      <c r="A13" s="9">
        <f>[7]DBD!A17</f>
        <v>9</v>
      </c>
      <c r="B13" s="9" t="str">
        <f>[7]DBD!B17</f>
        <v>CopyCode</v>
      </c>
      <c r="C13" s="9" t="str">
        <f>[7]DBD!C17</f>
        <v>正本/影本</v>
      </c>
      <c r="D13" s="9" t="str">
        <f>[7]DBD!D17</f>
        <v>VARCHAR2</v>
      </c>
      <c r="E13" s="9">
        <f>[7]DBD!E17</f>
        <v>1</v>
      </c>
      <c r="F13" s="9">
        <f>[7]DBD!F17</f>
        <v>0</v>
      </c>
      <c r="G13" s="9">
        <f>[7]DBD!G17</f>
        <v>0</v>
      </c>
      <c r="H13" s="15"/>
      <c r="I13" s="15"/>
      <c r="J13" s="15"/>
      <c r="K13" s="15"/>
      <c r="L13" s="15"/>
      <c r="M13" s="15"/>
      <c r="N13" s="15" t="s">
        <v>287</v>
      </c>
      <c r="O13" s="50"/>
    </row>
    <row r="14" spans="1:15">
      <c r="A14" s="9">
        <f>[7]DBD!A18</f>
        <v>10</v>
      </c>
      <c r="B14" s="9" t="str">
        <f>[7]DBD!B18</f>
        <v>ApplDate</v>
      </c>
      <c r="C14" s="9" t="str">
        <f>[7]DBD!C18</f>
        <v>借閱日期</v>
      </c>
      <c r="D14" s="9" t="str">
        <f>[7]DBD!D18</f>
        <v>DecimalD</v>
      </c>
      <c r="E14" s="9">
        <f>[7]DBD!E18</f>
        <v>8</v>
      </c>
      <c r="F14" s="9">
        <f>[7]DBD!F18</f>
        <v>0</v>
      </c>
      <c r="G14" s="9">
        <f>[7]DBD!G18</f>
        <v>0</v>
      </c>
      <c r="H14" s="15" t="s">
        <v>44</v>
      </c>
      <c r="I14" s="19" t="s">
        <v>38</v>
      </c>
      <c r="J14" s="19" t="s">
        <v>39</v>
      </c>
      <c r="K14" s="19" t="s">
        <v>8</v>
      </c>
      <c r="L14" s="19">
        <v>8</v>
      </c>
      <c r="M14" s="15"/>
      <c r="N14" s="15"/>
    </row>
    <row r="15" spans="1:15">
      <c r="A15" s="9">
        <f>[7]DBD!A19</f>
        <v>11</v>
      </c>
      <c r="B15" s="9" t="str">
        <f>[7]DBD!B19</f>
        <v>ReturnDate</v>
      </c>
      <c r="C15" s="9" t="str">
        <f>[7]DBD!C19</f>
        <v>歸還日期</v>
      </c>
      <c r="D15" s="9" t="str">
        <f>[7]DBD!D19</f>
        <v>DecimalD</v>
      </c>
      <c r="E15" s="9">
        <f>[7]DBD!E19</f>
        <v>8</v>
      </c>
      <c r="F15" s="9">
        <f>[7]DBD!F19</f>
        <v>0</v>
      </c>
      <c r="G15" s="9">
        <f>[7]DBD!G19</f>
        <v>0</v>
      </c>
      <c r="H15" s="15" t="s">
        <v>44</v>
      </c>
      <c r="I15" s="19" t="s">
        <v>40</v>
      </c>
      <c r="J15" s="19" t="s">
        <v>41</v>
      </c>
      <c r="K15" s="19" t="s">
        <v>8</v>
      </c>
      <c r="L15" s="19">
        <v>8</v>
      </c>
      <c r="M15" s="15"/>
      <c r="N15" s="15"/>
    </row>
    <row r="16" spans="1:15">
      <c r="A16" s="9">
        <f>[7]DBD!A20</f>
        <v>12</v>
      </c>
      <c r="B16" s="9" t="str">
        <f>[7]DBD!B20</f>
        <v>ReturnEmpNo</v>
      </c>
      <c r="C16" s="9" t="str">
        <f>[7]DBD!C20</f>
        <v>歸還人</v>
      </c>
      <c r="D16" s="9" t="str">
        <f>[7]DBD!D20</f>
        <v>VARCHAR2</v>
      </c>
      <c r="E16" s="9">
        <f>[7]DBD!E20</f>
        <v>6</v>
      </c>
      <c r="F16" s="9">
        <f>[7]DBD!F20</f>
        <v>0</v>
      </c>
      <c r="G16" s="9">
        <f>[7]DBD!G20</f>
        <v>0</v>
      </c>
      <c r="H16" s="15"/>
      <c r="I16" s="20"/>
      <c r="J16" s="20"/>
      <c r="K16" s="20"/>
      <c r="L16" s="15"/>
      <c r="M16" s="15"/>
      <c r="N16" s="15" t="s">
        <v>287</v>
      </c>
      <c r="O16" s="50"/>
    </row>
    <row r="17" spans="1:15">
      <c r="A17" s="9">
        <f>[7]DBD!A21</f>
        <v>13</v>
      </c>
      <c r="B17" s="9" t="str">
        <f>[7]DBD!B21</f>
        <v>Remark</v>
      </c>
      <c r="C17" s="9" t="str">
        <f>[7]DBD!C21</f>
        <v>備註</v>
      </c>
      <c r="D17" s="9" t="str">
        <f>[7]DBD!D21</f>
        <v>NVARCHAR2</v>
      </c>
      <c r="E17" s="9">
        <f>[7]DBD!E21</f>
        <v>60</v>
      </c>
      <c r="F17" s="9">
        <f>[7]DBD!F21</f>
        <v>0</v>
      </c>
      <c r="G17" s="9">
        <f>[7]DBD!G21</f>
        <v>0</v>
      </c>
      <c r="H17" s="15" t="s">
        <v>44</v>
      </c>
      <c r="I17" s="20" t="s">
        <v>42</v>
      </c>
      <c r="J17" s="20" t="s">
        <v>43</v>
      </c>
      <c r="K17" s="20" t="s">
        <v>6</v>
      </c>
      <c r="L17" s="15">
        <v>60</v>
      </c>
      <c r="M17" s="15"/>
      <c r="N17" s="15"/>
    </row>
    <row r="18" spans="1:15" ht="64.8">
      <c r="A18" s="9">
        <f>[7]DBD!A22</f>
        <v>14</v>
      </c>
      <c r="B18" s="9" t="str">
        <f>[7]DBD!B22</f>
        <v>ApplObj</v>
      </c>
      <c r="C18" s="9" t="str">
        <f>[7]DBD!C22</f>
        <v>借閱項目</v>
      </c>
      <c r="D18" s="9" t="str">
        <f>[7]DBD!D22</f>
        <v>VARCHAR2</v>
      </c>
      <c r="E18" s="9">
        <f>[7]DBD!E22</f>
        <v>1</v>
      </c>
      <c r="F18" s="9">
        <f>[7]DBD!F22</f>
        <v>0</v>
      </c>
      <c r="G18" s="9" t="str">
        <f>[7]DBD!G22</f>
        <v>1.重要袋
2.普通袋
3.重要袋&amp;普通袋
4.其他</v>
      </c>
      <c r="H18" s="15"/>
      <c r="I18" s="20"/>
      <c r="J18" s="20"/>
      <c r="K18" s="20"/>
      <c r="L18" s="15"/>
      <c r="M18" s="15"/>
      <c r="N18" s="15" t="s">
        <v>287</v>
      </c>
      <c r="O18" s="50"/>
    </row>
    <row r="19" spans="1:15">
      <c r="A19" s="9">
        <f>[7]DBD!A23</f>
        <v>15</v>
      </c>
      <c r="B19" s="9" t="str">
        <f>[7]DBD!B23</f>
        <v>TitaEntDy</v>
      </c>
      <c r="C19" s="9" t="str">
        <f>[7]DBD!C23</f>
        <v>登錄日期</v>
      </c>
      <c r="D19" s="9" t="str">
        <f>[7]DBD!D23</f>
        <v>DecimalD</v>
      </c>
      <c r="E19" s="9">
        <f>[7]DBD!E23</f>
        <v>8</v>
      </c>
      <c r="F19" s="9">
        <f>[7]DBD!F23</f>
        <v>0</v>
      </c>
      <c r="G19" s="9">
        <f>[7]DBD!G23</f>
        <v>0</v>
      </c>
      <c r="H19" s="15"/>
      <c r="I19" s="20"/>
      <c r="J19" s="20"/>
      <c r="K19" s="20"/>
      <c r="L19" s="15"/>
      <c r="M19" s="15"/>
      <c r="N19" s="15" t="s">
        <v>288</v>
      </c>
    </row>
    <row r="20" spans="1:15">
      <c r="A20" s="9">
        <f>[7]DBD!A24</f>
        <v>16</v>
      </c>
      <c r="B20" s="9" t="str">
        <f>[7]DBD!B24</f>
        <v>TitaTlrNo</v>
      </c>
      <c r="C20" s="9" t="str">
        <f>[7]DBD!C24</f>
        <v>登錄經辦</v>
      </c>
      <c r="D20" s="9" t="str">
        <f>[7]DBD!D24</f>
        <v>VARCHAR2</v>
      </c>
      <c r="E20" s="9">
        <f>[7]DBD!E24</f>
        <v>6</v>
      </c>
      <c r="F20" s="9">
        <f>[7]DBD!F24</f>
        <v>0</v>
      </c>
      <c r="G20" s="9">
        <f>[7]DBD!G24</f>
        <v>0</v>
      </c>
      <c r="H20" s="15"/>
      <c r="I20" s="20"/>
      <c r="J20" s="20"/>
      <c r="K20" s="20"/>
      <c r="L20" s="15"/>
      <c r="M20" s="15"/>
      <c r="N20" s="15" t="s">
        <v>287</v>
      </c>
      <c r="O20" s="50"/>
    </row>
    <row r="21" spans="1:15">
      <c r="A21" s="9">
        <f>[7]DBD!A25</f>
        <v>17</v>
      </c>
      <c r="B21" s="9" t="str">
        <f>[7]DBD!B25</f>
        <v>TitaTxtNo</v>
      </c>
      <c r="C21" s="9" t="str">
        <f>[7]DBD!C25</f>
        <v>登錄交易序號</v>
      </c>
      <c r="D21" s="9" t="str">
        <f>[7]DBD!D25</f>
        <v>DECIMAL</v>
      </c>
      <c r="E21" s="9">
        <f>[7]DBD!E25</f>
        <v>8</v>
      </c>
      <c r="F21" s="9">
        <f>[7]DBD!F25</f>
        <v>0</v>
      </c>
      <c r="G21" s="9">
        <f>[7]DBD!G25</f>
        <v>0</v>
      </c>
      <c r="H21" s="15"/>
      <c r="I21" s="20"/>
      <c r="J21" s="20"/>
      <c r="K21" s="20"/>
      <c r="L21" s="15"/>
      <c r="M21" s="15"/>
      <c r="N21" s="15" t="s">
        <v>288</v>
      </c>
    </row>
    <row r="22" spans="1:15">
      <c r="A22" s="9">
        <f>[7]DBD!A26</f>
        <v>18</v>
      </c>
      <c r="B22" s="9" t="str">
        <f>[7]DBD!B26</f>
        <v>CreateDate</v>
      </c>
      <c r="C22" s="9" t="str">
        <f>[7]DBD!C26</f>
        <v>建檔日期時間</v>
      </c>
      <c r="D22" s="9" t="str">
        <f>[7]DBD!D26</f>
        <v>DATE</v>
      </c>
      <c r="E22" s="9">
        <f>[7]DBD!E26</f>
        <v>0</v>
      </c>
      <c r="F22" s="9">
        <f>[7]DBD!F26</f>
        <v>0</v>
      </c>
      <c r="G22" s="9">
        <f>[7]DBD!G26</f>
        <v>0</v>
      </c>
      <c r="H22" s="15"/>
      <c r="I22" s="20"/>
      <c r="J22" s="20"/>
      <c r="K22" s="20"/>
      <c r="L22" s="15"/>
      <c r="M22" s="15"/>
      <c r="N22" s="15"/>
    </row>
    <row r="23" spans="1:15">
      <c r="A23" s="9">
        <f>[7]DBD!A27</f>
        <v>19</v>
      </c>
      <c r="B23" s="9" t="str">
        <f>[7]DBD!B27</f>
        <v>CreateEmpNo</v>
      </c>
      <c r="C23" s="9" t="str">
        <f>[7]DBD!C27</f>
        <v>建檔人員</v>
      </c>
      <c r="D23" s="9" t="str">
        <f>[7]DBD!D27</f>
        <v>VARCHAR2</v>
      </c>
      <c r="E23" s="9">
        <f>[7]DBD!E27</f>
        <v>6</v>
      </c>
      <c r="F23" s="9">
        <f>[7]DBD!F27</f>
        <v>0</v>
      </c>
      <c r="G23" s="9">
        <f>[7]DBD!G27</f>
        <v>0</v>
      </c>
      <c r="H23" s="15"/>
      <c r="I23" s="20"/>
      <c r="J23" s="20"/>
      <c r="K23" s="20"/>
      <c r="L23" s="15"/>
      <c r="M23" s="15"/>
      <c r="N23" s="15"/>
    </row>
    <row r="24" spans="1:15">
      <c r="A24" s="9">
        <f>[7]DBD!A28</f>
        <v>20</v>
      </c>
      <c r="B24" s="9" t="str">
        <f>[7]DBD!B28</f>
        <v>LastUpdate</v>
      </c>
      <c r="C24" s="9" t="str">
        <f>[7]DBD!C28</f>
        <v>最後更新日期時間</v>
      </c>
      <c r="D24" s="9" t="str">
        <f>[7]DBD!D28</f>
        <v>DATE</v>
      </c>
      <c r="E24" s="9">
        <f>[7]DBD!E28</f>
        <v>0</v>
      </c>
      <c r="F24" s="9">
        <f>[7]DBD!F28</f>
        <v>0</v>
      </c>
      <c r="G24" s="9">
        <f>[7]DBD!G28</f>
        <v>0</v>
      </c>
      <c r="H24" s="15"/>
      <c r="I24" s="20"/>
      <c r="J24" s="20"/>
      <c r="K24" s="20"/>
      <c r="L24" s="15"/>
      <c r="M24" s="15"/>
      <c r="N24" s="15"/>
    </row>
    <row r="25" spans="1:15" ht="32.4">
      <c r="A25" s="9">
        <f>[7]DBD!A29</f>
        <v>21</v>
      </c>
      <c r="B25" s="9" t="str">
        <f>[7]DBD!B29</f>
        <v>LastUpdateEmpNo</v>
      </c>
      <c r="C25" s="9" t="str">
        <f>[7]DBD!C29</f>
        <v>最後更新人員</v>
      </c>
      <c r="D25" s="9" t="str">
        <f>[7]DBD!D29</f>
        <v>VARCHAR2</v>
      </c>
      <c r="E25" s="9">
        <f>[7]DBD!E29</f>
        <v>6</v>
      </c>
      <c r="F25" s="9">
        <f>[7]DBD!F29</f>
        <v>0</v>
      </c>
      <c r="G25" s="9">
        <f>[7]DBD!G29</f>
        <v>0</v>
      </c>
      <c r="H25" s="15"/>
      <c r="I25" s="20"/>
      <c r="J25" s="20"/>
      <c r="K25" s="20"/>
      <c r="L25" s="15"/>
      <c r="M25" s="15"/>
      <c r="N25" s="15"/>
    </row>
  </sheetData>
  <mergeCells count="1">
    <mergeCell ref="A1:B1"/>
  </mergeCells>
  <phoneticPr fontId="1" type="noConversion"/>
  <hyperlinks>
    <hyperlink ref="E1" location="'L5'!A1" display="回首頁" xr:uid="{00000000-0004-0000-07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9"/>
  <dimension ref="A1:O14"/>
  <sheetViews>
    <sheetView workbookViewId="0">
      <selection activeCell="C9" sqref="C9"/>
    </sheetView>
  </sheetViews>
  <sheetFormatPr defaultColWidth="67.5546875" defaultRowHeight="16.2" customHeight="1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2.66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23.88671875" style="11" bestFit="1" customWidth="1"/>
    <col min="15" max="16384" width="67.5546875" style="11"/>
  </cols>
  <sheetData>
    <row r="1" spans="1:15" ht="16.2" customHeight="1">
      <c r="A1" s="55" t="s">
        <v>21</v>
      </c>
      <c r="B1" s="56"/>
      <c r="C1" s="9" t="str">
        <f>[8]DBD!C1</f>
        <v>InnFundApl</v>
      </c>
      <c r="D1" s="9" t="str">
        <f>[8]DBD!D1</f>
        <v>資金運用概況檔</v>
      </c>
      <c r="E1" s="21" t="s">
        <v>56</v>
      </c>
      <c r="F1" s="10"/>
      <c r="G1" s="10"/>
    </row>
    <row r="2" spans="1:15" s="30" customFormat="1" ht="16.2" customHeight="1">
      <c r="A2" s="35"/>
      <c r="B2" s="36" t="s">
        <v>318</v>
      </c>
      <c r="C2" s="28" t="s">
        <v>481</v>
      </c>
      <c r="D2" s="28"/>
      <c r="E2" s="21"/>
      <c r="F2" s="29"/>
      <c r="G2" s="29"/>
    </row>
    <row r="3" spans="1:15" s="30" customFormat="1" ht="16.2" customHeight="1">
      <c r="A3" s="35"/>
      <c r="B3" s="36" t="s">
        <v>319</v>
      </c>
      <c r="C3" s="28"/>
      <c r="D3" s="28"/>
      <c r="E3" s="21"/>
      <c r="F3" s="29"/>
      <c r="G3" s="29"/>
    </row>
    <row r="4" spans="1:15" ht="16.2" customHeight="1">
      <c r="A4" s="12" t="s">
        <v>23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49" t="s">
        <v>477</v>
      </c>
    </row>
    <row r="5" spans="1:15" ht="16.2" customHeight="1">
      <c r="A5" s="9">
        <f>[8]DBD!A9</f>
        <v>1</v>
      </c>
      <c r="B5" s="9" t="str">
        <f>[8]DBD!B9</f>
        <v>AcDate</v>
      </c>
      <c r="C5" s="9" t="str">
        <f>[8]DBD!C9</f>
        <v>日期</v>
      </c>
      <c r="D5" s="9" t="str">
        <f>[8]DBD!D9</f>
        <v>Decimal</v>
      </c>
      <c r="E5" s="9">
        <f>[8]DBD!E9</f>
        <v>8</v>
      </c>
      <c r="F5" s="9">
        <f>[8]DBD!F9</f>
        <v>0</v>
      </c>
      <c r="G5" s="9">
        <f>[8]DBD!G9</f>
        <v>0</v>
      </c>
      <c r="H5" s="15" t="s">
        <v>45</v>
      </c>
      <c r="I5" s="15" t="s">
        <v>46</v>
      </c>
      <c r="J5" s="15" t="s">
        <v>47</v>
      </c>
      <c r="K5" s="15" t="s">
        <v>8</v>
      </c>
      <c r="L5" s="15">
        <v>8</v>
      </c>
      <c r="M5" s="15"/>
      <c r="N5" s="15"/>
    </row>
    <row r="6" spans="1:15" ht="16.2" customHeight="1">
      <c r="A6" s="9">
        <f>[8]DBD!A10</f>
        <v>2</v>
      </c>
      <c r="B6" s="9" t="str">
        <f>[8]DBD!B10</f>
        <v>ResrvStndrd</v>
      </c>
      <c r="C6" s="9" t="str">
        <f>[8]DBD!C10</f>
        <v>責任準備金</v>
      </c>
      <c r="D6" s="9" t="str">
        <f>[8]DBD!D10</f>
        <v>DECIMAL</v>
      </c>
      <c r="E6" s="9">
        <f>[8]DBD!E10</f>
        <v>14</v>
      </c>
      <c r="F6" s="9">
        <f>[8]DBD!F10</f>
        <v>0</v>
      </c>
      <c r="G6" s="9">
        <f>[8]DBD!G10</f>
        <v>0</v>
      </c>
      <c r="H6" s="15" t="s">
        <v>45</v>
      </c>
      <c r="I6" s="19" t="s">
        <v>48</v>
      </c>
      <c r="J6" s="19" t="s">
        <v>283</v>
      </c>
      <c r="K6" s="19" t="s">
        <v>15</v>
      </c>
      <c r="L6" s="19">
        <v>13</v>
      </c>
      <c r="M6" s="15">
        <v>0</v>
      </c>
      <c r="N6" s="15"/>
    </row>
    <row r="7" spans="1:15" ht="16.2" customHeight="1">
      <c r="A7" s="9">
        <f>[8]DBD!A11</f>
        <v>3</v>
      </c>
      <c r="B7" s="9" t="str">
        <f>[8]DBD!B11</f>
        <v>PosbleBorPsn</v>
      </c>
      <c r="C7" s="9" t="str">
        <f>[8]DBD!C11</f>
        <v>可放款比率%</v>
      </c>
      <c r="D7" s="9" t="str">
        <f>[8]DBD!D11</f>
        <v>DECIMAL</v>
      </c>
      <c r="E7" s="9">
        <f>[8]DBD!E11</f>
        <v>7</v>
      </c>
      <c r="F7" s="9">
        <f>[8]DBD!F11</f>
        <v>4</v>
      </c>
      <c r="G7" s="9">
        <f>[8]DBD!G11</f>
        <v>0</v>
      </c>
      <c r="H7" s="15" t="s">
        <v>45</v>
      </c>
      <c r="I7" s="15" t="s">
        <v>49</v>
      </c>
      <c r="J7" s="15" t="s">
        <v>284</v>
      </c>
      <c r="K7" s="15" t="s">
        <v>8</v>
      </c>
      <c r="L7" s="15">
        <v>5</v>
      </c>
      <c r="M7" s="15">
        <v>2</v>
      </c>
      <c r="N7" s="15"/>
    </row>
    <row r="8" spans="1:15" ht="16.2" customHeight="1">
      <c r="A8" s="9">
        <f>[8]DBD!A12</f>
        <v>4</v>
      </c>
      <c r="B8" s="9" t="str">
        <f>[8]DBD!B12</f>
        <v>PosbleBorAmt</v>
      </c>
      <c r="C8" s="9" t="str">
        <f>[8]DBD!C12</f>
        <v>可放款金額</v>
      </c>
      <c r="D8" s="9" t="str">
        <f>[8]DBD!D12</f>
        <v>DECIMAL</v>
      </c>
      <c r="E8" s="9">
        <f>[8]DBD!E12</f>
        <v>16</v>
      </c>
      <c r="F8" s="9">
        <f>[8]DBD!F12</f>
        <v>2</v>
      </c>
      <c r="G8" s="9">
        <f>[8]DBD!G12</f>
        <v>0</v>
      </c>
      <c r="H8" s="15" t="s">
        <v>45</v>
      </c>
      <c r="I8" s="15" t="s">
        <v>482</v>
      </c>
      <c r="J8" s="15" t="s">
        <v>483</v>
      </c>
      <c r="K8" s="15" t="s">
        <v>484</v>
      </c>
      <c r="L8" s="15" t="s">
        <v>485</v>
      </c>
      <c r="M8" s="15" t="s">
        <v>486</v>
      </c>
      <c r="N8" s="15" t="s">
        <v>285</v>
      </c>
      <c r="O8" s="30" t="s">
        <v>487</v>
      </c>
    </row>
    <row r="9" spans="1:15" ht="16.2" customHeight="1">
      <c r="A9" s="9">
        <f>[8]DBD!A13</f>
        <v>5</v>
      </c>
      <c r="B9" s="9" t="str">
        <f>[8]DBD!B13</f>
        <v>AlrdyBorAmt</v>
      </c>
      <c r="C9" s="9" t="str">
        <f>[8]DBD!C13</f>
        <v>已放款金額</v>
      </c>
      <c r="D9" s="9" t="str">
        <f>[8]DBD!D13</f>
        <v>DECIMAL</v>
      </c>
      <c r="E9" s="9">
        <f>[8]DBD!E13</f>
        <v>16</v>
      </c>
      <c r="F9" s="9">
        <f>[8]DBD!F13</f>
        <v>2</v>
      </c>
      <c r="G9" s="9">
        <f>[8]DBD!G13</f>
        <v>0</v>
      </c>
      <c r="H9" s="15" t="s">
        <v>45</v>
      </c>
      <c r="I9" s="15" t="s">
        <v>50</v>
      </c>
      <c r="J9" s="15" t="s">
        <v>51</v>
      </c>
      <c r="K9" s="15" t="s">
        <v>15</v>
      </c>
      <c r="L9" s="15">
        <v>13</v>
      </c>
      <c r="M9" s="15">
        <v>0</v>
      </c>
      <c r="N9" s="15"/>
    </row>
    <row r="10" spans="1:15" ht="16.2" customHeight="1">
      <c r="A10" s="9">
        <f>[8]DBD!A14</f>
        <v>6</v>
      </c>
      <c r="B10" s="9" t="str">
        <f>[8]DBD!B14</f>
        <v>StockHoldersEqt</v>
      </c>
      <c r="C10" s="9" t="str">
        <f>[8]DBD!C14</f>
        <v>股東權益</v>
      </c>
      <c r="D10" s="9" t="str">
        <f>[8]DBD!D14</f>
        <v>DECIMAL</v>
      </c>
      <c r="E10" s="9">
        <f>[8]DBD!E14</f>
        <v>16</v>
      </c>
      <c r="F10" s="9">
        <f>[8]DBD!F14</f>
        <v>2</v>
      </c>
      <c r="G10" s="9">
        <f>[8]DBD!G14</f>
        <v>0</v>
      </c>
      <c r="H10" s="15"/>
      <c r="I10" s="15"/>
      <c r="J10" s="15"/>
      <c r="K10" s="15"/>
      <c r="L10" s="15"/>
      <c r="M10" s="15"/>
      <c r="N10" s="15" t="s">
        <v>337</v>
      </c>
    </row>
    <row r="11" spans="1:15" ht="16.2" customHeight="1">
      <c r="A11" s="9">
        <f>[8]DBD!A15</f>
        <v>7</v>
      </c>
      <c r="B11" s="9" t="str">
        <f>[8]DBD!B15</f>
        <v>CreateDate</v>
      </c>
      <c r="C11" s="9" t="str">
        <f>[8]DBD!C15</f>
        <v>建檔日期時間</v>
      </c>
      <c r="D11" s="9" t="str">
        <f>[8]DBD!D15</f>
        <v>DATE</v>
      </c>
      <c r="E11" s="9">
        <f>[8]DBD!E15</f>
        <v>0</v>
      </c>
      <c r="F11" s="9">
        <f>[8]DBD!F15</f>
        <v>0</v>
      </c>
      <c r="G11" s="9">
        <f>[8]DBD!G15</f>
        <v>0</v>
      </c>
      <c r="H11" s="15"/>
      <c r="I11" s="15"/>
      <c r="J11" s="15"/>
      <c r="K11" s="15"/>
      <c r="L11" s="15"/>
      <c r="M11" s="15"/>
      <c r="N11" s="15"/>
    </row>
    <row r="12" spans="1:15" ht="16.2" customHeight="1">
      <c r="A12" s="9">
        <f>[8]DBD!A16</f>
        <v>8</v>
      </c>
      <c r="B12" s="9" t="str">
        <f>[8]DBD!B16</f>
        <v>CreateEmpNo</v>
      </c>
      <c r="C12" s="9" t="str">
        <f>[8]DBD!C16</f>
        <v>建檔人員</v>
      </c>
      <c r="D12" s="9" t="str">
        <f>[8]DBD!D16</f>
        <v>VARCHAR2</v>
      </c>
      <c r="E12" s="9">
        <f>[8]DBD!E16</f>
        <v>6</v>
      </c>
      <c r="F12" s="9">
        <f>[8]DBD!F16</f>
        <v>0</v>
      </c>
      <c r="G12" s="9">
        <f>[8]DBD!G16</f>
        <v>0</v>
      </c>
      <c r="H12" s="15"/>
      <c r="I12" s="15"/>
      <c r="J12" s="15"/>
      <c r="K12" s="15"/>
      <c r="L12" s="15"/>
      <c r="M12" s="15"/>
      <c r="N12" s="15"/>
    </row>
    <row r="13" spans="1:15" ht="16.2" customHeight="1">
      <c r="A13" s="9">
        <f>[8]DBD!A17</f>
        <v>9</v>
      </c>
      <c r="B13" s="9" t="str">
        <f>[8]DBD!B17</f>
        <v>LastUpdate</v>
      </c>
      <c r="C13" s="9" t="str">
        <f>[8]DBD!C17</f>
        <v>最後更新日期時間</v>
      </c>
      <c r="D13" s="9" t="str">
        <f>[8]DBD!D17</f>
        <v>DATE</v>
      </c>
      <c r="E13" s="9">
        <f>[8]DBD!E17</f>
        <v>0</v>
      </c>
      <c r="F13" s="9">
        <f>[8]DBD!F17</f>
        <v>0</v>
      </c>
      <c r="G13" s="9">
        <f>[8]DBD!G17</f>
        <v>0</v>
      </c>
      <c r="H13" s="15"/>
      <c r="I13" s="15"/>
      <c r="J13" s="15"/>
      <c r="K13" s="15"/>
      <c r="L13" s="15"/>
      <c r="M13" s="15"/>
      <c r="N13" s="15"/>
    </row>
    <row r="14" spans="1:15" ht="16.2" customHeight="1">
      <c r="A14" s="28">
        <f>[8]DBD!A18</f>
        <v>10</v>
      </c>
      <c r="B14" s="28" t="str">
        <f>[8]DBD!B18</f>
        <v>LastUpdateEmpNo</v>
      </c>
      <c r="C14" s="28" t="str">
        <f>[8]DBD!C18</f>
        <v>最後更新人員</v>
      </c>
      <c r="D14" s="28" t="str">
        <f>[8]DBD!D18</f>
        <v>VARCHAR2</v>
      </c>
      <c r="E14" s="28">
        <f>[8]DBD!E18</f>
        <v>6</v>
      </c>
      <c r="F14" s="28">
        <f>[8]DBD!F18</f>
        <v>0</v>
      </c>
      <c r="G14" s="28">
        <f>[8]DBD!G18</f>
        <v>0</v>
      </c>
      <c r="H14" s="31"/>
      <c r="I14" s="31"/>
      <c r="J14" s="31"/>
      <c r="K14" s="31"/>
      <c r="L14" s="31"/>
      <c r="M14" s="31"/>
      <c r="N14" s="31"/>
    </row>
  </sheetData>
  <mergeCells count="1">
    <mergeCell ref="A1:B1"/>
  </mergeCells>
  <phoneticPr fontId="1" type="noConversion"/>
  <hyperlinks>
    <hyperlink ref="E1" location="'L5'!A1" display="回首頁" xr:uid="{00000000-0004-0000-0800-000000000000}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L5</vt:lpstr>
      <vt:lpstr>CollLaw</vt:lpstr>
      <vt:lpstr>CollLetter</vt:lpstr>
      <vt:lpstr>CollList</vt:lpstr>
      <vt:lpstr>CollMeet</vt:lpstr>
      <vt:lpstr>CollRemind</vt:lpstr>
      <vt:lpstr>CollTel</vt:lpstr>
      <vt:lpstr>InnDocRecord</vt:lpstr>
      <vt:lpstr>InnFundApl</vt:lpstr>
      <vt:lpstr>InnLoanMeeting</vt:lpstr>
      <vt:lpstr>NegAppr01</vt:lpstr>
      <vt:lpstr>NegAppr02</vt:lpstr>
      <vt:lpstr>NegFinAcct</vt:lpstr>
      <vt:lpstr>NegMain</vt:lpstr>
      <vt:lpstr>NegFinShare</vt:lpstr>
      <vt:lpstr>NegTrans</vt:lpstr>
      <vt:lpstr>PfBsDetail</vt:lpstr>
      <vt:lpstr>PfBsOfficer</vt:lpstr>
      <vt:lpstr>PfCoOfficer</vt:lpstr>
      <vt:lpstr>PfDeparment</vt:lpstr>
      <vt:lpstr>PfItDetail</vt:lpstr>
      <vt:lpstr>PfReward</vt:lpstr>
      <vt:lpstr>InnReCheck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2021-04-29T01:38:10Z</dcterms:modified>
</cp:coreProperties>
</file>