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Data Analyst\"/>
    </mc:Choice>
  </mc:AlternateContent>
  <xr:revisionPtr revIDLastSave="0" documentId="13_ncr:1_{A698C2D4-532E-41EC-9E09-70E8B297ECD3}" xr6:coauthVersionLast="47" xr6:coauthVersionMax="47" xr10:uidLastSave="{00000000-0000-0000-0000-000000000000}"/>
  <bookViews>
    <workbookView xWindow="0" yWindow="0" windowWidth="10800" windowHeight="12900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6" l="1"/>
  <c r="B11" i="6"/>
  <c r="B17" i="6"/>
  <c r="B21" i="6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B13" i="6" l="1"/>
  <c r="B22" i="6" s="1"/>
  <c r="Q10" i="1"/>
  <c r="Q17" i="1"/>
  <c r="Q24" i="1"/>
  <c r="Q8" i="1"/>
  <c r="Q25" i="1"/>
  <c r="Q32" i="1"/>
  <c r="P10" i="1"/>
  <c r="P32" i="1"/>
  <c r="L2" i="1"/>
  <c r="N2" i="1" s="1"/>
  <c r="M33" i="1"/>
  <c r="O33" i="1" s="1"/>
  <c r="M25" i="1"/>
  <c r="O25" i="1" s="1"/>
  <c r="M13" i="1"/>
  <c r="O13" i="1" s="1"/>
  <c r="M17" i="1"/>
  <c r="O17" i="1" s="1"/>
  <c r="L37" i="1"/>
  <c r="N37" i="1" s="1"/>
  <c r="L29" i="1"/>
  <c r="N29" i="1" s="1"/>
  <c r="L21" i="1"/>
  <c r="N21" i="1" s="1"/>
  <c r="L13" i="1"/>
  <c r="N13" i="1" s="1"/>
  <c r="L5" i="1"/>
  <c r="N5" i="1" s="1"/>
  <c r="M21" i="1"/>
  <c r="O21" i="1" s="1"/>
  <c r="M5" i="1"/>
  <c r="O5" i="1" s="1"/>
  <c r="L40" i="1"/>
  <c r="N40" i="1" s="1"/>
  <c r="L36" i="1"/>
  <c r="N36" i="1" s="1"/>
  <c r="L32" i="1"/>
  <c r="N32" i="1" s="1"/>
  <c r="L28" i="1"/>
  <c r="N28" i="1" s="1"/>
  <c r="L24" i="1"/>
  <c r="N24" i="1" s="1"/>
  <c r="L20" i="1"/>
  <c r="N20" i="1" s="1"/>
  <c r="L16" i="1"/>
  <c r="N16" i="1" s="1"/>
  <c r="L12" i="1"/>
  <c r="N12" i="1" s="1"/>
  <c r="L8" i="1"/>
  <c r="N8" i="1" s="1"/>
  <c r="L4" i="1"/>
  <c r="N4" i="1" s="1"/>
  <c r="M40" i="1"/>
  <c r="O40" i="1" s="1"/>
  <c r="M36" i="1"/>
  <c r="O36" i="1" s="1"/>
  <c r="M32" i="1"/>
  <c r="O32" i="1" s="1"/>
  <c r="M28" i="1"/>
  <c r="O28" i="1" s="1"/>
  <c r="M24" i="1"/>
  <c r="O24" i="1" s="1"/>
  <c r="M20" i="1"/>
  <c r="O20" i="1" s="1"/>
  <c r="M16" i="1"/>
  <c r="O16" i="1" s="1"/>
  <c r="M12" i="1"/>
  <c r="O12" i="1" s="1"/>
  <c r="M8" i="1"/>
  <c r="O8" i="1" s="1"/>
  <c r="M4" i="1"/>
  <c r="O4" i="1" s="1"/>
  <c r="L39" i="1"/>
  <c r="N39" i="1" s="1"/>
  <c r="L35" i="1"/>
  <c r="N35" i="1" s="1"/>
  <c r="L31" i="1"/>
  <c r="N31" i="1" s="1"/>
  <c r="L27" i="1"/>
  <c r="N27" i="1" s="1"/>
  <c r="L23" i="1"/>
  <c r="N23" i="1" s="1"/>
  <c r="L19" i="1"/>
  <c r="N19" i="1" s="1"/>
  <c r="L15" i="1"/>
  <c r="N15" i="1" s="1"/>
  <c r="L11" i="1"/>
  <c r="N11" i="1" s="1"/>
  <c r="L7" i="1"/>
  <c r="N7" i="1" s="1"/>
  <c r="L3" i="1"/>
  <c r="N3" i="1" s="1"/>
  <c r="M39" i="1"/>
  <c r="O39" i="1" s="1"/>
  <c r="M35" i="1"/>
  <c r="O35" i="1" s="1"/>
  <c r="M31" i="1"/>
  <c r="O31" i="1" s="1"/>
  <c r="M27" i="1"/>
  <c r="O27" i="1" s="1"/>
  <c r="M23" i="1"/>
  <c r="O23" i="1" s="1"/>
  <c r="M19" i="1"/>
  <c r="O19" i="1" s="1"/>
  <c r="M15" i="1"/>
  <c r="O15" i="1" s="1"/>
  <c r="M11" i="1"/>
  <c r="O11" i="1" s="1"/>
  <c r="M7" i="1"/>
  <c r="O7" i="1" s="1"/>
  <c r="M3" i="1"/>
  <c r="O3" i="1" s="1"/>
  <c r="L33" i="1"/>
  <c r="N33" i="1" s="1"/>
  <c r="L25" i="1"/>
  <c r="N25" i="1" s="1"/>
  <c r="L17" i="1"/>
  <c r="N17" i="1" s="1"/>
  <c r="L9" i="1"/>
  <c r="N9" i="1" s="1"/>
  <c r="M37" i="1"/>
  <c r="O37" i="1" s="1"/>
  <c r="M29" i="1"/>
  <c r="O29" i="1" s="1"/>
  <c r="M9" i="1"/>
  <c r="O9" i="1" s="1"/>
  <c r="L38" i="1"/>
  <c r="N38" i="1" s="1"/>
  <c r="L34" i="1"/>
  <c r="N34" i="1" s="1"/>
  <c r="L30" i="1"/>
  <c r="N30" i="1" s="1"/>
  <c r="L26" i="1"/>
  <c r="N26" i="1" s="1"/>
  <c r="L22" i="1"/>
  <c r="N22" i="1" s="1"/>
  <c r="L18" i="1"/>
  <c r="N18" i="1" s="1"/>
  <c r="L14" i="1"/>
  <c r="N14" i="1" s="1"/>
  <c r="L10" i="1"/>
  <c r="N10" i="1" s="1"/>
  <c r="L6" i="1"/>
  <c r="N6" i="1" s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2" i="1"/>
  <c r="O2" i="1" s="1"/>
  <c r="P4" i="1" l="1"/>
  <c r="Q27" i="1"/>
  <c r="P17" i="1"/>
  <c r="P16" i="1"/>
  <c r="Q26" i="1"/>
  <c r="Q15" i="1"/>
  <c r="Q31" i="1"/>
  <c r="Q40" i="1"/>
  <c r="Q33" i="1"/>
  <c r="Q22" i="1"/>
  <c r="Q12" i="1"/>
  <c r="Q28" i="1"/>
  <c r="Q21" i="1"/>
  <c r="Q18" i="1"/>
  <c r="Q11" i="1"/>
  <c r="Q14" i="1"/>
  <c r="P11" i="1"/>
  <c r="P21" i="1"/>
  <c r="P20" i="1"/>
  <c r="Q3" i="1"/>
  <c r="Q19" i="1"/>
  <c r="Q35" i="1"/>
  <c r="Q5" i="1"/>
  <c r="Q37" i="1"/>
  <c r="Q34" i="1"/>
  <c r="Q16" i="1"/>
  <c r="Q36" i="1"/>
  <c r="Q29" i="1"/>
  <c r="Q30" i="1"/>
  <c r="P27" i="1"/>
  <c r="P29" i="1"/>
  <c r="P9" i="1"/>
  <c r="Q7" i="1"/>
  <c r="Q23" i="1"/>
  <c r="Q39" i="1"/>
  <c r="Q13" i="1"/>
  <c r="Q6" i="1"/>
  <c r="Q4" i="1"/>
  <c r="Q20" i="1"/>
  <c r="Q9" i="1"/>
  <c r="Q2" i="1"/>
  <c r="Q38" i="1"/>
  <c r="P2" i="1"/>
  <c r="P15" i="1"/>
  <c r="P31" i="1"/>
  <c r="P40" i="1"/>
  <c r="P22" i="1"/>
  <c r="P8" i="1"/>
  <c r="P24" i="1"/>
  <c r="P13" i="1"/>
  <c r="P14" i="1"/>
  <c r="P18" i="1"/>
  <c r="P3" i="1"/>
  <c r="P19" i="1"/>
  <c r="P35" i="1"/>
  <c r="P5" i="1"/>
  <c r="P37" i="1"/>
  <c r="P30" i="1"/>
  <c r="P12" i="1"/>
  <c r="P28" i="1"/>
  <c r="P25" i="1"/>
  <c r="P26" i="1"/>
  <c r="P7" i="1"/>
  <c r="P23" i="1"/>
  <c r="P39" i="1"/>
  <c r="P6" i="1"/>
  <c r="P38" i="1"/>
  <c r="P36" i="1"/>
  <c r="P33" i="1"/>
  <c r="P34" i="1"/>
  <c r="N44" i="1"/>
  <c r="N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<sst xmlns="http://schemas.openxmlformats.org/spreadsheetml/2006/main" count="327" uniqueCount="185">
  <si>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</si>
  <si>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</si>
  <si>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</si>
  <si>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</si>
  <si>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</si>
  <si>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</si>
  <si>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</si>
  <si>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</si>
  <si>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</si>
  <si>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</si>
  <si>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</si>
  <si>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</si>
  <si>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</si>
  <si>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</si>
  <si>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</si>
  <si>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</si>
  <si>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</si>
  <si>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</si>
  <si>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</si>
  <si>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</si>
  <si>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</si>
  <si>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</si>
  <si>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</si>
  <si>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</si>
  <si>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</si>
  <si>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</si>
  <si>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</si>
  <si>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</si>
  <si>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</si>
  <si>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</si>
  <si>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</si>
  <si>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</si>
  <si>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</si>
  <si>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</si>
  <si>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</si>
  <si>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</si>
  <si>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</si>
  <si>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</si>
  <si>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</si>
  <si>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</si>
  <si>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</si>
  <si>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</si>
  <si>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</si>
  <si>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</si>
  <si>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</si>
  <si>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</si>
  <si>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</si>
  <si>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</si>
  <si>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</si>
  <si>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</si>
  <si>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</si>
  <si>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</si>
  <si>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</si>
  <si>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</si>
  <si>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</si>
  <si>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</si>
  <si>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</si>
  <si>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</si>
  <si>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</si>
  <si>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</si>
  <si>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</si>
  <si>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</si>
  <si>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</si>
  <si>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</si>
  <si>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</si>
  <si>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</si>
  <si>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</si>
  <si>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</si>
  <si>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</si>
  <si>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</si>
  <si>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</si>
  <si>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</si>
  <si>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</si>
  <si>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</si>
  <si>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</si>
  <si>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</si>
  <si>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</si>
  <si>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</si>
  <si>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</si>
  <si>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</si>
  <si>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</si>
  <si>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</si>
  <si>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</si>
  <si>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</si>
  <si>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</si>
  <si>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</si>
  <si>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</si>
  <si>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</si>
  <si>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</si>
  <si>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</si>
  <si>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</si>
  <si>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</si>
  <si>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</si>
  <si>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</si>
  <si>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</si>
  <si>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</si>
  <si>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</si>
  <si>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</si>
  <si>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</si>
  <si>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</si>
  <si>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</si>
  <si>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</si>
  <si>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</si>
  <si>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</si>
  <si>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</si>
  <si>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</si>
  <si>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</si>
  <si>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</si>
  <si>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</si>
  <si>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</si>
  <si>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</si>
  <si>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</si>
  <si>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</si>
  <si>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</si>
  <si>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</si>
  <si>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</si>
  <si>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</si>
  <si>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</si>
  <si>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</si>
  <si>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</si>
  <si>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</si>
  <si>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</si>
  <si>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</si>
  <si>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</si>
  <si>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</si>
  <si>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</si>
  <si>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</si>
  <si>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</si>
  <si>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</si>
  <si>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</si>
  <si>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</si>
  <si>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</si>
  <si>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</si>
  <si>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</si>
  <si>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</si>
  <si>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</si>
  <si>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</si>
  <si>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</si>
  <si>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</si>
  <si>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</si>
  <si>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</si>
  <si>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</si>
  <si>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</si>
  <si>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</si>
  <si>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</si>
  <si>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</si>
  <si>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</si>
  <si>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</si>
  <si>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</si>
  <si>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</si>
  <si>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</si>
  <si>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</si>
  <si>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</si>
  <si>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</si>
  <si>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</si>
  <si>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</si>
  <si>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budget(Million)</t>
  </si>
  <si>
    <t>revenue (Million</t>
  </si>
  <si>
    <t>Budget PKR</t>
  </si>
  <si>
    <t>Revenue PKR</t>
  </si>
  <si>
    <t>PKR</t>
  </si>
  <si>
    <t>Total Budget in PKR</t>
  </si>
  <si>
    <t>Total Revenue in PKR</t>
  </si>
  <si>
    <t>Budger USD</t>
  </si>
  <si>
    <t>Revenue USD</t>
  </si>
  <si>
    <t>Quality Sweater Company</t>
  </si>
  <si>
    <t>Inputs</t>
  </si>
  <si>
    <t>Cost</t>
  </si>
  <si>
    <t xml:space="preserve">Printing </t>
  </si>
  <si>
    <t>Variable</t>
  </si>
  <si>
    <t xml:space="preserve">Mailing </t>
  </si>
  <si>
    <t>per catalog</t>
  </si>
  <si>
    <t>Reply Envelopes</t>
  </si>
  <si>
    <t>per order</t>
  </si>
  <si>
    <t>Reveue:</t>
  </si>
  <si>
    <t>Average Sale</t>
  </si>
  <si>
    <t>Labor &amp; Material</t>
  </si>
  <si>
    <t>Catalog ordered</t>
  </si>
  <si>
    <t>Response Rate</t>
  </si>
  <si>
    <t>Total Sale</t>
  </si>
  <si>
    <t>Total Cost:</t>
  </si>
  <si>
    <t>Gross Profit/Loss</t>
  </si>
  <si>
    <t>Total Ordered</t>
  </si>
  <si>
    <t>Fixed Cost: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</si>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</sst>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164" formatCode="0.0000"/>
    <numFmt numFmtId="167" formatCode="_(&quot;$&quot;* #,##0.0_);_(&quot;$&quot;* \(#,##0.0\);_(&quot;$&quot;* &quot;-&quot;??_);_(@_)"/>
    <numFmt numFmtId="168" formatCode="_(&quot;$&quot;* #,##0_);_(&quot;$&quot;* \(#,##0\);_(&quot;$&quot;* &quot;-&quot;??_);_(@_)"/>
    <numFmt numFmtId="169" formatCode="#,##0;[Red]#,##0"/>
    <numFmt numFmtId="170" formatCode="_(&quot;$&quot;* #,##0.0_);_(&quot;$&quot;* \(#,##0.0\);_(&quot;$&quot;* &quot;-&quot;?_);_(@_)"/>
    <numFmt numFmtId="171" formatCode="0.0%"/>
    <numFmt numFmtId="172" formatCode="_(&quot;$&quot;* #,##0_);_(&quot;$&quot;* \(#,##0\);_(&quot;$&quot;* &quot;-&quot;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44" fontId="0" fillId="0" borderId="0" xfId="0" applyNumberFormat="1"/>
    <xf numFmtId="167" fontId="0" fillId="0" borderId="0" xfId="0" applyNumberFormat="1"/>
    <xf numFmtId="168" fontId="0" fillId="0" borderId="0" xfId="0" applyNumberFormat="1"/>
    <xf numFmtId="3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/>
    <xf numFmtId="0" fontId="0" fillId="0" borderId="0" xfId="0" applyAlignment="1">
      <alignment horizontal="left" indent="1"/>
    </xf>
    <xf numFmtId="0" fontId="2" fillId="0" borderId="1" xfId="1"/>
    <xf numFmtId="171" fontId="0" fillId="3" borderId="0" xfId="0" applyNumberFormat="1" applyFill="1" applyAlignment="1">
      <alignment horizontal="center"/>
    </xf>
    <xf numFmtId="0" fontId="0" fillId="0" borderId="0" xfId="0" applyAlignment="1">
      <alignment horizontal="left"/>
    </xf>
    <xf numFmtId="172" fontId="3" fillId="0" borderId="0" xfId="0" applyNumberFormat="1" applyFont="1"/>
  </cellXfs>
  <cellStyles count="2">
    <cellStyle name="Heading 1" xfId="1" builtinId="16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" xr3:uid="{696973D3-A842-4C21-8573-1D7A9C3EBA96}" name="budget(Million)" dataDxfId="13">
      <calculatedColumnFormula>IF(Movies[[#This Row],[unit]]="Billions",Movies[[#This Row],[budget]]*1000,Movies[[#This Row],[budget]])</calculatedColumnFormula>
    </tableColumn>
    <tableColumn id="9" xr3:uid="{CFBAA1ED-4A97-43A9-A5F1-521BD1A0EE7B}" name="revenue (Million" dataDxfId="12">
      <calculatedColumnFormula>IF(Movies[[#This Row],[unit]]="Billions",Movies[[#This Row],[revenue]]*1000,Movies[[#This Row],[revenue]])</calculatedColumnFormula>
    </tableColumn>
    <tableColumn id="10" xr3:uid="{51B0A5C0-02A2-4431-81DA-DF517F5DD7E7}" name="Budget PKR" dataDxfId="11">
      <calculatedColumnFormula>IF(Movies[[#This Row],[currency]]="USD",Movies[[#This Row],[budget(Million)]]*300,Movies[[#This Row],[budget(Million)]])</calculatedColumnFormula>
    </tableColumn>
    <tableColumn id="11" xr3:uid="{9B3C3824-A3B4-4B39-9129-46BC40EA12B1}" name="Revenue PKR" dataDxfId="10">
      <calculatedColumnFormula>IF(Movies[[#This Row],[currency]]="USD",Movies[[#This Row],[revenue (Million]]*300,Movies[[#This Row],[revenue (Million]])</calculatedColumnFormula>
    </tableColumn>
    <tableColumn id="12" xr3:uid="{88C6D5EA-6D45-4DF8-8CA7-875786CAA0C3}" name="Budger USD" dataDxfId="9">
      <calculatedColumnFormula>IF(Movies[[#This Row],[currency]]="PKR",Movies[[#This Row],[budget(Million)]]/300,Movies[[#This Row],[budget(Million)]])</calculatedColumnFormula>
    </tableColumn>
    <tableColumn id="13" xr3:uid="{480E3E86-7854-4B92-8ACC-F2438ECBBE1C}" name="Revenue USD" dataDxfId="8">
      <calculatedColumnFormula>IF(Movies[[#This Row],[currency]]="PKR",Movies[[#This Row],[revenue (Million]]/300,Movies[[#This Row],[revenue (Million]])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opLeftCell="G25" zoomScale="115" zoomScaleNormal="115" workbookViewId="0">
      <selection activeCell="Q3" sqref="Q3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9" width="16.7109375" customWidth="1"/>
    <col min="10" max="10" width="13.140625" customWidth="1"/>
    <col min="11" max="11" width="13.140625" bestFit="1" customWidth="1"/>
    <col min="12" max="12" width="17.5703125" bestFit="1" customWidth="1"/>
    <col min="13" max="13" width="18.42578125" bestFit="1" customWidth="1"/>
    <col min="14" max="14" width="13.42578125" bestFit="1" customWidth="1"/>
    <col min="15" max="15" width="15" bestFit="1" customWidth="1"/>
    <col min="16" max="16" width="13.7109375" bestFit="1" customWidth="1"/>
    <col min="17" max="17" width="15.42578125" bestFit="1" customWidth="1"/>
  </cols>
  <sheetData>
    <row r="1" spans="1:17" x14ac:dyDescent="0.25">
      <c r="A1" s="1" t="s">
        <v>0</v>
      </c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163</v>
      </c>
      <c r="Q1" s="1" t="s">
        <v>164</v>
      </c>
    </row>
    <row r="2" spans="1:17" x14ac:dyDescent="0.25">
      <c r="A2">
        <v>101</v>
      </c>
      <c r="B2" t="s">
        <v>116</v>
      </c>
      <c r="C2" t="s">
        <v>6</v>
      </c>
      <c r="D2">
        <v>2022</v>
      </c>
      <c r="E2">
        <v>8.4</v>
      </c>
      <c r="F2" t="s">
        <v>114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PKR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Row],[budget(Million)]]*300,Movies[[#This Row],[budget(Million)]])</f>
        <v>1000</v>
      </c>
      <c r="O2">
        <f>IF(Movies[[#This Row],[currency]]="USD",Movies[[#This Row],[revenue (Million]]*300,Movies[[#This Row],[revenue (Million]])</f>
        <v>12500</v>
      </c>
      <c r="P2" s="3">
        <f>IF(Movies[[#This Row],[currency]]="PKR",Movies[[#This Row],[budget(Million)]]/300,Movies[[#This Row],[budget(Million)]])</f>
        <v>3.3333333333333335</v>
      </c>
      <c r="Q2">
        <f>IF(Movies[[#This Row],[currency]]="PKR",Movies[[#This Row],[revenue (Million]]/300,Movies[[#This Row],[revenue (Million]])</f>
        <v>41.666666666666664</v>
      </c>
    </row>
    <row r="3" spans="1:17" x14ac:dyDescent="0.25">
      <c r="A3">
        <v>102</v>
      </c>
      <c r="B3" t="s">
        <v>117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Row],[budget(Million)]]*300,Movies[[#This Row],[budget(Million)]])</f>
        <v>60000</v>
      </c>
      <c r="O3">
        <f>IF(Movies[[#This Row],[currency]]="USD",Movies[[#This Row],[revenue (Million]]*300,Movies[[#This Row],[revenue (Million]])</f>
        <v>286440</v>
      </c>
      <c r="P3">
        <f>IF(Movies[[#This Row],[currency]]="PKR",Movies[[#This Row],[budget(Million)]]/300,Movies[[#This Row],[budget(Million)]])</f>
        <v>200</v>
      </c>
      <c r="Q3">
        <f>IF(Movies[[#This Row],[currency]]="PKR",Movies[[#This Row],[revenue (Million]]/300,Movies[[#This Row],[revenue (Million]])</f>
        <v>954.8</v>
      </c>
    </row>
    <row r="4" spans="1:17" x14ac:dyDescent="0.25">
      <c r="A4">
        <v>103</v>
      </c>
      <c r="B4" t="s">
        <v>118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Row],[budget(Million)]]*300,Movies[[#This Row],[budget(Million)]])</f>
        <v>49500</v>
      </c>
      <c r="O4">
        <f>IF(Movies[[#This Row],[currency]]="USD",Movies[[#This Row],[revenue (Million]]*300,Movies[[#This Row],[revenue (Million]])</f>
        <v>193440</v>
      </c>
      <c r="P4">
        <f>IF(Movies[[#This Row],[currency]]="PKR",Movies[[#This Row],[budget(Million)]]/300,Movies[[#This Row],[budget(Million)]])</f>
        <v>165</v>
      </c>
      <c r="Q4">
        <f>IF(Movies[[#This Row],[currency]]="PKR",Movies[[#This Row],[revenue (Million]]/300,Movies[[#This Row],[revenue (Million]])</f>
        <v>644.79999999999995</v>
      </c>
    </row>
    <row r="5" spans="1:17" x14ac:dyDescent="0.25">
      <c r="A5">
        <v>104</v>
      </c>
      <c r="B5" t="s">
        <v>119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Row],[budget(Million)]]*300,Movies[[#This Row],[budget(Million)]])</f>
        <v>54000</v>
      </c>
      <c r="O5">
        <f>IF(Movies[[#This Row],[currency]]="USD",Movies[[#This Row],[revenue (Million]]*300,Movies[[#This Row],[revenue (Million]])</f>
        <v>256200</v>
      </c>
      <c r="P5">
        <f>IF(Movies[[#This Row],[currency]]="PKR",Movies[[#This Row],[budget(Million)]]/300,Movies[[#This Row],[budget(Million)]])</f>
        <v>180</v>
      </c>
      <c r="Q5">
        <f>IF(Movies[[#This Row],[currency]]="PKR",Movies[[#This Row],[revenue (Million]]/300,Movies[[#This Row],[revenue (Million]])</f>
        <v>854</v>
      </c>
    </row>
    <row r="6" spans="1:17" x14ac:dyDescent="0.25">
      <c r="A6">
        <v>105</v>
      </c>
      <c r="B6" t="s">
        <v>120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Row],[budget(Million)]]*300,Movies[[#This Row],[budget(Million)]])</f>
        <v>75000</v>
      </c>
      <c r="O6">
        <f>IF(Movies[[#This Row],[currency]]="USD",Movies[[#This Row],[revenue (Million]]*300,Movies[[#This Row],[revenue (Million]])</f>
        <v>201000</v>
      </c>
      <c r="P6">
        <f>IF(Movies[[#This Row],[currency]]="PKR",Movies[[#This Row],[budget(Million)]]/300,Movies[[#This Row],[budget(Million)]])</f>
        <v>250</v>
      </c>
      <c r="Q6">
        <f>IF(Movies[[#This Row],[currency]]="PKR",Movies[[#This Row],[revenue (Million]]/300,Movies[[#This Row],[revenue (Million]])</f>
        <v>670</v>
      </c>
    </row>
    <row r="7" spans="1:17" x14ac:dyDescent="0.25">
      <c r="A7">
        <v>106</v>
      </c>
      <c r="B7" t="s">
        <v>121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Row],[budget(Million)]]*300,Movies[[#This Row],[budget(Million)]])</f>
        <v>Not Available</v>
      </c>
      <c r="O7" t="str">
        <f>IF(Movies[[#This Row],[currency]]="USD",Movies[[#This Row],[revenue (Million]]*300,Movies[[#This Row],[revenue (Million]])</f>
        <v>Not Available</v>
      </c>
      <c r="P7" t="str">
        <f>IF(Movies[[#This Row],[currency]]="PKR",Movies[[#This Row],[budget(Million)]]/300,Movies[[#This Row],[budget(Million)]])</f>
        <v>Not Available</v>
      </c>
      <c r="Q7" t="str">
        <f>IF(Movies[[#This Row],[currency]]="PKR",Movies[[#This Row],[revenue (Million]]/300,Movies[[#This Row],[revenue (Million]])</f>
        <v>Not Available</v>
      </c>
    </row>
    <row r="8" spans="1:17" x14ac:dyDescent="0.25">
      <c r="A8">
        <v>107</v>
      </c>
      <c r="B8" t="s">
        <v>122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PKR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Row],[budget(Million)]]*300,Movies[[#This Row],[budget(Million)]])</f>
        <v>400</v>
      </c>
      <c r="O8">
        <f>IF(Movies[[#This Row],[currency]]="USD",Movies[[#This Row],[revenue (Million]]*300,Movies[[#This Row],[revenue (Million]])</f>
        <v>2000</v>
      </c>
      <c r="P8">
        <f>IF(Movies[[#This Row],[currency]]="PKR",Movies[[#This Row],[budget(Million)]]/300,Movies[[#This Row],[budget(Million)]])</f>
        <v>1.3333333333333333</v>
      </c>
      <c r="Q8">
        <f>IF(Movies[[#This Row],[currency]]="PKR",Movies[[#This Row],[revenue (Million]]/300,Movies[[#This Row],[revenue (Million]])</f>
        <v>6.666666666666667</v>
      </c>
    </row>
    <row r="9" spans="1:17" x14ac:dyDescent="0.25">
      <c r="A9">
        <v>108</v>
      </c>
      <c r="B9" t="s">
        <v>123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PKR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Row],[budget(Million)]]*300,Movies[[#This Row],[budget(Million)]])</f>
        <v>550</v>
      </c>
      <c r="O9">
        <f>IF(Movies[[#This Row],[currency]]="USD",Movies[[#This Row],[revenue (Million]]*300,Movies[[#This Row],[revenue (Million]])</f>
        <v>4000</v>
      </c>
      <c r="P9">
        <f>IF(Movies[[#This Row],[currency]]="PKR",Movies[[#This Row],[budget(Million)]]/300,Movies[[#This Row],[budget(Million)]])</f>
        <v>1.8333333333333333</v>
      </c>
      <c r="Q9">
        <f>IF(Movies[[#This Row],[currency]]="PKR",Movies[[#This Row],[revenue (Million]]/300,Movies[[#This Row],[revenue (Million]])</f>
        <v>13.333333333333334</v>
      </c>
    </row>
    <row r="10" spans="1:17" x14ac:dyDescent="0.25">
      <c r="A10">
        <v>109</v>
      </c>
      <c r="B10" t="s">
        <v>124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PKR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Row],[budget(Million)]]*300,Movies[[#This Row],[budget(Million)]])</f>
        <v>390</v>
      </c>
      <c r="O10">
        <f>IF(Movies[[#This Row],[currency]]="USD",Movies[[#This Row],[revenue (Million]]*300,Movies[[#This Row],[revenue (Million]])</f>
        <v>1360</v>
      </c>
      <c r="P10">
        <f>IF(Movies[[#This Row],[currency]]="PKR",Movies[[#This Row],[budget(Million)]]/300,Movies[[#This Row],[budget(Million)]])</f>
        <v>1.3</v>
      </c>
      <c r="Q10">
        <f>IF(Movies[[#This Row],[currency]]="PKR",Movies[[#This Row],[revenue (Million]]/300,Movies[[#This Row],[revenue (Million]])</f>
        <v>4.5333333333333332</v>
      </c>
    </row>
    <row r="11" spans="1:17" x14ac:dyDescent="0.25">
      <c r="A11">
        <v>110</v>
      </c>
      <c r="B11" t="s">
        <v>125</v>
      </c>
      <c r="C11" t="s">
        <v>6</v>
      </c>
      <c r="D11">
        <v>2015</v>
      </c>
      <c r="E11">
        <v>7.2</v>
      </c>
      <c r="F11" t="s">
        <v>113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PKR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Row],[budget(Million)]]*300,Movies[[#This Row],[budget(Million)]])</f>
        <v>1400</v>
      </c>
      <c r="O11">
        <f>IF(Movies[[#This Row],[currency]]="USD",Movies[[#This Row],[revenue (Million]]*300,Movies[[#This Row],[revenue (Million]])</f>
        <v>3500</v>
      </c>
      <c r="P11">
        <f>IF(Movies[[#This Row],[currency]]="PKR",Movies[[#This Row],[budget(Million)]]/300,Movies[[#This Row],[budget(Million)]])</f>
        <v>4.666666666666667</v>
      </c>
      <c r="Q11">
        <f>IF(Movies[[#This Row],[currency]]="PKR",Movies[[#This Row],[revenue (Million]]/300,Movies[[#This Row],[revenue (Million]])</f>
        <v>11.666666666666666</v>
      </c>
    </row>
    <row r="12" spans="1:17" x14ac:dyDescent="0.25">
      <c r="A12">
        <v>111</v>
      </c>
      <c r="B12" t="s">
        <v>126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Row],[budget(Million)]]*300,Movies[[#This Row],[budget(Million)]])</f>
        <v>7500</v>
      </c>
      <c r="O12">
        <f>IF(Movies[[#This Row],[currency]]="USD",Movies[[#This Row],[revenue (Million]]*300,Movies[[#This Row],[revenue (Million]])</f>
        <v>21990</v>
      </c>
      <c r="P12">
        <f>IF(Movies[[#This Row],[currency]]="PKR",Movies[[#This Row],[budget(Million)]]/300,Movies[[#This Row],[budget(Million)]])</f>
        <v>25</v>
      </c>
      <c r="Q12">
        <f>IF(Movies[[#This Row],[currency]]="PKR",Movies[[#This Row],[revenue (Million]]/300,Movies[[#This Row],[revenue (Million]])</f>
        <v>73.3</v>
      </c>
    </row>
    <row r="13" spans="1:17" x14ac:dyDescent="0.25">
      <c r="A13">
        <v>112</v>
      </c>
      <c r="B13" t="s">
        <v>127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Row],[budget(Million)]]*300,Movies[[#This Row],[budget(Million)]])</f>
        <v>Not Available</v>
      </c>
      <c r="O13" t="str">
        <f>IF(Movies[[#This Row],[currency]]="USD",Movies[[#This Row],[revenue (Million]]*300,Movies[[#This Row],[revenue (Million]])</f>
        <v>Not Available</v>
      </c>
      <c r="P13" t="str">
        <f>IF(Movies[[#This Row],[currency]]="PKR",Movies[[#This Row],[budget(Million)]]/300,Movies[[#This Row],[budget(Million)]])</f>
        <v>Not Available</v>
      </c>
      <c r="Q13" t="str">
        <f>IF(Movies[[#This Row],[currency]]="PKR",Movies[[#This Row],[revenue (Million]]/300,Movies[[#This Row],[revenue (Million]])</f>
        <v>Not Available</v>
      </c>
    </row>
    <row r="14" spans="1:17" x14ac:dyDescent="0.25">
      <c r="A14">
        <v>113</v>
      </c>
      <c r="B14" t="s">
        <v>128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Row],[budget(Million)]]*300,Movies[[#This Row],[budget(Million)]])</f>
        <v>49500</v>
      </c>
      <c r="O14">
        <f>IF(Movies[[#This Row],[currency]]="USD",Movies[[#This Row],[revenue (Million]]*300,Movies[[#This Row],[revenue (Million]])</f>
        <v>210540</v>
      </c>
      <c r="P14">
        <f>IF(Movies[[#This Row],[currency]]="PKR",Movies[[#This Row],[budget(Million)]]/300,Movies[[#This Row],[budget(Million)]])</f>
        <v>165</v>
      </c>
      <c r="Q14">
        <f>IF(Movies[[#This Row],[currency]]="PKR",Movies[[#This Row],[revenue (Million]]/300,Movies[[#This Row],[revenue (Million]])</f>
        <v>701.8</v>
      </c>
    </row>
    <row r="15" spans="1:17" x14ac:dyDescent="0.25">
      <c r="A15">
        <v>115</v>
      </c>
      <c r="B15" t="s">
        <v>129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Row],[budget(Million)]]*300,Movies[[#This Row],[budget(Million)]])</f>
        <v>16500</v>
      </c>
      <c r="O15">
        <f>IF(Movies[[#This Row],[currency]]="USD",Movies[[#This Row],[revenue (Million]]*300,Movies[[#This Row],[revenue (Million]])</f>
        <v>92130</v>
      </c>
      <c r="P15">
        <f>IF(Movies[[#This Row],[currency]]="PKR",Movies[[#This Row],[budget(Million)]]/300,Movies[[#This Row],[budget(Million)]])</f>
        <v>55</v>
      </c>
      <c r="Q15">
        <f>IF(Movies[[#This Row],[currency]]="PKR",Movies[[#This Row],[revenue (Million]]/300,Movies[[#This Row],[revenue (Million]])</f>
        <v>307.10000000000002</v>
      </c>
    </row>
    <row r="16" spans="1:17" x14ac:dyDescent="0.25">
      <c r="A16">
        <v>116</v>
      </c>
      <c r="B16" t="s">
        <v>130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Row],[budget(Million)]]*300,Movies[[#This Row],[budget(Million)]])</f>
        <v>30900</v>
      </c>
      <c r="O16">
        <f>IF(Movies[[#This Row],[currency]]="USD",Movies[[#This Row],[revenue (Million]]*300,Movies[[#This Row],[revenue (Million]])</f>
        <v>138150</v>
      </c>
      <c r="P16">
        <f>IF(Movies[[#This Row],[currency]]="PKR",Movies[[#This Row],[budget(Million)]]/300,Movies[[#This Row],[budget(Million)]])</f>
        <v>103</v>
      </c>
      <c r="Q16">
        <f>IF(Movies[[#This Row],[currency]]="PKR",Movies[[#This Row],[revenue (Million]]/300,Movies[[#This Row],[revenue (Million]])</f>
        <v>460.5</v>
      </c>
    </row>
    <row r="17" spans="1:17" x14ac:dyDescent="0.25">
      <c r="A17">
        <v>117</v>
      </c>
      <c r="B17" t="s">
        <v>131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Row],[budget(Million)]]*300,Movies[[#This Row],[budget(Million)]])</f>
        <v>60000</v>
      </c>
      <c r="O17">
        <f>IF(Movies[[#This Row],[currency]]="USD",Movies[[#This Row],[revenue (Million]]*300,Movies[[#This Row],[revenue (Million]])</f>
        <v>660600</v>
      </c>
      <c r="P17">
        <f>IF(Movies[[#This Row],[currency]]="PKR",Movies[[#This Row],[budget(Million)]]/300,Movies[[#This Row],[budget(Million)]])</f>
        <v>200</v>
      </c>
      <c r="Q17">
        <f>IF(Movies[[#This Row],[currency]]="PKR",Movies[[#This Row],[revenue (Million]]/300,Movies[[#This Row],[revenue (Million]])</f>
        <v>2202</v>
      </c>
    </row>
    <row r="18" spans="1:17" x14ac:dyDescent="0.25">
      <c r="A18">
        <v>118</v>
      </c>
      <c r="B18" t="s">
        <v>132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Row],[budget(Million)]]*300,Movies[[#This Row],[budget(Million)]])</f>
        <v>954</v>
      </c>
      <c r="O18">
        <f>IF(Movies[[#This Row],[currency]]="USD",Movies[[#This Row],[revenue (Million]]*300,Movies[[#This Row],[revenue (Million]])</f>
        <v>990</v>
      </c>
      <c r="P18">
        <f>IF(Movies[[#This Row],[currency]]="PKR",Movies[[#This Row],[budget(Million)]]/300,Movies[[#This Row],[budget(Million)]])</f>
        <v>3.18</v>
      </c>
      <c r="Q18">
        <f>IF(Movies[[#This Row],[currency]]="PKR",Movies[[#This Row],[revenue (Million]]/300,Movies[[#This Row],[revenue (Million]])</f>
        <v>3.3</v>
      </c>
    </row>
    <row r="19" spans="1:17" x14ac:dyDescent="0.25">
      <c r="A19">
        <v>119</v>
      </c>
      <c r="B19" t="s">
        <v>133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Row],[budget(Million)]]*300,Movies[[#This Row],[budget(Million)]])</f>
        <v>71100</v>
      </c>
      <c r="O19">
        <f>IF(Movies[[#This Row],[currency]]="USD",Movies[[#This Row],[revenue (Million]]*300,Movies[[#This Row],[revenue (Million]])</f>
        <v>854100</v>
      </c>
      <c r="P19">
        <f>IF(Movies[[#This Row],[currency]]="PKR",Movies[[#This Row],[budget(Million)]]/300,Movies[[#This Row],[budget(Million)]])</f>
        <v>237</v>
      </c>
      <c r="Q19">
        <f>IF(Movies[[#This Row],[currency]]="PKR",Movies[[#This Row],[revenue (Million]]/300,Movies[[#This Row],[revenue (Million]])</f>
        <v>2847</v>
      </c>
    </row>
    <row r="20" spans="1:17" x14ac:dyDescent="0.25">
      <c r="A20">
        <v>120</v>
      </c>
      <c r="B20" t="s">
        <v>134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Row],[budget(Million)]]*300,Movies[[#This Row],[budget(Million)]])</f>
        <v>2160</v>
      </c>
      <c r="O20">
        <f>IF(Movies[[#This Row],[currency]]="USD",Movies[[#This Row],[revenue (Million]]*300,Movies[[#This Row],[revenue (Million]])</f>
        <v>87300</v>
      </c>
      <c r="P20">
        <f>IF(Movies[[#This Row],[currency]]="PKR",Movies[[#This Row],[budget(Million)]]/300,Movies[[#This Row],[budget(Million)]])</f>
        <v>7.2</v>
      </c>
      <c r="Q20">
        <f>IF(Movies[[#This Row],[currency]]="PKR",Movies[[#This Row],[revenue (Million]]/300,Movies[[#This Row],[revenue (Million]])</f>
        <v>291</v>
      </c>
    </row>
    <row r="21" spans="1:17" x14ac:dyDescent="0.25">
      <c r="A21">
        <v>121</v>
      </c>
      <c r="B21" t="s">
        <v>135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Row],[budget(Million)]]*300,Movies[[#This Row],[budget(Million)]])</f>
        <v>55500</v>
      </c>
      <c r="O21">
        <f>IF(Movies[[#This Row],[currency]]="USD",Movies[[#This Row],[revenue (Million]]*300,Movies[[#This Row],[revenue (Million]])</f>
        <v>301800</v>
      </c>
      <c r="P21">
        <f>IF(Movies[[#This Row],[currency]]="PKR",Movies[[#This Row],[budget(Million)]]/300,Movies[[#This Row],[budget(Million)]])</f>
        <v>185</v>
      </c>
      <c r="Q21">
        <f>IF(Movies[[#This Row],[currency]]="PKR",Movies[[#This Row],[revenue (Million]]/300,Movies[[#This Row],[revenue (Million]])</f>
        <v>1006</v>
      </c>
    </row>
    <row r="22" spans="1:17" x14ac:dyDescent="0.25">
      <c r="A22">
        <v>122</v>
      </c>
      <c r="B22" t="s">
        <v>136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Row],[budget(Million)]]*300,Movies[[#This Row],[budget(Million)]])</f>
        <v>6600</v>
      </c>
      <c r="O22">
        <f>IF(Movies[[#This Row],[currency]]="USD",Movies[[#This Row],[revenue (Million]]*300,Movies[[#This Row],[revenue (Million]])</f>
        <v>96660</v>
      </c>
      <c r="P22">
        <f>IF(Movies[[#This Row],[currency]]="PKR",Movies[[#This Row],[budget(Million)]]/300,Movies[[#This Row],[budget(Million)]])</f>
        <v>22</v>
      </c>
      <c r="Q22">
        <f>IF(Movies[[#This Row],[currency]]="PKR",Movies[[#This Row],[revenue (Million]]/300,Movies[[#This Row],[revenue (Million]])</f>
        <v>322.2</v>
      </c>
    </row>
    <row r="23" spans="1:17" x14ac:dyDescent="0.25">
      <c r="A23">
        <v>123</v>
      </c>
      <c r="B23" t="s">
        <v>137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Row],[budget(Million)]]*300,Movies[[#This Row],[budget(Million)]])</f>
        <v>18900</v>
      </c>
      <c r="O23">
        <f>IF(Movies[[#This Row],[currency]]="USD",Movies[[#This Row],[revenue (Million]]*300,Movies[[#This Row],[revenue (Million]])</f>
        <v>313800</v>
      </c>
      <c r="P23">
        <f>IF(Movies[[#This Row],[currency]]="PKR",Movies[[#This Row],[budget(Million)]]/300,Movies[[#This Row],[budget(Million)]])</f>
        <v>63</v>
      </c>
      <c r="Q23">
        <f>IF(Movies[[#This Row],[currency]]="PKR",Movies[[#This Row],[revenue (Million]]/300,Movies[[#This Row],[revenue (Million]])</f>
        <v>1046</v>
      </c>
    </row>
    <row r="24" spans="1:17" x14ac:dyDescent="0.25">
      <c r="A24">
        <v>124</v>
      </c>
      <c r="B24" t="s">
        <v>138</v>
      </c>
      <c r="C24" t="s">
        <v>7</v>
      </c>
      <c r="D24">
        <v>2019</v>
      </c>
      <c r="E24">
        <v>8.5</v>
      </c>
      <c r="F24" t="s">
        <v>113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Row],[budget(Million)]]*300,Movies[[#This Row],[budget(Million)]])</f>
        <v>4650</v>
      </c>
      <c r="O24">
        <f>IF(Movies[[#This Row],[currency]]="USD",Movies[[#This Row],[revenue (Million]]*300,Movies[[#This Row],[revenue (Million]])</f>
        <v>78930</v>
      </c>
      <c r="P24">
        <f>IF(Movies[[#This Row],[currency]]="PKR",Movies[[#This Row],[budget(Million)]]/300,Movies[[#This Row],[budget(Million)]])</f>
        <v>15.5</v>
      </c>
      <c r="Q24">
        <f>IF(Movies[[#This Row],[currency]]="PKR",Movies[[#This Row],[revenue (Million]]/300,Movies[[#This Row],[revenue (Million]])</f>
        <v>263.10000000000002</v>
      </c>
    </row>
    <row r="25" spans="1:17" x14ac:dyDescent="0.25">
      <c r="A25">
        <v>125</v>
      </c>
      <c r="B25" t="s">
        <v>139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Row],[budget(Million)]]*300,Movies[[#This Row],[budget(Million)]])</f>
        <v>120000</v>
      </c>
      <c r="O25">
        <f>IF(Movies[[#This Row],[currency]]="USD",Movies[[#This Row],[revenue (Million]]*300,Movies[[#This Row],[revenue (Million]])</f>
        <v>839400</v>
      </c>
      <c r="P25">
        <f>IF(Movies[[#This Row],[currency]]="PKR",Movies[[#This Row],[budget(Million)]]/300,Movies[[#This Row],[budget(Million)]])</f>
        <v>400</v>
      </c>
      <c r="Q25">
        <f>IF(Movies[[#This Row],[currency]]="PKR",Movies[[#This Row],[revenue (Million]]/300,Movies[[#This Row],[revenue (Million]])</f>
        <v>2798</v>
      </c>
    </row>
    <row r="26" spans="1:17" x14ac:dyDescent="0.25">
      <c r="A26">
        <v>126</v>
      </c>
      <c r="B26" t="s">
        <v>140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Row],[budget(Million)]]*300,Movies[[#This Row],[budget(Million)]])</f>
        <v>120000</v>
      </c>
      <c r="O26">
        <f>IF(Movies[[#This Row],[currency]]="USD",Movies[[#This Row],[revenue (Million]]*300,Movies[[#This Row],[revenue (Million]])</f>
        <v>614400</v>
      </c>
      <c r="P26">
        <f>IF(Movies[[#This Row],[currency]]="PKR",Movies[[#This Row],[budget(Million)]]/300,Movies[[#This Row],[budget(Million)]])</f>
        <v>400</v>
      </c>
      <c r="Q26">
        <f>IF(Movies[[#This Row],[currency]]="PKR",Movies[[#This Row],[revenue (Million]]/300,Movies[[#This Row],[revenue (Million]])</f>
        <v>2048</v>
      </c>
    </row>
    <row r="27" spans="1:17" x14ac:dyDescent="0.25">
      <c r="A27">
        <v>127</v>
      </c>
      <c r="B27" t="s">
        <v>141</v>
      </c>
      <c r="C27" t="s">
        <v>6</v>
      </c>
      <c r="D27">
        <v>1955</v>
      </c>
      <c r="E27">
        <v>8.3000000000000007</v>
      </c>
      <c r="F27" t="s">
        <v>115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PKR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Row],[budget(Million)]]*300,Movies[[#This Row],[budget(Million)]])</f>
        <v>70</v>
      </c>
      <c r="O27">
        <f>IF(Movies[[#This Row],[currency]]="USD",Movies[[#This Row],[revenue (Million]]*300,Movies[[#This Row],[revenue (Million]])</f>
        <v>100</v>
      </c>
      <c r="P27">
        <f>IF(Movies[[#This Row],[currency]]="PKR",Movies[[#This Row],[budget(Million)]]/300,Movies[[#This Row],[budget(Million)]])</f>
        <v>0.23333333333333334</v>
      </c>
      <c r="Q27">
        <f>IF(Movies[[#This Row],[currency]]="PKR",Movies[[#This Row],[revenue (Million]]/300,Movies[[#This Row],[revenue (Million]])</f>
        <v>0.33333333333333331</v>
      </c>
    </row>
    <row r="28" spans="1:17" x14ac:dyDescent="0.25">
      <c r="A28">
        <v>128</v>
      </c>
      <c r="B28" t="s">
        <v>142</v>
      </c>
      <c r="C28" t="s">
        <v>6</v>
      </c>
      <c r="D28">
        <v>2007</v>
      </c>
      <c r="E28">
        <v>8.3000000000000007</v>
      </c>
      <c r="F28" t="s">
        <v>113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PKR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Row],[budget(Million)]]*300,Movies[[#This Row],[budget(Million)]])</f>
        <v>120</v>
      </c>
      <c r="O28">
        <f>IF(Movies[[#This Row],[currency]]="USD",Movies[[#This Row],[revenue (Million]]*300,Movies[[#This Row],[revenue (Million]])</f>
        <v>1350</v>
      </c>
      <c r="P28">
        <f>IF(Movies[[#This Row],[currency]]="PKR",Movies[[#This Row],[budget(Million)]]/300,Movies[[#This Row],[budget(Million)]])</f>
        <v>0.4</v>
      </c>
      <c r="Q28">
        <f>IF(Movies[[#This Row],[currency]]="PKR",Movies[[#This Row],[revenue (Million]]/300,Movies[[#This Row],[revenue (Million]])</f>
        <v>4.5</v>
      </c>
    </row>
    <row r="29" spans="1:17" x14ac:dyDescent="0.25">
      <c r="A29">
        <v>129</v>
      </c>
      <c r="B29" t="s">
        <v>143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PKR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Row],[budget(Million)]]*300,Movies[[#This Row],[budget(Million)]])</f>
        <v>100</v>
      </c>
      <c r="O29">
        <f>IF(Movies[[#This Row],[currency]]="USD",Movies[[#This Row],[revenue (Million]]*300,Movies[[#This Row],[revenue (Million]])</f>
        <v>410</v>
      </c>
      <c r="P29">
        <f>IF(Movies[[#This Row],[currency]]="PKR",Movies[[#This Row],[budget(Million)]]/300,Movies[[#This Row],[budget(Million)]])</f>
        <v>0.33333333333333331</v>
      </c>
      <c r="Q29">
        <f>IF(Movies[[#This Row],[currency]]="PKR",Movies[[#This Row],[revenue (Million]]/300,Movies[[#This Row],[revenue (Million]])</f>
        <v>1.3666666666666667</v>
      </c>
    </row>
    <row r="30" spans="1:17" x14ac:dyDescent="0.25">
      <c r="A30">
        <v>130</v>
      </c>
      <c r="B30" t="s">
        <v>144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PKR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Row],[budget(Million)]]*300,Movies[[#This Row],[budget(Million)]])</f>
        <v>850</v>
      </c>
      <c r="O30">
        <f>IF(Movies[[#This Row],[currency]]="USD",Movies[[#This Row],[revenue (Million]]*300,Movies[[#This Row],[revenue (Million]])</f>
        <v>8540</v>
      </c>
      <c r="P30">
        <f>IF(Movies[[#This Row],[currency]]="PKR",Movies[[#This Row],[budget(Million)]]/300,Movies[[#This Row],[budget(Million)]])</f>
        <v>2.8333333333333335</v>
      </c>
      <c r="Q30">
        <f>IF(Movies[[#This Row],[currency]]="PKR",Movies[[#This Row],[revenue (Million]]/300,Movies[[#This Row],[revenue (Million]])</f>
        <v>28.466666666666665</v>
      </c>
    </row>
    <row r="31" spans="1:17" x14ac:dyDescent="0.25">
      <c r="A31">
        <v>131</v>
      </c>
      <c r="B31" t="s">
        <v>145</v>
      </c>
      <c r="C31" t="s">
        <v>6</v>
      </c>
      <c r="D31">
        <v>2018</v>
      </c>
      <c r="E31" t="s">
        <v>112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PKR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Row],[budget(Million)]]*300,Movies[[#This Row],[budget(Million)]])</f>
        <v>1000</v>
      </c>
      <c r="O31">
        <f>IF(Movies[[#This Row],[currency]]="USD",Movies[[#This Row],[revenue (Million]]*300,Movies[[#This Row],[revenue (Million]])</f>
        <v>5900</v>
      </c>
      <c r="P31">
        <f>IF(Movies[[#This Row],[currency]]="PKR",Movies[[#This Row],[budget(Million)]]/300,Movies[[#This Row],[budget(Million)]])</f>
        <v>3.3333333333333335</v>
      </c>
      <c r="Q31">
        <f>IF(Movies[[#This Row],[currency]]="PKR",Movies[[#This Row],[revenue (Million]]/300,Movies[[#This Row],[revenue (Million]])</f>
        <v>19.666666666666668</v>
      </c>
    </row>
    <row r="32" spans="1:17" x14ac:dyDescent="0.25">
      <c r="A32">
        <v>132</v>
      </c>
      <c r="B32" t="s">
        <v>146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PKR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Row],[budget(Million)]]*300,Movies[[#This Row],[budget(Million)]])</f>
        <v>2000</v>
      </c>
      <c r="O32">
        <f>IF(Movies[[#This Row],[currency]]="USD",Movies[[#This Row],[revenue (Million]]*300,Movies[[#This Row],[revenue (Million]])</f>
        <v>3600</v>
      </c>
      <c r="P32">
        <f>IF(Movies[[#This Row],[currency]]="PKR",Movies[[#This Row],[budget(Million)]]/300,Movies[[#This Row],[budget(Million)]])</f>
        <v>6.666666666666667</v>
      </c>
      <c r="Q32">
        <f>IF(Movies[[#This Row],[currency]]="PKR",Movies[[#This Row],[revenue (Million]]/300,Movies[[#This Row],[revenue (Million]])</f>
        <v>12</v>
      </c>
    </row>
    <row r="33" spans="1:17" x14ac:dyDescent="0.25">
      <c r="A33">
        <v>133</v>
      </c>
      <c r="B33" t="s">
        <v>147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PKR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Row],[budget(Million)]]*300,Movies[[#This Row],[budget(Million)]])</f>
        <v>5500</v>
      </c>
      <c r="O33">
        <f>IF(Movies[[#This Row],[currency]]="USD",Movies[[#This Row],[revenue (Million]]*300,Movies[[#This Row],[revenue (Million]])</f>
        <v>12000</v>
      </c>
      <c r="P33">
        <f>IF(Movies[[#This Row],[currency]]="PKR",Movies[[#This Row],[budget(Million)]]/300,Movies[[#This Row],[budget(Million)]])</f>
        <v>18.333333333333332</v>
      </c>
      <c r="Q33">
        <f>IF(Movies[[#This Row],[currency]]="PKR",Movies[[#This Row],[revenue (Million]]/300,Movies[[#This Row],[revenue (Million]])</f>
        <v>40</v>
      </c>
    </row>
    <row r="34" spans="1:17" x14ac:dyDescent="0.25">
      <c r="A34">
        <v>134</v>
      </c>
      <c r="B34" t="s">
        <v>148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PKR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Row],[budget(Million)]]*300,Movies[[#This Row],[budget(Million)]])</f>
        <v>1800</v>
      </c>
      <c r="O34">
        <f>IF(Movies[[#This Row],[currency]]="USD",Movies[[#This Row],[revenue (Million]]*300,Movies[[#This Row],[revenue (Million]])</f>
        <v>6500</v>
      </c>
      <c r="P34">
        <f>IF(Movies[[#This Row],[currency]]="PKR",Movies[[#This Row],[budget(Million)]]/300,Movies[[#This Row],[budget(Million)]])</f>
        <v>6</v>
      </c>
      <c r="Q34">
        <f>IF(Movies[[#This Row],[currency]]="PKR",Movies[[#This Row],[revenue (Million]]/300,Movies[[#This Row],[revenue (Million]])</f>
        <v>21.666666666666668</v>
      </c>
    </row>
    <row r="35" spans="1:17" x14ac:dyDescent="0.25">
      <c r="A35">
        <v>135</v>
      </c>
      <c r="B35" t="s">
        <v>149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PKR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Row],[budget(Million)]]*300,Movies[[#This Row],[budget(Million)]])</f>
        <v>250</v>
      </c>
      <c r="O35">
        <f>IF(Movies[[#This Row],[currency]]="USD",Movies[[#This Row],[revenue (Million]]*300,Movies[[#This Row],[revenue (Million]])</f>
        <v>3409</v>
      </c>
      <c r="P35">
        <f>IF(Movies[[#This Row],[currency]]="PKR",Movies[[#This Row],[budget(Million)]]/300,Movies[[#This Row],[budget(Million)]])</f>
        <v>0.83333333333333337</v>
      </c>
      <c r="Q35">
        <f>IF(Movies[[#This Row],[currency]]="PKR",Movies[[#This Row],[revenue (Million]]/300,Movies[[#This Row],[revenue (Million]])</f>
        <v>11.363333333333333</v>
      </c>
    </row>
    <row r="36" spans="1:17" x14ac:dyDescent="0.25">
      <c r="A36">
        <v>136</v>
      </c>
      <c r="B36" t="s">
        <v>150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PKR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Row],[budget(Million)]]*300,Movies[[#This Row],[budget(Million)]])</f>
        <v>900</v>
      </c>
      <c r="O36">
        <f>IF(Movies[[#This Row],[currency]]="USD",Movies[[#This Row],[revenue (Million]]*300,Movies[[#This Row],[revenue (Million]])</f>
        <v>11690</v>
      </c>
      <c r="P36">
        <f>IF(Movies[[#This Row],[currency]]="PKR",Movies[[#This Row],[budget(Million)]]/300,Movies[[#This Row],[budget(Million)]])</f>
        <v>3</v>
      </c>
      <c r="Q36">
        <f>IF(Movies[[#This Row],[currency]]="PKR",Movies[[#This Row],[revenue (Million]]/300,Movies[[#This Row],[revenue (Million]])</f>
        <v>38.966666666666669</v>
      </c>
    </row>
    <row r="37" spans="1:17" x14ac:dyDescent="0.25">
      <c r="A37">
        <v>137</v>
      </c>
      <c r="B37" t="s">
        <v>151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Row],[budget(Million)]]*300,Movies[[#This Row],[budget(Million)]])</f>
        <v>65010</v>
      </c>
      <c r="O37">
        <f>IF(Movies[[#This Row],[currency]]="USD",Movies[[#This Row],[revenue (Million]]*300,Movies[[#This Row],[revenue (Million]])</f>
        <v>111180</v>
      </c>
      <c r="P37">
        <f>IF(Movies[[#This Row],[currency]]="PKR",Movies[[#This Row],[budget(Million)]]/300,Movies[[#This Row],[budget(Million)]])</f>
        <v>216.7</v>
      </c>
      <c r="Q37">
        <f>IF(Movies[[#This Row],[currency]]="PKR",Movies[[#This Row],[revenue (Million]]/300,Movies[[#This Row],[revenue (Million]])</f>
        <v>370.6</v>
      </c>
    </row>
    <row r="38" spans="1:17" x14ac:dyDescent="0.25">
      <c r="A38">
        <v>138</v>
      </c>
      <c r="B38" t="s">
        <v>152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Row],[budget(Million)]]*300,Movies[[#This Row],[budget(Million)]])</f>
        <v>53100</v>
      </c>
      <c r="O38">
        <f>IF(Movies[[#This Row],[currency]]="USD",Movies[[#This Row],[revenue (Million]]*300,Movies[[#This Row],[revenue (Million]])</f>
        <v>214320</v>
      </c>
      <c r="P38">
        <f>IF(Movies[[#This Row],[currency]]="PKR",Movies[[#This Row],[budget(Million)]]/300,Movies[[#This Row],[budget(Million)]])</f>
        <v>177</v>
      </c>
      <c r="Q38">
        <f>IF(Movies[[#This Row],[currency]]="PKR",Movies[[#This Row],[revenue (Million]]/300,Movies[[#This Row],[revenue (Million]])</f>
        <v>714.4</v>
      </c>
    </row>
    <row r="39" spans="1:17" x14ac:dyDescent="0.25">
      <c r="A39">
        <v>139</v>
      </c>
      <c r="B39" t="s">
        <v>153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PKR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Row],[budget(Million)]]*300,Movies[[#This Row],[budget(Million)]])</f>
        <v>1800</v>
      </c>
      <c r="O39">
        <f>IF(Movies[[#This Row],[currency]]="USD",Movies[[#This Row],[revenue (Million]]*300,Movies[[#This Row],[revenue (Million]])</f>
        <v>3100</v>
      </c>
      <c r="P39">
        <f>IF(Movies[[#This Row],[currency]]="PKR",Movies[[#This Row],[budget(Million)]]/300,Movies[[#This Row],[budget(Million)]])</f>
        <v>6</v>
      </c>
      <c r="Q39">
        <f>IF(Movies[[#This Row],[currency]]="PKR",Movies[[#This Row],[revenue (Million]]/300,Movies[[#This Row],[revenue (Million]])</f>
        <v>10.333333333333334</v>
      </c>
    </row>
    <row r="40" spans="1:17" x14ac:dyDescent="0.25">
      <c r="A40">
        <v>140</v>
      </c>
      <c r="B40" t="s">
        <v>154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PKR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Row],[budget(Million)]]*300,Movies[[#This Row],[budget(Million)]])</f>
        <v>500</v>
      </c>
      <c r="O40">
        <f>IF(Movies[[#This Row],[currency]]="USD",Movies[[#This Row],[revenue (Million]]*300,Movies[[#This Row],[revenue (Million]])</f>
        <v>950</v>
      </c>
      <c r="P40">
        <f>IF(Movies[[#This Row],[currency]]="PKR",Movies[[#This Row],[budget(Million)]]/300,Movies[[#This Row],[budget(Million)]])</f>
        <v>1.6666666666666667</v>
      </c>
      <c r="Q40">
        <f>IF(Movies[[#This Row],[currency]]="PKR",Movies[[#This Row],[revenue (Million]]/300,Movies[[#This Row],[revenue (Million]])</f>
        <v>3.1666666666666665</v>
      </c>
    </row>
    <row r="43" spans="1:17" x14ac:dyDescent="0.25">
      <c r="M43" t="s">
        <v>161</v>
      </c>
      <c r="N43">
        <f>SUM(Movies[Budget PKR])</f>
        <v>939504</v>
      </c>
    </row>
    <row r="44" spans="1:17" x14ac:dyDescent="0.25">
      <c r="M44" t="s">
        <v>162</v>
      </c>
      <c r="N44">
        <f>SUM(Movies[Revenue PKR])</f>
        <v>5654279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E2" sqref="E2"/>
    </sheetView>
  </sheetViews>
  <sheetFormatPr defaultRowHeight="15" x14ac:dyDescent="0.25"/>
  <cols>
    <col min="1" max="1" width="9.42578125" customWidth="1"/>
    <col min="5" max="5" width="30.285156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160</v>
      </c>
    </row>
    <row r="3" spans="1:5" x14ac:dyDescent="0.25">
      <c r="A3">
        <v>102</v>
      </c>
      <c r="B3">
        <v>200</v>
      </c>
      <c r="C3">
        <v>954.8</v>
      </c>
      <c r="D3" t="s">
        <v>32</v>
      </c>
      <c r="E3" t="s">
        <v>33</v>
      </c>
    </row>
    <row r="4" spans="1:5" x14ac:dyDescent="0.25">
      <c r="A4">
        <v>103</v>
      </c>
      <c r="B4">
        <v>165</v>
      </c>
      <c r="C4">
        <v>644.79999999999995</v>
      </c>
      <c r="D4" t="s">
        <v>32</v>
      </c>
      <c r="E4" t="s">
        <v>33</v>
      </c>
    </row>
    <row r="5" spans="1:5" x14ac:dyDescent="0.25">
      <c r="A5">
        <v>104</v>
      </c>
      <c r="B5">
        <v>180</v>
      </c>
      <c r="C5">
        <v>854</v>
      </c>
      <c r="D5" t="s">
        <v>32</v>
      </c>
      <c r="E5" t="s">
        <v>33</v>
      </c>
    </row>
    <row r="6" spans="1:5" x14ac:dyDescent="0.25">
      <c r="A6">
        <v>105</v>
      </c>
      <c r="B6">
        <v>250</v>
      </c>
      <c r="C6">
        <v>670</v>
      </c>
      <c r="D6" t="s">
        <v>32</v>
      </c>
      <c r="E6" t="s">
        <v>33</v>
      </c>
    </row>
    <row r="7" spans="1:5" x14ac:dyDescent="0.25">
      <c r="A7">
        <v>107</v>
      </c>
      <c r="B7">
        <v>400</v>
      </c>
      <c r="C7">
        <v>2000</v>
      </c>
      <c r="D7" t="s">
        <v>32</v>
      </c>
      <c r="E7" t="s">
        <v>160</v>
      </c>
    </row>
    <row r="8" spans="1:5" x14ac:dyDescent="0.25">
      <c r="A8">
        <v>108</v>
      </c>
      <c r="B8">
        <v>550</v>
      </c>
      <c r="C8">
        <v>4000</v>
      </c>
      <c r="D8" t="s">
        <v>32</v>
      </c>
      <c r="E8" t="s">
        <v>160</v>
      </c>
    </row>
    <row r="9" spans="1:5" x14ac:dyDescent="0.25">
      <c r="A9">
        <v>109</v>
      </c>
      <c r="B9">
        <v>390</v>
      </c>
      <c r="C9">
        <v>1360</v>
      </c>
      <c r="D9" t="s">
        <v>32</v>
      </c>
      <c r="E9" t="s">
        <v>160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160</v>
      </c>
    </row>
    <row r="11" spans="1:5" x14ac:dyDescent="0.25">
      <c r="A11">
        <v>111</v>
      </c>
      <c r="B11">
        <v>25</v>
      </c>
      <c r="C11">
        <v>73.3</v>
      </c>
      <c r="D11" t="s">
        <v>32</v>
      </c>
      <c r="E11" t="s">
        <v>33</v>
      </c>
    </row>
    <row r="12" spans="1:5" x14ac:dyDescent="0.25">
      <c r="A12">
        <v>113</v>
      </c>
      <c r="B12">
        <v>165</v>
      </c>
      <c r="C12">
        <v>701.8</v>
      </c>
      <c r="D12" t="s">
        <v>32</v>
      </c>
      <c r="E12" t="s">
        <v>33</v>
      </c>
    </row>
    <row r="13" spans="1:5" x14ac:dyDescent="0.25">
      <c r="A13">
        <v>114</v>
      </c>
      <c r="B13">
        <v>205</v>
      </c>
      <c r="C13">
        <v>365.3</v>
      </c>
      <c r="D13" t="s">
        <v>32</v>
      </c>
      <c r="E13" t="s">
        <v>33</v>
      </c>
    </row>
    <row r="14" spans="1:5" x14ac:dyDescent="0.25">
      <c r="A14">
        <v>115</v>
      </c>
      <c r="B14">
        <v>55</v>
      </c>
      <c r="C14">
        <v>307.10000000000002</v>
      </c>
      <c r="D14" t="s">
        <v>32</v>
      </c>
      <c r="E14" t="s">
        <v>33</v>
      </c>
    </row>
    <row r="15" spans="1:5" x14ac:dyDescent="0.25">
      <c r="A15">
        <v>116</v>
      </c>
      <c r="B15">
        <v>103</v>
      </c>
      <c r="C15">
        <v>460.5</v>
      </c>
      <c r="D15" t="s">
        <v>32</v>
      </c>
      <c r="E15" t="s">
        <v>33</v>
      </c>
    </row>
    <row r="16" spans="1:5" x14ac:dyDescent="0.25">
      <c r="A16">
        <v>117</v>
      </c>
      <c r="B16">
        <v>200</v>
      </c>
      <c r="C16">
        <v>2202</v>
      </c>
      <c r="D16" t="s">
        <v>32</v>
      </c>
      <c r="E16" t="s">
        <v>33</v>
      </c>
    </row>
    <row r="17" spans="1:5" x14ac:dyDescent="0.25">
      <c r="A17">
        <v>118</v>
      </c>
      <c r="B17">
        <v>3.18</v>
      </c>
      <c r="C17">
        <v>3.3</v>
      </c>
      <c r="D17" t="s">
        <v>32</v>
      </c>
      <c r="E17" t="s">
        <v>33</v>
      </c>
    </row>
    <row r="18" spans="1:5" x14ac:dyDescent="0.25">
      <c r="A18">
        <v>119</v>
      </c>
      <c r="B18">
        <v>237</v>
      </c>
      <c r="C18">
        <v>2847</v>
      </c>
      <c r="D18" t="s">
        <v>32</v>
      </c>
      <c r="E18" t="s">
        <v>33</v>
      </c>
    </row>
    <row r="19" spans="1:5" x14ac:dyDescent="0.25">
      <c r="A19">
        <v>120</v>
      </c>
      <c r="B19">
        <v>7.2</v>
      </c>
      <c r="C19">
        <v>291</v>
      </c>
      <c r="D19" t="s">
        <v>32</v>
      </c>
      <c r="E19" t="s">
        <v>33</v>
      </c>
    </row>
    <row r="20" spans="1:5" x14ac:dyDescent="0.25">
      <c r="A20">
        <v>121</v>
      </c>
      <c r="B20">
        <v>185</v>
      </c>
      <c r="C20">
        <v>1006</v>
      </c>
      <c r="D20" t="s">
        <v>32</v>
      </c>
      <c r="E20" t="s">
        <v>33</v>
      </c>
    </row>
    <row r="21" spans="1:5" x14ac:dyDescent="0.25">
      <c r="A21">
        <v>122</v>
      </c>
      <c r="B21">
        <v>22</v>
      </c>
      <c r="C21">
        <v>322.2</v>
      </c>
      <c r="D21" t="s">
        <v>32</v>
      </c>
      <c r="E21" t="s">
        <v>33</v>
      </c>
    </row>
    <row r="22" spans="1:5" x14ac:dyDescent="0.25">
      <c r="A22">
        <v>123</v>
      </c>
      <c r="B22">
        <v>63</v>
      </c>
      <c r="C22">
        <v>1046</v>
      </c>
      <c r="D22" t="s">
        <v>32</v>
      </c>
      <c r="E22" t="s">
        <v>33</v>
      </c>
    </row>
    <row r="23" spans="1:5" x14ac:dyDescent="0.25">
      <c r="A23">
        <v>124</v>
      </c>
      <c r="B23">
        <v>15.5</v>
      </c>
      <c r="C23">
        <v>263.10000000000002</v>
      </c>
      <c r="D23" t="s">
        <v>32</v>
      </c>
      <c r="E23" t="s">
        <v>33</v>
      </c>
    </row>
    <row r="24" spans="1:5" x14ac:dyDescent="0.25">
      <c r="A24">
        <v>125</v>
      </c>
      <c r="B24">
        <v>400</v>
      </c>
      <c r="C24">
        <v>2798</v>
      </c>
      <c r="D24" t="s">
        <v>32</v>
      </c>
      <c r="E24" t="s">
        <v>33</v>
      </c>
    </row>
    <row r="25" spans="1:5" x14ac:dyDescent="0.25">
      <c r="A25">
        <v>126</v>
      </c>
      <c r="B25">
        <v>400</v>
      </c>
      <c r="C25">
        <v>2048</v>
      </c>
      <c r="D25" t="s">
        <v>32</v>
      </c>
      <c r="E25" t="s">
        <v>33</v>
      </c>
    </row>
    <row r="26" spans="1:5" x14ac:dyDescent="0.25">
      <c r="A26">
        <v>127</v>
      </c>
      <c r="B26">
        <v>70</v>
      </c>
      <c r="C26">
        <v>100</v>
      </c>
      <c r="D26" t="s">
        <v>32</v>
      </c>
      <c r="E26" t="s">
        <v>160</v>
      </c>
    </row>
    <row r="27" spans="1:5" x14ac:dyDescent="0.25">
      <c r="A27">
        <v>128</v>
      </c>
      <c r="B27">
        <v>120</v>
      </c>
      <c r="C27">
        <v>1350</v>
      </c>
      <c r="D27" t="s">
        <v>32</v>
      </c>
      <c r="E27" t="s">
        <v>160</v>
      </c>
    </row>
    <row r="28" spans="1:5" x14ac:dyDescent="0.25">
      <c r="A28">
        <v>129</v>
      </c>
      <c r="B28">
        <v>100</v>
      </c>
      <c r="C28">
        <v>410</v>
      </c>
      <c r="D28" t="s">
        <v>32</v>
      </c>
      <c r="E28" t="s">
        <v>160</v>
      </c>
    </row>
    <row r="29" spans="1:5" x14ac:dyDescent="0.25">
      <c r="A29">
        <v>130</v>
      </c>
      <c r="B29">
        <v>850</v>
      </c>
      <c r="C29">
        <v>8540</v>
      </c>
      <c r="D29" t="s">
        <v>32</v>
      </c>
      <c r="E29" t="s">
        <v>160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160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160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160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160</v>
      </c>
    </row>
    <row r="34" spans="1:5" x14ac:dyDescent="0.25">
      <c r="A34">
        <v>135</v>
      </c>
      <c r="B34">
        <v>250</v>
      </c>
      <c r="C34">
        <v>3409</v>
      </c>
      <c r="D34" t="s">
        <v>32</v>
      </c>
      <c r="E34" t="s">
        <v>160</v>
      </c>
    </row>
    <row r="35" spans="1:5" x14ac:dyDescent="0.25">
      <c r="A35">
        <v>136</v>
      </c>
      <c r="B35">
        <v>900</v>
      </c>
      <c r="C35">
        <v>11690</v>
      </c>
      <c r="D35" t="s">
        <v>32</v>
      </c>
      <c r="E35" t="s">
        <v>160</v>
      </c>
    </row>
    <row r="36" spans="1:5" x14ac:dyDescent="0.25">
      <c r="A36">
        <v>137</v>
      </c>
      <c r="B36">
        <v>216.7</v>
      </c>
      <c r="C36">
        <v>370.6</v>
      </c>
      <c r="D36" t="s">
        <v>32</v>
      </c>
      <c r="E36" t="s">
        <v>33</v>
      </c>
    </row>
    <row r="37" spans="1:5" x14ac:dyDescent="0.25">
      <c r="A37">
        <v>138</v>
      </c>
      <c r="B37">
        <v>177</v>
      </c>
      <c r="C37">
        <v>714.4</v>
      </c>
      <c r="D37" t="s">
        <v>32</v>
      </c>
      <c r="E37" t="s">
        <v>33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160</v>
      </c>
    </row>
    <row r="39" spans="1:5" x14ac:dyDescent="0.25">
      <c r="A39">
        <v>140</v>
      </c>
      <c r="B39">
        <v>500</v>
      </c>
      <c r="C39">
        <v>950</v>
      </c>
      <c r="D39" t="s">
        <v>32</v>
      </c>
      <c r="E39" t="s">
        <v>160</v>
      </c>
    </row>
    <row r="40" spans="1:5" x14ac:dyDescent="0.25">
      <c r="A40">
        <v>406</v>
      </c>
      <c r="B40">
        <v>30</v>
      </c>
      <c r="C40">
        <v>350</v>
      </c>
      <c r="D40" t="s">
        <v>32</v>
      </c>
      <c r="E40" t="s">
        <v>160</v>
      </c>
    </row>
    <row r="41" spans="1:5" x14ac:dyDescent="0.25">
      <c r="A41">
        <v>412</v>
      </c>
      <c r="B41">
        <v>160</v>
      </c>
      <c r="C41">
        <v>836.8</v>
      </c>
      <c r="D41" t="s">
        <v>32</v>
      </c>
      <c r="E41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34</v>
      </c>
      <c r="B1" s="2" t="s">
        <v>35</v>
      </c>
      <c r="C1" s="2" t="s">
        <v>36</v>
      </c>
    </row>
    <row r="2" spans="1:3" x14ac:dyDescent="0.25">
      <c r="A2">
        <v>50</v>
      </c>
      <c r="B2" t="s">
        <v>37</v>
      </c>
      <c r="C2">
        <v>1986</v>
      </c>
    </row>
    <row r="3" spans="1:3" x14ac:dyDescent="0.25">
      <c r="A3">
        <v>51</v>
      </c>
      <c r="B3" t="s">
        <v>38</v>
      </c>
      <c r="C3">
        <v>1959</v>
      </c>
    </row>
    <row r="4" spans="1:3" x14ac:dyDescent="0.25">
      <c r="A4">
        <v>52</v>
      </c>
      <c r="B4" t="s">
        <v>39</v>
      </c>
      <c r="C4">
        <v>1976</v>
      </c>
    </row>
    <row r="5" spans="1:3" x14ac:dyDescent="0.25">
      <c r="A5">
        <v>53</v>
      </c>
      <c r="B5" t="s">
        <v>40</v>
      </c>
      <c r="C5">
        <v>1989</v>
      </c>
    </row>
    <row r="6" spans="1:3" x14ac:dyDescent="0.25">
      <c r="A6">
        <v>54</v>
      </c>
      <c r="B6" t="s">
        <v>41</v>
      </c>
      <c r="C6">
        <v>1983</v>
      </c>
    </row>
    <row r="7" spans="1:3" x14ac:dyDescent="0.25">
      <c r="A7">
        <v>55</v>
      </c>
      <c r="B7" t="s">
        <v>42</v>
      </c>
      <c r="C7">
        <v>1981</v>
      </c>
    </row>
    <row r="8" spans="1:3" x14ac:dyDescent="0.25">
      <c r="A8">
        <v>56</v>
      </c>
      <c r="B8" t="s">
        <v>43</v>
      </c>
      <c r="C8">
        <v>1981</v>
      </c>
    </row>
    <row r="9" spans="1:3" x14ac:dyDescent="0.25">
      <c r="A9">
        <v>57</v>
      </c>
      <c r="B9" t="s">
        <v>44</v>
      </c>
      <c r="C9">
        <v>1942</v>
      </c>
    </row>
    <row r="10" spans="1:3" x14ac:dyDescent="0.25">
      <c r="A10">
        <v>58</v>
      </c>
      <c r="B10" t="s">
        <v>45</v>
      </c>
      <c r="C10">
        <v>1948</v>
      </c>
    </row>
    <row r="11" spans="1:3" x14ac:dyDescent="0.25">
      <c r="A11">
        <v>59</v>
      </c>
      <c r="B11" t="s">
        <v>46</v>
      </c>
      <c r="C11">
        <v>1965</v>
      </c>
    </row>
    <row r="12" spans="1:3" x14ac:dyDescent="0.25">
      <c r="A12">
        <v>60</v>
      </c>
      <c r="B12" t="s">
        <v>47</v>
      </c>
      <c r="C12">
        <v>1974</v>
      </c>
    </row>
    <row r="13" spans="1:3" x14ac:dyDescent="0.25">
      <c r="A13">
        <v>61</v>
      </c>
      <c r="B13" t="s">
        <v>48</v>
      </c>
      <c r="C13">
        <v>1965</v>
      </c>
    </row>
    <row r="14" spans="1:3" x14ac:dyDescent="0.25">
      <c r="A14">
        <v>62</v>
      </c>
      <c r="B14" t="s">
        <v>49</v>
      </c>
      <c r="C14">
        <v>1970</v>
      </c>
    </row>
    <row r="15" spans="1:3" x14ac:dyDescent="0.25">
      <c r="A15">
        <v>63</v>
      </c>
      <c r="B15" t="s">
        <v>50</v>
      </c>
      <c r="C15">
        <v>1979</v>
      </c>
    </row>
    <row r="16" spans="1:3" x14ac:dyDescent="0.25">
      <c r="A16">
        <v>64</v>
      </c>
      <c r="B16" t="s">
        <v>51</v>
      </c>
      <c r="C16">
        <v>1974</v>
      </c>
    </row>
    <row r="17" spans="1:3" x14ac:dyDescent="0.25">
      <c r="A17">
        <v>65</v>
      </c>
      <c r="B17" t="s">
        <v>52</v>
      </c>
      <c r="C17">
        <v>1985</v>
      </c>
    </row>
    <row r="18" spans="1:3" x14ac:dyDescent="0.25">
      <c r="A18">
        <v>66</v>
      </c>
      <c r="B18" t="s">
        <v>53</v>
      </c>
      <c r="C18">
        <v>1986</v>
      </c>
    </row>
    <row r="19" spans="1:3" x14ac:dyDescent="0.25">
      <c r="A19">
        <v>67</v>
      </c>
      <c r="B19" t="s">
        <v>54</v>
      </c>
      <c r="C19">
        <v>1958</v>
      </c>
    </row>
    <row r="20" spans="1:3" x14ac:dyDescent="0.25">
      <c r="A20">
        <v>68</v>
      </c>
      <c r="B20" t="s">
        <v>55</v>
      </c>
      <c r="C20">
        <v>1937</v>
      </c>
    </row>
    <row r="21" spans="1:3" x14ac:dyDescent="0.25">
      <c r="A21">
        <v>69</v>
      </c>
      <c r="B21" t="s">
        <v>56</v>
      </c>
      <c r="C21">
        <v>1974</v>
      </c>
    </row>
    <row r="22" spans="1:3" x14ac:dyDescent="0.25">
      <c r="A22">
        <v>70</v>
      </c>
      <c r="B22" t="s">
        <v>57</v>
      </c>
      <c r="C22">
        <v>1959</v>
      </c>
    </row>
    <row r="23" spans="1:3" x14ac:dyDescent="0.25">
      <c r="A23">
        <v>71</v>
      </c>
      <c r="B23" t="s">
        <v>58</v>
      </c>
      <c r="C23">
        <v>1969</v>
      </c>
    </row>
    <row r="24" spans="1:3" x14ac:dyDescent="0.25">
      <c r="A24">
        <v>72</v>
      </c>
      <c r="B24" t="s">
        <v>59</v>
      </c>
      <c r="C24">
        <v>1982</v>
      </c>
    </row>
    <row r="25" spans="1:3" x14ac:dyDescent="0.25">
      <c r="A25">
        <v>73</v>
      </c>
      <c r="B25" t="s">
        <v>60</v>
      </c>
      <c r="C25">
        <v>1984</v>
      </c>
    </row>
    <row r="26" spans="1:3" x14ac:dyDescent="0.25">
      <c r="A26">
        <v>74</v>
      </c>
      <c r="B26" t="s">
        <v>61</v>
      </c>
      <c r="C26">
        <v>1986</v>
      </c>
    </row>
    <row r="27" spans="1:3" x14ac:dyDescent="0.25">
      <c r="A27">
        <v>75</v>
      </c>
      <c r="B27" t="s">
        <v>62</v>
      </c>
      <c r="C27">
        <v>1968</v>
      </c>
    </row>
    <row r="28" spans="1:3" x14ac:dyDescent="0.25">
      <c r="A28">
        <v>76</v>
      </c>
      <c r="B28" t="s">
        <v>63</v>
      </c>
      <c r="C28">
        <v>1972</v>
      </c>
    </row>
    <row r="29" spans="1:3" x14ac:dyDescent="0.25">
      <c r="A29">
        <v>77</v>
      </c>
      <c r="B29" t="s">
        <v>64</v>
      </c>
      <c r="C29">
        <v>1964</v>
      </c>
    </row>
    <row r="30" spans="1:3" x14ac:dyDescent="0.25">
      <c r="A30">
        <v>78</v>
      </c>
      <c r="B30" t="s">
        <v>65</v>
      </c>
      <c r="C30">
        <v>1974</v>
      </c>
    </row>
    <row r="31" spans="1:3" x14ac:dyDescent="0.25">
      <c r="A31">
        <v>79</v>
      </c>
      <c r="B31" t="s">
        <v>66</v>
      </c>
      <c r="C31">
        <v>1975</v>
      </c>
    </row>
    <row r="32" spans="1:3" x14ac:dyDescent="0.25">
      <c r="A32">
        <v>80</v>
      </c>
      <c r="B32" t="s">
        <v>67</v>
      </c>
      <c r="C32">
        <v>1908</v>
      </c>
    </row>
    <row r="33" spans="1:3" x14ac:dyDescent="0.25">
      <c r="A33">
        <v>81</v>
      </c>
      <c r="B33" t="s">
        <v>68</v>
      </c>
      <c r="C33">
        <v>1921</v>
      </c>
    </row>
    <row r="34" spans="1:3" x14ac:dyDescent="0.25">
      <c r="A34">
        <v>82</v>
      </c>
      <c r="B34" t="s">
        <v>69</v>
      </c>
      <c r="C34">
        <v>1976</v>
      </c>
    </row>
    <row r="35" spans="1:3" x14ac:dyDescent="0.25">
      <c r="A35">
        <v>83</v>
      </c>
      <c r="B35" t="s">
        <v>70</v>
      </c>
      <c r="C35">
        <v>1978</v>
      </c>
    </row>
    <row r="36" spans="1:3" x14ac:dyDescent="0.25">
      <c r="A36">
        <v>84</v>
      </c>
      <c r="B36" t="s">
        <v>71</v>
      </c>
      <c r="C36">
        <v>1924</v>
      </c>
    </row>
    <row r="37" spans="1:3" x14ac:dyDescent="0.25">
      <c r="A37">
        <v>85</v>
      </c>
      <c r="B37" t="s">
        <v>72</v>
      </c>
      <c r="C37">
        <v>1940</v>
      </c>
    </row>
    <row r="38" spans="1:3" x14ac:dyDescent="0.25">
      <c r="A38">
        <v>86</v>
      </c>
      <c r="B38" t="s">
        <v>73</v>
      </c>
      <c r="C38">
        <v>1974</v>
      </c>
    </row>
    <row r="39" spans="1:3" x14ac:dyDescent="0.25">
      <c r="A39">
        <v>87</v>
      </c>
      <c r="B39" t="s">
        <v>74</v>
      </c>
      <c r="C39">
        <v>1979</v>
      </c>
    </row>
    <row r="40" spans="1:3" x14ac:dyDescent="0.25">
      <c r="A40">
        <v>88</v>
      </c>
      <c r="B40" t="s">
        <v>75</v>
      </c>
      <c r="C40">
        <v>1952</v>
      </c>
    </row>
    <row r="41" spans="1:3" x14ac:dyDescent="0.25">
      <c r="A41">
        <v>89</v>
      </c>
      <c r="B41" t="s">
        <v>76</v>
      </c>
      <c r="C41">
        <v>1943</v>
      </c>
    </row>
    <row r="42" spans="1:3" x14ac:dyDescent="0.25">
      <c r="A42">
        <v>90</v>
      </c>
      <c r="B42" t="s">
        <v>77</v>
      </c>
      <c r="C42">
        <v>1947</v>
      </c>
    </row>
    <row r="43" spans="1:3" x14ac:dyDescent="0.25">
      <c r="A43">
        <v>91</v>
      </c>
      <c r="B43" t="s">
        <v>78</v>
      </c>
      <c r="C43">
        <v>1967</v>
      </c>
    </row>
    <row r="44" spans="1:3" x14ac:dyDescent="0.25">
      <c r="A44">
        <v>92</v>
      </c>
      <c r="B44" t="s">
        <v>79</v>
      </c>
      <c r="C44">
        <v>1967</v>
      </c>
    </row>
    <row r="45" spans="1:3" x14ac:dyDescent="0.25">
      <c r="A45">
        <v>93</v>
      </c>
      <c r="B45" t="s">
        <v>80</v>
      </c>
      <c r="C45">
        <v>1975</v>
      </c>
    </row>
    <row r="46" spans="1:3" x14ac:dyDescent="0.25">
      <c r="A46">
        <v>94</v>
      </c>
      <c r="B46" t="s">
        <v>81</v>
      </c>
      <c r="C46">
        <v>1965</v>
      </c>
    </row>
    <row r="47" spans="1:3" x14ac:dyDescent="0.25">
      <c r="A47">
        <v>95</v>
      </c>
      <c r="B47" t="s">
        <v>82</v>
      </c>
      <c r="C47">
        <v>1981</v>
      </c>
    </row>
    <row r="48" spans="1:3" x14ac:dyDescent="0.25">
      <c r="A48">
        <v>150</v>
      </c>
      <c r="B48" t="s">
        <v>83</v>
      </c>
      <c r="C48">
        <v>1905</v>
      </c>
    </row>
    <row r="49" spans="1:3" x14ac:dyDescent="0.25">
      <c r="A49">
        <v>151</v>
      </c>
      <c r="B49" t="s">
        <v>84</v>
      </c>
      <c r="C49">
        <v>1919</v>
      </c>
    </row>
    <row r="50" spans="1:3" x14ac:dyDescent="0.25">
      <c r="A50">
        <v>152</v>
      </c>
      <c r="B50" t="s">
        <v>85</v>
      </c>
      <c r="C50">
        <v>1997</v>
      </c>
    </row>
    <row r="51" spans="1:3" x14ac:dyDescent="0.25">
      <c r="A51">
        <v>153</v>
      </c>
      <c r="B51" t="s">
        <v>86</v>
      </c>
      <c r="C51">
        <v>1929</v>
      </c>
    </row>
    <row r="52" spans="1:3" x14ac:dyDescent="0.25">
      <c r="A52">
        <v>154</v>
      </c>
      <c r="B52" t="s">
        <v>87</v>
      </c>
      <c r="C52">
        <v>1988</v>
      </c>
    </row>
    <row r="53" spans="1:3" x14ac:dyDescent="0.25">
      <c r="A53">
        <v>155</v>
      </c>
      <c r="B53" t="s">
        <v>88</v>
      </c>
      <c r="C53">
        <v>1982</v>
      </c>
    </row>
    <row r="54" spans="1:3" x14ac:dyDescent="0.25">
      <c r="A54">
        <v>156</v>
      </c>
      <c r="B54" t="s">
        <v>89</v>
      </c>
      <c r="C54">
        <v>1982</v>
      </c>
    </row>
    <row r="55" spans="1:3" x14ac:dyDescent="0.25">
      <c r="A55">
        <v>157</v>
      </c>
      <c r="B55" t="s">
        <v>90</v>
      </c>
      <c r="C55">
        <v>1982</v>
      </c>
    </row>
    <row r="56" spans="1:3" x14ac:dyDescent="0.25">
      <c r="A56">
        <v>158</v>
      </c>
      <c r="B56" t="s">
        <v>91</v>
      </c>
      <c r="C56">
        <v>1983</v>
      </c>
    </row>
    <row r="57" spans="1:3" x14ac:dyDescent="0.25">
      <c r="A57">
        <v>159</v>
      </c>
      <c r="B57" t="s">
        <v>92</v>
      </c>
      <c r="C57">
        <v>1985</v>
      </c>
    </row>
    <row r="58" spans="1:3" x14ac:dyDescent="0.25">
      <c r="A58">
        <v>160</v>
      </c>
      <c r="B58" t="s">
        <v>93</v>
      </c>
      <c r="C58">
        <v>1979</v>
      </c>
    </row>
    <row r="59" spans="1:3" x14ac:dyDescent="0.25">
      <c r="A59">
        <v>161</v>
      </c>
      <c r="B59" t="s">
        <v>94</v>
      </c>
      <c r="C59">
        <v>1984</v>
      </c>
    </row>
    <row r="60" spans="1:3" x14ac:dyDescent="0.25">
      <c r="A60">
        <v>162</v>
      </c>
      <c r="B60" t="s">
        <v>95</v>
      </c>
      <c r="C60">
        <v>1950</v>
      </c>
    </row>
    <row r="61" spans="1:3" x14ac:dyDescent="0.25">
      <c r="A61">
        <v>163</v>
      </c>
      <c r="B61" t="s">
        <v>96</v>
      </c>
      <c r="C61">
        <v>1955</v>
      </c>
    </row>
    <row r="62" spans="1:3" x14ac:dyDescent="0.25">
      <c r="A62">
        <v>164</v>
      </c>
      <c r="B62" t="s">
        <v>97</v>
      </c>
      <c r="C62">
        <v>1965</v>
      </c>
    </row>
    <row r="63" spans="1:3" x14ac:dyDescent="0.25">
      <c r="A63">
        <v>165</v>
      </c>
      <c r="B63" t="s">
        <v>98</v>
      </c>
      <c r="C63">
        <v>1967</v>
      </c>
    </row>
    <row r="64" spans="1:3" x14ac:dyDescent="0.25">
      <c r="A64">
        <v>166</v>
      </c>
      <c r="B64" t="s">
        <v>99</v>
      </c>
      <c r="C64">
        <v>1946</v>
      </c>
    </row>
    <row r="65" spans="1:3" x14ac:dyDescent="0.25">
      <c r="A65">
        <v>167</v>
      </c>
      <c r="B65" t="s">
        <v>100</v>
      </c>
      <c r="C65">
        <v>1982</v>
      </c>
    </row>
    <row r="66" spans="1:3" x14ac:dyDescent="0.25">
      <c r="A66">
        <v>168</v>
      </c>
      <c r="B66" t="s">
        <v>101</v>
      </c>
      <c r="C66">
        <v>1956</v>
      </c>
    </row>
    <row r="67" spans="1:3" x14ac:dyDescent="0.25">
      <c r="A67">
        <v>169</v>
      </c>
      <c r="B67" t="s">
        <v>102</v>
      </c>
      <c r="C67">
        <v>1985</v>
      </c>
    </row>
    <row r="68" spans="1:3" x14ac:dyDescent="0.25">
      <c r="A68">
        <v>170</v>
      </c>
      <c r="B68" t="s">
        <v>103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34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35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  <row r="5" spans="1:2" x14ac:dyDescent="0.25">
      <c r="A5">
        <v>4</v>
      </c>
      <c r="B5" t="s">
        <v>107</v>
      </c>
    </row>
    <row r="6" spans="1:2" x14ac:dyDescent="0.25">
      <c r="A6">
        <v>5</v>
      </c>
      <c r="B6" t="s">
        <v>108</v>
      </c>
    </row>
    <row r="7" spans="1:2" x14ac:dyDescent="0.25">
      <c r="A7">
        <v>6</v>
      </c>
      <c r="B7" t="s">
        <v>109</v>
      </c>
    </row>
    <row r="8" spans="1:2" x14ac:dyDescent="0.25">
      <c r="A8">
        <v>7</v>
      </c>
      <c r="B8" t="s">
        <v>110</v>
      </c>
    </row>
    <row r="9" spans="1:2" x14ac:dyDescent="0.25">
      <c r="A9">
        <v>8</v>
      </c>
      <c r="B9" t="s">
        <v>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1813-5C91-43AC-A9FC-555FA4C5E7F2}">
  <dimension ref="A1:C22"/>
  <sheetViews>
    <sheetView tabSelected="1" workbookViewId="0">
      <selection activeCell="B18" sqref="B18"/>
    </sheetView>
  </sheetViews>
  <sheetFormatPr defaultRowHeight="15" x14ac:dyDescent="0.25"/>
  <cols>
    <col min="1" max="1" width="17.7109375" customWidth="1"/>
    <col min="2" max="2" width="12.5703125" bestFit="1" customWidth="1"/>
  </cols>
  <sheetData>
    <row r="1" spans="1:3" ht="20.25" thickBot="1" x14ac:dyDescent="0.35">
      <c r="A1" s="11" t="s">
        <v>165</v>
      </c>
    </row>
    <row r="2" spans="1:3" ht="15.75" thickTop="1" x14ac:dyDescent="0.25"/>
    <row r="3" spans="1:3" x14ac:dyDescent="0.25">
      <c r="A3" t="s">
        <v>166</v>
      </c>
    </row>
    <row r="4" spans="1:3" x14ac:dyDescent="0.25">
      <c r="A4" t="s">
        <v>167</v>
      </c>
    </row>
    <row r="5" spans="1:3" x14ac:dyDescent="0.25">
      <c r="A5" s="10" t="s">
        <v>168</v>
      </c>
      <c r="B5" s="6">
        <v>20000</v>
      </c>
    </row>
    <row r="6" spans="1:3" x14ac:dyDescent="0.25">
      <c r="A6" t="s">
        <v>169</v>
      </c>
    </row>
    <row r="7" spans="1:3" x14ac:dyDescent="0.25">
      <c r="A7" s="10" t="s">
        <v>168</v>
      </c>
      <c r="B7" s="4">
        <v>0.1</v>
      </c>
      <c r="C7" t="s">
        <v>171</v>
      </c>
    </row>
    <row r="8" spans="1:3" x14ac:dyDescent="0.25">
      <c r="A8" s="10" t="s">
        <v>170</v>
      </c>
      <c r="B8" s="4">
        <v>0.15</v>
      </c>
      <c r="C8" t="s">
        <v>171</v>
      </c>
    </row>
    <row r="9" spans="1:3" x14ac:dyDescent="0.25">
      <c r="A9" s="10" t="s">
        <v>172</v>
      </c>
      <c r="B9" s="4">
        <v>0.2</v>
      </c>
      <c r="C9" t="s">
        <v>173</v>
      </c>
    </row>
    <row r="10" spans="1:3" x14ac:dyDescent="0.25">
      <c r="A10" s="10" t="s">
        <v>176</v>
      </c>
      <c r="B10" s="4">
        <v>32</v>
      </c>
      <c r="C10" t="s">
        <v>173</v>
      </c>
    </row>
    <row r="11" spans="1:3" x14ac:dyDescent="0.25">
      <c r="A11" t="s">
        <v>183</v>
      </c>
      <c r="B11" s="4">
        <f>B5+(B7+B8)*B15</f>
        <v>45000</v>
      </c>
    </row>
    <row r="12" spans="1:3" x14ac:dyDescent="0.25">
      <c r="A12" s="10" t="s">
        <v>184</v>
      </c>
      <c r="B12" s="4">
        <f>(B9+B10)*B17</f>
        <v>161000</v>
      </c>
    </row>
    <row r="13" spans="1:3" x14ac:dyDescent="0.25">
      <c r="A13" s="13" t="s">
        <v>180</v>
      </c>
      <c r="B13" s="4">
        <f>B11+B12</f>
        <v>206000</v>
      </c>
    </row>
    <row r="15" spans="1:3" x14ac:dyDescent="0.25">
      <c r="A15" t="s">
        <v>177</v>
      </c>
      <c r="B15" s="7">
        <v>100000</v>
      </c>
    </row>
    <row r="16" spans="1:3" x14ac:dyDescent="0.25">
      <c r="A16" t="s">
        <v>178</v>
      </c>
      <c r="B16" s="12">
        <v>0.05</v>
      </c>
    </row>
    <row r="17" spans="1:2" x14ac:dyDescent="0.25">
      <c r="A17" t="s">
        <v>182</v>
      </c>
      <c r="B17" s="8">
        <f>B16*B15</f>
        <v>5000</v>
      </c>
    </row>
    <row r="19" spans="1:2" x14ac:dyDescent="0.25">
      <c r="A19" t="s">
        <v>174</v>
      </c>
    </row>
    <row r="20" spans="1:2" x14ac:dyDescent="0.25">
      <c r="A20" t="s">
        <v>175</v>
      </c>
      <c r="B20" s="5">
        <v>40</v>
      </c>
    </row>
    <row r="21" spans="1:2" x14ac:dyDescent="0.25">
      <c r="A21" t="s">
        <v>179</v>
      </c>
      <c r="B21" s="9">
        <f>B20*B17</f>
        <v>200000</v>
      </c>
    </row>
    <row r="22" spans="1:2" x14ac:dyDescent="0.25">
      <c r="A22" t="s">
        <v>181</v>
      </c>
      <c r="B22" s="14">
        <f>B21-B13</f>
        <v>-6000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RAZA,HASSAN</cp:lastModifiedBy>
  <dcterms:created xsi:type="dcterms:W3CDTF">2015-06-05T18:17:20Z</dcterms:created>
  <dcterms:modified xsi:type="dcterms:W3CDTF">2023-10-04T13:18:36Z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