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Peterson/Downloads/"/>
    </mc:Choice>
  </mc:AlternateContent>
  <xr:revisionPtr revIDLastSave="0" documentId="8_{F6D06926-4CFE-0B42-AF71-CCFE75A27022}" xr6:coauthVersionLast="47" xr6:coauthVersionMax="47" xr10:uidLastSave="{00000000-0000-0000-0000-000000000000}"/>
  <bookViews>
    <workbookView xWindow="860" yWindow="580" windowWidth="27940" windowHeight="14620" firstSheet="1" activeTab="1" xr2:uid="{00000000-000D-0000-FFFF-FFFF00000000}"/>
  </bookViews>
  <sheets>
    <sheet name="Pivot" sheetId="7" r:id="rId1"/>
    <sheet name="MBRawData" sheetId="6" r:id="rId2"/>
    <sheet name="Raw Data" sheetId="1" r:id="rId3"/>
    <sheet name="Metadata" sheetId="3" r:id="rId4"/>
    <sheet name="Averages" sheetId="2" r:id="rId5"/>
    <sheet name="Graphs" sheetId="4" r:id="rId6"/>
  </sheets>
  <calcPr calcId="191028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2" i="6"/>
  <c r="R114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15" i="1"/>
  <c r="R115" i="1" s="1"/>
  <c r="O116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05" i="1"/>
  <c r="AH104" i="1"/>
  <c r="AE163" i="1"/>
  <c r="T163" i="1"/>
  <c r="AE162" i="1"/>
  <c r="T162" i="1"/>
  <c r="AE161" i="1"/>
  <c r="T161" i="1"/>
  <c r="AE160" i="1"/>
  <c r="T160" i="1"/>
  <c r="AE159" i="1"/>
  <c r="T159" i="1"/>
  <c r="AE158" i="1"/>
  <c r="T158" i="1"/>
  <c r="AE157" i="1"/>
  <c r="T157" i="1"/>
  <c r="AE156" i="1"/>
  <c r="T156" i="1"/>
  <c r="AE155" i="1"/>
  <c r="T155" i="1"/>
  <c r="AE154" i="1"/>
  <c r="T154" i="1"/>
  <c r="AE153" i="1"/>
  <c r="T153" i="1"/>
  <c r="AE152" i="1"/>
  <c r="T152" i="1"/>
  <c r="AE151" i="1"/>
  <c r="T151" i="1"/>
  <c r="AE150" i="1"/>
  <c r="T150" i="1"/>
  <c r="AE149" i="1"/>
  <c r="T149" i="1"/>
  <c r="AE148" i="1"/>
  <c r="T148" i="1"/>
  <c r="AE147" i="1"/>
  <c r="T147" i="1"/>
  <c r="AE146" i="1"/>
  <c r="T146" i="1"/>
  <c r="AE145" i="1"/>
  <c r="T145" i="1"/>
  <c r="AE144" i="1"/>
  <c r="T144" i="1"/>
  <c r="AE143" i="1"/>
  <c r="T143" i="1"/>
  <c r="AE142" i="1"/>
  <c r="T142" i="1"/>
  <c r="AE141" i="1"/>
  <c r="T141" i="1"/>
  <c r="AE140" i="1"/>
  <c r="T140" i="1"/>
  <c r="AE139" i="1"/>
  <c r="T139" i="1"/>
  <c r="AE138" i="1"/>
  <c r="T138" i="1"/>
  <c r="AE137" i="1"/>
  <c r="T137" i="1"/>
  <c r="AE136" i="1"/>
  <c r="T136" i="1"/>
  <c r="AE135" i="1"/>
  <c r="T135" i="1"/>
  <c r="AE134" i="1"/>
  <c r="T134" i="1"/>
  <c r="AE133" i="1"/>
  <c r="T133" i="1"/>
  <c r="AE132" i="1"/>
  <c r="T132" i="1"/>
  <c r="AE131" i="1"/>
  <c r="T131" i="1"/>
  <c r="AE130" i="1"/>
  <c r="T130" i="1"/>
  <c r="AE129" i="1"/>
  <c r="T129" i="1"/>
  <c r="AE128" i="1"/>
  <c r="T128" i="1"/>
  <c r="AE127" i="1"/>
  <c r="T127" i="1"/>
  <c r="AE126" i="1"/>
  <c r="T126" i="1"/>
  <c r="AE125" i="1"/>
  <c r="T125" i="1"/>
  <c r="AE124" i="1"/>
  <c r="T124" i="1"/>
  <c r="AE123" i="1"/>
  <c r="T123" i="1"/>
  <c r="AE122" i="1"/>
  <c r="T122" i="1"/>
  <c r="AE121" i="1"/>
  <c r="T121" i="1"/>
  <c r="AE120" i="1"/>
  <c r="T120" i="1"/>
  <c r="AE119" i="1"/>
  <c r="T119" i="1"/>
  <c r="AE118" i="1"/>
  <c r="T118" i="1"/>
  <c r="AE117" i="1"/>
  <c r="T117" i="1"/>
  <c r="AE116" i="1"/>
  <c r="T116" i="1"/>
  <c r="AE115" i="1"/>
  <c r="T115" i="1"/>
  <c r="AE114" i="1"/>
  <c r="T114" i="1"/>
  <c r="AE113" i="1"/>
  <c r="T113" i="1"/>
  <c r="O113" i="1"/>
  <c r="R113" i="1" s="1"/>
  <c r="AE112" i="1"/>
  <c r="T112" i="1"/>
  <c r="O112" i="1"/>
  <c r="R112" i="1" s="1"/>
  <c r="AE111" i="1"/>
  <c r="T111" i="1"/>
  <c r="O111" i="1"/>
  <c r="R111" i="1" s="1"/>
  <c r="AE110" i="1"/>
  <c r="T110" i="1"/>
  <c r="O110" i="1"/>
  <c r="R110" i="1" s="1"/>
  <c r="AE109" i="1"/>
  <c r="T109" i="1"/>
  <c r="O109" i="1"/>
  <c r="R109" i="1" s="1"/>
  <c r="AE108" i="1"/>
  <c r="T108" i="1"/>
  <c r="O108" i="1"/>
  <c r="R108" i="1" s="1"/>
  <c r="AE107" i="1"/>
  <c r="T107" i="1"/>
  <c r="O107" i="1"/>
  <c r="R107" i="1" s="1"/>
  <c r="AE106" i="1"/>
  <c r="T106" i="1"/>
  <c r="O106" i="1"/>
  <c r="R106" i="1" s="1"/>
  <c r="AE105" i="1"/>
  <c r="T105" i="1"/>
  <c r="O105" i="1"/>
  <c r="R105" i="1" s="1"/>
  <c r="AE104" i="1"/>
  <c r="T104" i="1"/>
  <c r="O104" i="1"/>
  <c r="R104" i="1" s="1"/>
  <c r="AB55" i="2"/>
  <c r="AB54" i="2"/>
  <c r="AB53" i="2"/>
  <c r="AB52" i="2"/>
  <c r="AB51" i="2"/>
  <c r="G16" i="2"/>
  <c r="D4" i="2"/>
  <c r="H19" i="2"/>
  <c r="AB50" i="2"/>
  <c r="AC50" i="2"/>
  <c r="G15" i="2"/>
  <c r="G14" i="2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58" i="1"/>
  <c r="AE57" i="1"/>
  <c r="AE56" i="1"/>
  <c r="J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J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J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J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I2" i="2"/>
  <c r="I3" i="2"/>
  <c r="I4" i="2"/>
  <c r="I5" i="2"/>
  <c r="I6" i="2"/>
  <c r="I7" i="2"/>
  <c r="I8" i="2"/>
  <c r="I9" i="2"/>
  <c r="I10" i="2"/>
  <c r="G2" i="2"/>
  <c r="G3" i="2"/>
  <c r="G5" i="2"/>
  <c r="G6" i="2"/>
  <c r="G7" i="2"/>
  <c r="G8" i="2"/>
  <c r="G9" i="2"/>
  <c r="G10" i="2"/>
  <c r="E2" i="2"/>
  <c r="E3" i="2"/>
  <c r="E5" i="2"/>
  <c r="E6" i="2"/>
  <c r="E7" i="2"/>
  <c r="E8" i="2"/>
  <c r="E9" i="2"/>
  <c r="E10" i="2"/>
  <c r="D10" i="2"/>
  <c r="D9" i="2"/>
  <c r="D8" i="2"/>
  <c r="D7" i="2"/>
  <c r="D6" i="2"/>
  <c r="D5" i="2"/>
  <c r="D3" i="2"/>
  <c r="D2" i="2"/>
  <c r="AH103" i="1"/>
  <c r="T103" i="1"/>
  <c r="O103" i="1"/>
  <c r="R103" i="1" s="1"/>
  <c r="AH102" i="1"/>
  <c r="T102" i="1"/>
  <c r="O102" i="1"/>
  <c r="R102" i="1" s="1"/>
  <c r="AH101" i="1"/>
  <c r="T101" i="1"/>
  <c r="O101" i="1"/>
  <c r="R101" i="1" s="1"/>
  <c r="AH100" i="1"/>
  <c r="T100" i="1"/>
  <c r="O100" i="1"/>
  <c r="R100" i="1" s="1"/>
  <c r="AH99" i="1"/>
  <c r="T99" i="1"/>
  <c r="O99" i="1"/>
  <c r="R99" i="1" s="1"/>
  <c r="AH98" i="1"/>
  <c r="T98" i="1"/>
  <c r="O98" i="1"/>
  <c r="R98" i="1" s="1"/>
  <c r="AH97" i="1"/>
  <c r="T97" i="1"/>
  <c r="O97" i="1"/>
  <c r="R97" i="1" s="1"/>
  <c r="AH96" i="1"/>
  <c r="T96" i="1"/>
  <c r="O96" i="1"/>
  <c r="R96" i="1" s="1"/>
  <c r="AH95" i="1"/>
  <c r="T95" i="1"/>
  <c r="O95" i="1"/>
  <c r="R95" i="1" s="1"/>
  <c r="AH94" i="1"/>
  <c r="T94" i="1"/>
  <c r="O94" i="1"/>
  <c r="R94" i="1" s="1"/>
  <c r="AH93" i="1"/>
  <c r="T93" i="1"/>
  <c r="O93" i="1"/>
  <c r="R93" i="1" s="1"/>
  <c r="AH92" i="1"/>
  <c r="T92" i="1"/>
  <c r="O92" i="1"/>
  <c r="R92" i="1" s="1"/>
  <c r="AH91" i="1"/>
  <c r="T91" i="1"/>
  <c r="O91" i="1"/>
  <c r="R91" i="1" s="1"/>
  <c r="AH90" i="1"/>
  <c r="T90" i="1"/>
  <c r="O90" i="1"/>
  <c r="R90" i="1" s="1"/>
  <c r="AH89" i="1"/>
  <c r="T89" i="1"/>
  <c r="O89" i="1"/>
  <c r="R89" i="1" s="1"/>
  <c r="AH88" i="1"/>
  <c r="T88" i="1"/>
  <c r="O88" i="1"/>
  <c r="R88" i="1" s="1"/>
  <c r="AH87" i="1"/>
  <c r="T87" i="1"/>
  <c r="O87" i="1"/>
  <c r="R87" i="1" s="1"/>
  <c r="AH86" i="1"/>
  <c r="T86" i="1"/>
  <c r="O86" i="1"/>
  <c r="R86" i="1" s="1"/>
  <c r="AH85" i="1"/>
  <c r="T85" i="1"/>
  <c r="O85" i="1"/>
  <c r="R85" i="1" s="1"/>
  <c r="AH84" i="1"/>
  <c r="T84" i="1"/>
  <c r="O84" i="1"/>
  <c r="R84" i="1" s="1"/>
  <c r="AH83" i="1"/>
  <c r="T83" i="1"/>
  <c r="O83" i="1"/>
  <c r="R83" i="1" s="1"/>
  <c r="AH82" i="1"/>
  <c r="T82" i="1"/>
  <c r="O82" i="1"/>
  <c r="R82" i="1" s="1"/>
  <c r="AH81" i="1"/>
  <c r="T81" i="1"/>
  <c r="O81" i="1"/>
  <c r="R81" i="1" s="1"/>
  <c r="AH80" i="1"/>
  <c r="T80" i="1"/>
  <c r="O80" i="1"/>
  <c r="R80" i="1" s="1"/>
  <c r="AH79" i="1"/>
  <c r="T79" i="1"/>
  <c r="O79" i="1"/>
  <c r="R79" i="1" s="1"/>
  <c r="AH78" i="1"/>
  <c r="T78" i="1"/>
  <c r="O78" i="1"/>
  <c r="R78" i="1" s="1"/>
  <c r="AH77" i="1"/>
  <c r="T77" i="1"/>
  <c r="O77" i="1"/>
  <c r="R77" i="1" s="1"/>
  <c r="AH76" i="1"/>
  <c r="T76" i="1"/>
  <c r="O76" i="1"/>
  <c r="R76" i="1" s="1"/>
  <c r="AH75" i="1"/>
  <c r="T75" i="1"/>
  <c r="O75" i="1"/>
  <c r="R75" i="1" s="1"/>
  <c r="AH74" i="1"/>
  <c r="T74" i="1"/>
  <c r="O74" i="1"/>
  <c r="R74" i="1" s="1"/>
  <c r="AH73" i="1"/>
  <c r="T73" i="1"/>
  <c r="O73" i="1"/>
  <c r="R73" i="1" s="1"/>
  <c r="AH72" i="1"/>
  <c r="T72" i="1"/>
  <c r="O72" i="1"/>
  <c r="R72" i="1" s="1"/>
  <c r="AH71" i="1"/>
  <c r="T71" i="1"/>
  <c r="O71" i="1"/>
  <c r="R71" i="1" s="1"/>
  <c r="AH70" i="1"/>
  <c r="T70" i="1"/>
  <c r="O70" i="1"/>
  <c r="R70" i="1" s="1"/>
  <c r="AH69" i="1"/>
  <c r="T69" i="1"/>
  <c r="O69" i="1"/>
  <c r="R69" i="1" s="1"/>
  <c r="AH68" i="1"/>
  <c r="T68" i="1"/>
  <c r="O68" i="1"/>
  <c r="R68" i="1" s="1"/>
  <c r="AH67" i="1"/>
  <c r="T67" i="1"/>
  <c r="O67" i="1"/>
  <c r="R67" i="1" s="1"/>
  <c r="AH66" i="1"/>
  <c r="T66" i="1"/>
  <c r="O66" i="1"/>
  <c r="R66" i="1" s="1"/>
  <c r="AH65" i="1"/>
  <c r="T65" i="1"/>
  <c r="O65" i="1"/>
  <c r="AH64" i="1"/>
  <c r="T64" i="1"/>
  <c r="O64" i="1"/>
  <c r="R64" i="1" s="1"/>
  <c r="AH63" i="1"/>
  <c r="T63" i="1"/>
  <c r="O63" i="1"/>
  <c r="R63" i="1" s="1"/>
  <c r="AH62" i="1"/>
  <c r="T62" i="1"/>
  <c r="O62" i="1"/>
  <c r="R62" i="1" s="1"/>
  <c r="AH61" i="1"/>
  <c r="T61" i="1"/>
  <c r="O61" i="1"/>
  <c r="R61" i="1" s="1"/>
  <c r="AH60" i="1"/>
  <c r="T60" i="1"/>
  <c r="O60" i="1"/>
  <c r="R60" i="1" s="1"/>
  <c r="AH59" i="1"/>
  <c r="T59" i="1"/>
  <c r="O59" i="1"/>
  <c r="R59" i="1" s="1"/>
  <c r="AH58" i="1"/>
  <c r="T58" i="1"/>
  <c r="O58" i="1"/>
  <c r="R58" i="1" s="1"/>
  <c r="AH57" i="1"/>
  <c r="T57" i="1"/>
  <c r="O57" i="1"/>
  <c r="R57" i="1" s="1"/>
  <c r="AH56" i="1"/>
  <c r="T56" i="1"/>
  <c r="O56" i="1"/>
  <c r="R56" i="1" s="1"/>
  <c r="AH55" i="1"/>
  <c r="AE55" i="1"/>
  <c r="T55" i="1"/>
  <c r="O55" i="1"/>
  <c r="R55" i="1" s="1"/>
  <c r="AH54" i="1"/>
  <c r="AE54" i="1"/>
  <c r="T54" i="1"/>
  <c r="O54" i="1"/>
  <c r="R54" i="1" s="1"/>
  <c r="AH53" i="1"/>
  <c r="AE53" i="1"/>
  <c r="T53" i="1"/>
  <c r="O53" i="1"/>
  <c r="R53" i="1" s="1"/>
  <c r="AH52" i="1"/>
  <c r="AE52" i="1"/>
  <c r="T52" i="1"/>
  <c r="O52" i="1"/>
  <c r="R52" i="1" s="1"/>
  <c r="AH51" i="1"/>
  <c r="AE51" i="1"/>
  <c r="T51" i="1"/>
  <c r="O51" i="1"/>
  <c r="R51" i="1" s="1"/>
  <c r="AH50" i="1"/>
  <c r="AE50" i="1"/>
  <c r="T50" i="1"/>
  <c r="O50" i="1"/>
  <c r="R50" i="1" s="1"/>
  <c r="AH49" i="1"/>
  <c r="AE49" i="1"/>
  <c r="K10" i="2"/>
  <c r="T49" i="1"/>
  <c r="O49" i="1"/>
  <c r="R49" i="1" s="1"/>
  <c r="AH48" i="1"/>
  <c r="AE48" i="1"/>
  <c r="T48" i="1"/>
  <c r="O48" i="1"/>
  <c r="R48" i="1" s="1"/>
  <c r="AH47" i="1"/>
  <c r="AE47" i="1"/>
  <c r="K9" i="2"/>
  <c r="T47" i="1"/>
  <c r="O47" i="1"/>
  <c r="R47" i="1" s="1"/>
  <c r="AH46" i="1"/>
  <c r="AE46" i="1"/>
  <c r="T46" i="1"/>
  <c r="O46" i="1"/>
  <c r="R46" i="1" s="1"/>
  <c r="AH45" i="1"/>
  <c r="AE45" i="1"/>
  <c r="T45" i="1"/>
  <c r="O45" i="1"/>
  <c r="R45" i="1" s="1"/>
  <c r="AH44" i="1"/>
  <c r="AE44" i="1"/>
  <c r="T44" i="1"/>
  <c r="O44" i="1"/>
  <c r="R44" i="1" s="1"/>
  <c r="AH43" i="1"/>
  <c r="AE43" i="1"/>
  <c r="T43" i="1"/>
  <c r="O43" i="1"/>
  <c r="R43" i="1" s="1"/>
  <c r="AH42" i="1"/>
  <c r="AE42" i="1"/>
  <c r="T42" i="1"/>
  <c r="O42" i="1"/>
  <c r="R42" i="1" s="1"/>
  <c r="AH41" i="1"/>
  <c r="AE41" i="1"/>
  <c r="T41" i="1"/>
  <c r="O41" i="1"/>
  <c r="R41" i="1" s="1"/>
  <c r="AH40" i="1"/>
  <c r="AE40" i="1"/>
  <c r="T40" i="1"/>
  <c r="O40" i="1"/>
  <c r="R40" i="1" s="1"/>
  <c r="AH39" i="1"/>
  <c r="AE39" i="1"/>
  <c r="T39" i="1"/>
  <c r="O39" i="1"/>
  <c r="R39" i="1" s="1"/>
  <c r="AH38" i="1"/>
  <c r="AE38" i="1"/>
  <c r="K8" i="2"/>
  <c r="T38" i="1"/>
  <c r="O38" i="1"/>
  <c r="R38" i="1" s="1"/>
  <c r="AH37" i="1"/>
  <c r="AE37" i="1"/>
  <c r="T37" i="1"/>
  <c r="O37" i="1"/>
  <c r="R37" i="1" s="1"/>
  <c r="AH36" i="1"/>
  <c r="AE36" i="1"/>
  <c r="T36" i="1"/>
  <c r="O36" i="1"/>
  <c r="R36" i="1" s="1"/>
  <c r="AH35" i="1"/>
  <c r="AE35" i="1"/>
  <c r="T35" i="1"/>
  <c r="O35" i="1"/>
  <c r="R35" i="1" s="1"/>
  <c r="AH34" i="1"/>
  <c r="AE34" i="1"/>
  <c r="T34" i="1"/>
  <c r="O34" i="1"/>
  <c r="R34" i="1" s="1"/>
  <c r="AH33" i="1"/>
  <c r="AE33" i="1"/>
  <c r="T33" i="1"/>
  <c r="O33" i="1"/>
  <c r="R33" i="1" s="1"/>
  <c r="AH32" i="1"/>
  <c r="AE32" i="1"/>
  <c r="T32" i="1"/>
  <c r="O32" i="1"/>
  <c r="R32" i="1" s="1"/>
  <c r="AH31" i="1"/>
  <c r="AE31" i="1"/>
  <c r="T31" i="1"/>
  <c r="O31" i="1"/>
  <c r="R31" i="1" s="1"/>
  <c r="AH30" i="1"/>
  <c r="AE30" i="1"/>
  <c r="K6" i="2"/>
  <c r="T30" i="1"/>
  <c r="O30" i="1"/>
  <c r="R30" i="1" s="1"/>
  <c r="AH29" i="1"/>
  <c r="AE29" i="1"/>
  <c r="K7" i="2"/>
  <c r="T29" i="1"/>
  <c r="O29" i="1"/>
  <c r="R29" i="1" s="1"/>
  <c r="AH28" i="1"/>
  <c r="AE28" i="1"/>
  <c r="T28" i="1"/>
  <c r="O28" i="1"/>
  <c r="R28" i="1" s="1"/>
  <c r="AH27" i="1"/>
  <c r="AE27" i="1"/>
  <c r="T27" i="1"/>
  <c r="O27" i="1"/>
  <c r="R27" i="1" s="1"/>
  <c r="AH26" i="1"/>
  <c r="AE26" i="1"/>
  <c r="T26" i="1"/>
  <c r="O26" i="1"/>
  <c r="R26" i="1" s="1"/>
  <c r="AH25" i="1"/>
  <c r="AE25" i="1"/>
  <c r="T25" i="1"/>
  <c r="O25" i="1"/>
  <c r="R25" i="1" s="1"/>
  <c r="AH24" i="1"/>
  <c r="AE24" i="1"/>
  <c r="T24" i="1"/>
  <c r="O24" i="1"/>
  <c r="R24" i="1" s="1"/>
  <c r="AH23" i="1"/>
  <c r="AE23" i="1"/>
  <c r="T23" i="1"/>
  <c r="O23" i="1"/>
  <c r="R23" i="1" s="1"/>
  <c r="AH22" i="1"/>
  <c r="AE22" i="1"/>
  <c r="T22" i="1"/>
  <c r="O22" i="1"/>
  <c r="R22" i="1" s="1"/>
  <c r="AH21" i="1"/>
  <c r="AE21" i="1"/>
  <c r="T21" i="1"/>
  <c r="O21" i="1"/>
  <c r="R21" i="1" s="1"/>
  <c r="AH20" i="1"/>
  <c r="AE20" i="1"/>
  <c r="K5" i="2"/>
  <c r="T20" i="1"/>
  <c r="O20" i="1"/>
  <c r="R20" i="1" s="1"/>
  <c r="AH19" i="1"/>
  <c r="AE19" i="1"/>
  <c r="T19" i="1"/>
  <c r="O19" i="1"/>
  <c r="R19" i="1" s="1"/>
  <c r="AH18" i="1"/>
  <c r="AE18" i="1"/>
  <c r="T18" i="1"/>
  <c r="O18" i="1"/>
  <c r="R18" i="1" s="1"/>
  <c r="AH17" i="1"/>
  <c r="AE17" i="1"/>
  <c r="T17" i="1"/>
  <c r="O17" i="1"/>
  <c r="R17" i="1" s="1"/>
  <c r="AH16" i="1"/>
  <c r="AE16" i="1"/>
  <c r="T16" i="1"/>
  <c r="O16" i="1"/>
  <c r="R16" i="1" s="1"/>
  <c r="AH15" i="1"/>
  <c r="AE15" i="1"/>
  <c r="T15" i="1"/>
  <c r="O15" i="1"/>
  <c r="R15" i="1" s="1"/>
  <c r="AH14" i="1"/>
  <c r="AE14" i="1"/>
  <c r="T14" i="1"/>
  <c r="O14" i="1"/>
  <c r="R14" i="1" s="1"/>
  <c r="AH13" i="1"/>
  <c r="AE13" i="1"/>
  <c r="K4" i="2"/>
  <c r="T13" i="1"/>
  <c r="O13" i="1"/>
  <c r="R13" i="1" s="1"/>
  <c r="AH12" i="1"/>
  <c r="AE12" i="1"/>
  <c r="T12" i="1"/>
  <c r="O12" i="1"/>
  <c r="R12" i="1" s="1"/>
  <c r="AH11" i="1"/>
  <c r="AE11" i="1"/>
  <c r="K3" i="2"/>
  <c r="T11" i="1"/>
  <c r="O11" i="1"/>
  <c r="R11" i="1" s="1"/>
  <c r="AH10" i="1"/>
  <c r="AE10" i="1"/>
  <c r="T10" i="1"/>
  <c r="O10" i="1"/>
  <c r="R10" i="1" s="1"/>
  <c r="AH9" i="1"/>
  <c r="AE9" i="1"/>
  <c r="T9" i="1"/>
  <c r="O9" i="1"/>
  <c r="R9" i="1" s="1"/>
  <c r="AH8" i="1"/>
  <c r="AE8" i="1"/>
  <c r="T8" i="1"/>
  <c r="O8" i="1"/>
  <c r="R8" i="1" s="1"/>
  <c r="AH7" i="1"/>
  <c r="AE7" i="1"/>
  <c r="T7" i="1"/>
  <c r="O7" i="1"/>
  <c r="R7" i="1" s="1"/>
  <c r="AH6" i="1"/>
  <c r="AE6" i="1"/>
  <c r="T6" i="1"/>
  <c r="O6" i="1"/>
  <c r="R6" i="1" s="1"/>
  <c r="AH5" i="1"/>
  <c r="AE5" i="1"/>
  <c r="T5" i="1"/>
  <c r="O5" i="1"/>
  <c r="R5" i="1" s="1"/>
  <c r="AH4" i="1"/>
  <c r="AE4" i="1"/>
  <c r="T4" i="1"/>
  <c r="O4" i="1"/>
  <c r="R4" i="1" s="1"/>
  <c r="AH3" i="1"/>
  <c r="AE3" i="1"/>
  <c r="T3" i="1"/>
  <c r="O3" i="1"/>
  <c r="R3" i="1" s="1"/>
  <c r="AH2" i="1"/>
  <c r="AE2" i="1"/>
  <c r="K2" i="2"/>
  <c r="T2" i="1"/>
  <c r="O2" i="1"/>
  <c r="R2" i="1" s="1"/>
  <c r="H6" i="2" l="1"/>
  <c r="H9" i="2"/>
  <c r="F4" i="2"/>
  <c r="R65" i="1"/>
  <c r="F2" i="2"/>
  <c r="AC55" i="2"/>
  <c r="M7" i="2"/>
  <c r="M10" i="2"/>
  <c r="L2" i="2"/>
  <c r="AC52" i="2"/>
  <c r="M4" i="2"/>
  <c r="M2" i="2"/>
  <c r="L3" i="2"/>
  <c r="H14" i="2"/>
  <c r="H5" i="2"/>
  <c r="AC53" i="2"/>
  <c r="F10" i="2"/>
  <c r="M3" i="2"/>
  <c r="H15" i="2"/>
  <c r="AD53" i="2"/>
  <c r="H10" i="2"/>
  <c r="L5" i="2"/>
  <c r="AC54" i="2"/>
  <c r="M5" i="2"/>
  <c r="L7" i="2"/>
  <c r="H8" i="2"/>
  <c r="L10" i="2"/>
  <c r="F6" i="2"/>
  <c r="L8" i="2"/>
  <c r="M8" i="2"/>
  <c r="L9" i="2"/>
  <c r="M9" i="2"/>
  <c r="E4" i="2"/>
  <c r="L6" i="2"/>
  <c r="H2" i="2"/>
  <c r="AC51" i="2"/>
  <c r="L4" i="2"/>
  <c r="M6" i="2"/>
  <c r="H3" i="2"/>
  <c r="F3" i="2"/>
  <c r="H4" i="2"/>
  <c r="G4" i="2"/>
  <c r="F5" i="2"/>
  <c r="F7" i="2"/>
  <c r="H7" i="2"/>
  <c r="F8" i="2"/>
  <c r="F9" i="2"/>
</calcChain>
</file>

<file path=xl/sharedStrings.xml><?xml version="1.0" encoding="utf-8"?>
<sst xmlns="http://schemas.openxmlformats.org/spreadsheetml/2006/main" count="3591" uniqueCount="619">
  <si>
    <t>Row Labels</t>
  </si>
  <si>
    <t>Average of SoilBait%</t>
  </si>
  <si>
    <t>Average of %Colon_Root</t>
  </si>
  <si>
    <t>inoculated</t>
  </si>
  <si>
    <t>adequate</t>
  </si>
  <si>
    <t>deficit</t>
  </si>
  <si>
    <t>excess</t>
  </si>
  <si>
    <t>uninoculated</t>
  </si>
  <si>
    <t>Grand Total</t>
  </si>
  <si>
    <t>Mr Trt</t>
  </si>
  <si>
    <t>Water Trt</t>
  </si>
  <si>
    <t xml:space="preserve"> Soil Detection (%)</t>
  </si>
  <si>
    <t>Root Detection (%)</t>
  </si>
  <si>
    <t>Round number</t>
  </si>
  <si>
    <t>Plant#</t>
  </si>
  <si>
    <t>PlantCode</t>
  </si>
  <si>
    <t>WaterTrt</t>
  </si>
  <si>
    <t>WaterCode</t>
  </si>
  <si>
    <t>MetarhiziumTrt</t>
  </si>
  <si>
    <t>MetaCode</t>
  </si>
  <si>
    <t>TreatmentCode</t>
  </si>
  <si>
    <t>ObservationCode</t>
  </si>
  <si>
    <t>SoilBait%</t>
  </si>
  <si>
    <t>SoilBaitProp</t>
  </si>
  <si>
    <t>ArcSinSoilBaitProp</t>
  </si>
  <si>
    <t>Colonization_Root</t>
  </si>
  <si>
    <t>PropColonization_Root</t>
  </si>
  <si>
    <t>ArcSinColon_Root</t>
  </si>
  <si>
    <t>%Colon_Root</t>
  </si>
  <si>
    <t>Colonization_Leaf</t>
  </si>
  <si>
    <r>
      <rPr>
        <b/>
        <sz val="11"/>
        <color theme="1"/>
        <rFont val="Calibri"/>
        <scheme val="minor"/>
      </rPr>
      <t>Prop</t>
    </r>
    <r>
      <rPr>
        <sz val="11"/>
        <color theme="1"/>
        <rFont val="Calibri"/>
        <scheme val="minor"/>
      </rPr>
      <t>Colonization_Leaf</t>
    </r>
  </si>
  <si>
    <r>
      <rPr>
        <b/>
        <sz val="11"/>
        <color theme="1"/>
        <rFont val="Calibri"/>
        <scheme val="minor"/>
      </rPr>
      <t>%</t>
    </r>
    <r>
      <rPr>
        <sz val="11"/>
        <color theme="1"/>
        <rFont val="Calibri"/>
        <scheme val="minor"/>
      </rPr>
      <t>Colonization_Leaf</t>
    </r>
  </si>
  <si>
    <t>Height</t>
  </si>
  <si>
    <t>Chl_content</t>
  </si>
  <si>
    <t>T1</t>
  </si>
  <si>
    <t>T2</t>
  </si>
  <si>
    <t>T3</t>
  </si>
  <si>
    <t>Temp_avg</t>
  </si>
  <si>
    <t>Leaf disc FW</t>
  </si>
  <si>
    <t>TW</t>
  </si>
  <si>
    <t>DW</t>
  </si>
  <si>
    <t>RWC_Calc</t>
  </si>
  <si>
    <t>Bag+Biomass</t>
  </si>
  <si>
    <t>Bag</t>
  </si>
  <si>
    <t>Biomass</t>
  </si>
  <si>
    <t>pH</t>
  </si>
  <si>
    <t>Phosphorus_ppm</t>
  </si>
  <si>
    <t>Potassium ppm</t>
  </si>
  <si>
    <t>Magnesium_ppm</t>
  </si>
  <si>
    <t>Calcium ppm</t>
  </si>
  <si>
    <t>Acidity_(meq/100g)</t>
  </si>
  <si>
    <t>CEC (meq/100g)</t>
  </si>
  <si>
    <t>K%_Sat_CEC</t>
  </si>
  <si>
    <t>Mg% Saturation of CEC</t>
  </si>
  <si>
    <t>Ca%_Sat_CEC</t>
  </si>
  <si>
    <t>Zinc_ppm</t>
  </si>
  <si>
    <t>Copper_ppm</t>
  </si>
  <si>
    <t>Sulfur ppm</t>
  </si>
  <si>
    <t>Sample_ID</t>
  </si>
  <si>
    <t>Customer_ID</t>
  </si>
  <si>
    <t>PT_N %</t>
  </si>
  <si>
    <t>PT_P %</t>
  </si>
  <si>
    <t>PT_K %</t>
  </si>
  <si>
    <t>PT_Ca %</t>
  </si>
  <si>
    <t>PT_Mg %</t>
  </si>
  <si>
    <t>PT_S %</t>
  </si>
  <si>
    <t>PT_Mn_ppm</t>
  </si>
  <si>
    <t>PT_Fe_ppm</t>
  </si>
  <si>
    <t>PT_Cu_ppm</t>
  </si>
  <si>
    <t>PT_B_ppm</t>
  </si>
  <si>
    <t>PT_Zn_ppm</t>
  </si>
  <si>
    <t>Tr1</t>
  </si>
  <si>
    <t>PL</t>
  </si>
  <si>
    <t>PL1</t>
  </si>
  <si>
    <t>Def</t>
  </si>
  <si>
    <t>Unin</t>
  </si>
  <si>
    <t>Tr1DefUninPL1</t>
  </si>
  <si>
    <t>PK21-00627</t>
  </si>
  <si>
    <t>1-2</t>
  </si>
  <si>
    <t>PL2</t>
  </si>
  <si>
    <t>Tr1DefUninPL2</t>
  </si>
  <si>
    <t>PK21-00628</t>
  </si>
  <si>
    <t>2-2</t>
  </si>
  <si>
    <t>PL3</t>
  </si>
  <si>
    <t>Tr1DefUninPL3</t>
  </si>
  <si>
    <t>PK21-00629</t>
  </si>
  <si>
    <t>3-2</t>
  </si>
  <si>
    <t>PL4</t>
  </si>
  <si>
    <t>Tr1DefUninPL4</t>
  </si>
  <si>
    <t>PK21-00630</t>
  </si>
  <si>
    <t>4-2</t>
  </si>
  <si>
    <t>PL5</t>
  </si>
  <si>
    <t>Tr1DefUninPL5</t>
  </si>
  <si>
    <t>PK21-00631</t>
  </si>
  <si>
    <t>5-2</t>
  </si>
  <si>
    <t>PL6</t>
  </si>
  <si>
    <t>Tr1DefUninPL6</t>
  </si>
  <si>
    <t>PK21-00632</t>
  </si>
  <si>
    <t>6-2</t>
  </si>
  <si>
    <t>PL7</t>
  </si>
  <si>
    <t>Tr1DefUninPL7</t>
  </si>
  <si>
    <t>PK21-00633</t>
  </si>
  <si>
    <t>7-2</t>
  </si>
  <si>
    <t>PL8</t>
  </si>
  <si>
    <t>Tr1DefUninPL8</t>
  </si>
  <si>
    <t>PK21-00634</t>
  </si>
  <si>
    <t>8-2</t>
  </si>
  <si>
    <t>PL9</t>
  </si>
  <si>
    <t>Tr1DefUninPL9</t>
  </si>
  <si>
    <t>PK21-00635</t>
  </si>
  <si>
    <t>9-2</t>
  </si>
  <si>
    <t>PL11</t>
  </si>
  <si>
    <t>Inoc</t>
  </si>
  <si>
    <t>Tr1DefInocPL11</t>
  </si>
  <si>
    <t>PK21-00636</t>
  </si>
  <si>
    <t>11-2</t>
  </si>
  <si>
    <t>PL12</t>
  </si>
  <si>
    <t>Tr1DefInocPL12</t>
  </si>
  <si>
    <t>PK21-00637</t>
  </si>
  <si>
    <t>12-2</t>
  </si>
  <si>
    <t>PL13</t>
  </si>
  <si>
    <t>Tr1DefInocPL13</t>
  </si>
  <si>
    <t>PK21-00638</t>
  </si>
  <si>
    <t>13-2</t>
  </si>
  <si>
    <t>PL14</t>
  </si>
  <si>
    <t>Tr1DefInocPL14</t>
  </si>
  <si>
    <t>PK21-00639</t>
  </si>
  <si>
    <t>14-2</t>
  </si>
  <si>
    <t>PL15</t>
  </si>
  <si>
    <t>Tr1DefInocPL15</t>
  </si>
  <si>
    <t>PK21-00640</t>
  </si>
  <si>
    <t>15-2</t>
  </si>
  <si>
    <t>PL16</t>
  </si>
  <si>
    <t>Tr1DefInocPL16</t>
  </si>
  <si>
    <t>PK21-00641</t>
  </si>
  <si>
    <t>16-2</t>
  </si>
  <si>
    <t>PL17</t>
  </si>
  <si>
    <t>Tr1DefInocPL17</t>
  </si>
  <si>
    <t>PK21-00642</t>
  </si>
  <si>
    <t>17-2</t>
  </si>
  <si>
    <t>PL18</t>
  </si>
  <si>
    <t>Tr1DefInocPL18</t>
  </si>
  <si>
    <t>PK21-00643</t>
  </si>
  <si>
    <t>18-2</t>
  </si>
  <si>
    <t>PL19</t>
  </si>
  <si>
    <t>Tr1DefInocPL19</t>
  </si>
  <si>
    <t>PK21-00644</t>
  </si>
  <si>
    <t>19-2</t>
  </si>
  <si>
    <t>PL21</t>
  </si>
  <si>
    <t>Ade</t>
  </si>
  <si>
    <t>Tr1AdeUninPL21</t>
  </si>
  <si>
    <t>PK21-00645</t>
  </si>
  <si>
    <t>21-2</t>
  </si>
  <si>
    <t>PL22</t>
  </si>
  <si>
    <t>Tr1AdeUninPL22</t>
  </si>
  <si>
    <t>PK21-00646</t>
  </si>
  <si>
    <t>22-2</t>
  </si>
  <si>
    <t>PL23</t>
  </si>
  <si>
    <t>Tr1AdeUninPL23</t>
  </si>
  <si>
    <t>PK21-00647</t>
  </si>
  <si>
    <t>23-2</t>
  </si>
  <si>
    <t>PL24</t>
  </si>
  <si>
    <t>Tr1AdeUninPL24</t>
  </si>
  <si>
    <t>PK21-00648</t>
  </si>
  <si>
    <t>24-2</t>
  </si>
  <si>
    <t>PL25</t>
  </si>
  <si>
    <t>Tr1AdeUninPL25</t>
  </si>
  <si>
    <t>PK21-00649</t>
  </si>
  <si>
    <t>25-2</t>
  </si>
  <si>
    <t>PL26</t>
  </si>
  <si>
    <t>Tr1AdeUninPL26</t>
  </si>
  <si>
    <t>PK21-00650</t>
  </si>
  <si>
    <t>26-2</t>
  </si>
  <si>
    <t>PL27</t>
  </si>
  <si>
    <t>Tr1AdeUninPL27</t>
  </si>
  <si>
    <t>PK21-00651</t>
  </si>
  <si>
    <t>27-2</t>
  </si>
  <si>
    <t>PL28</t>
  </si>
  <si>
    <t>Tr1AdeUninPL28</t>
  </si>
  <si>
    <t>PK21-00652</t>
  </si>
  <si>
    <t>28-2</t>
  </si>
  <si>
    <t>PL29</t>
  </si>
  <si>
    <t>Tr1AdeUninPL29</t>
  </si>
  <si>
    <t>PK21-00653</t>
  </si>
  <si>
    <t>29-2</t>
  </si>
  <si>
    <t>PL31</t>
  </si>
  <si>
    <t>Tr1AdeInocPL31</t>
  </si>
  <si>
    <t>PK21-00654</t>
  </si>
  <si>
    <t>31-2</t>
  </si>
  <si>
    <t>PL32</t>
  </si>
  <si>
    <t>Tr1AdeInocPL32</t>
  </si>
  <si>
    <t>PK21-00655</t>
  </si>
  <si>
    <t>32-2</t>
  </si>
  <si>
    <t>PL33</t>
  </si>
  <si>
    <t>Tr1AdeInocPL33</t>
  </si>
  <si>
    <t>PK21-00656</t>
  </si>
  <si>
    <t>33-2</t>
  </si>
  <si>
    <t>PL34</t>
  </si>
  <si>
    <t>Tr1AdeInocPL34</t>
  </si>
  <si>
    <t>PK21-00657</t>
  </si>
  <si>
    <t>34-2</t>
  </si>
  <si>
    <t>PL35</t>
  </si>
  <si>
    <t>Tr1AdeInocPL35</t>
  </si>
  <si>
    <t>PK21-00658</t>
  </si>
  <si>
    <t>35-2</t>
  </si>
  <si>
    <t>PL36</t>
  </si>
  <si>
    <t>Tr1AdeInocPL36</t>
  </si>
  <si>
    <t>PK21-00659</t>
  </si>
  <si>
    <t>36-2</t>
  </si>
  <si>
    <t>PL37</t>
  </si>
  <si>
    <t>Tr1AdeInocPL37</t>
  </si>
  <si>
    <t>PK21-00660</t>
  </si>
  <si>
    <t>37-2</t>
  </si>
  <si>
    <t>PL38</t>
  </si>
  <si>
    <t>Tr1AdeInocPL38</t>
  </si>
  <si>
    <t>PK21-00661</t>
  </si>
  <si>
    <t>38-2</t>
  </si>
  <si>
    <t>PL39</t>
  </si>
  <si>
    <t>Tr1AdeInocPL39</t>
  </si>
  <si>
    <t>PK21-00662</t>
  </si>
  <si>
    <t>39-2</t>
  </si>
  <si>
    <t>PL41</t>
  </si>
  <si>
    <t>Exc</t>
  </si>
  <si>
    <t>Tr1ExcUninPL41</t>
  </si>
  <si>
    <t>PK21-00663</t>
  </si>
  <si>
    <t>41-2</t>
  </si>
  <si>
    <t>PL42</t>
  </si>
  <si>
    <t>Tr1ExcUninPL42</t>
  </si>
  <si>
    <t>PK21-00664</t>
  </si>
  <si>
    <t>42-2</t>
  </si>
  <si>
    <t>PL43</t>
  </si>
  <si>
    <t>Tr1ExcUninPL43</t>
  </si>
  <si>
    <t>PK21-00665</t>
  </si>
  <si>
    <t>43-2</t>
  </si>
  <si>
    <t>PL44</t>
  </si>
  <si>
    <t>Tr1ExcUninPL44</t>
  </si>
  <si>
    <t>PK21-00666</t>
  </si>
  <si>
    <t>44-2</t>
  </si>
  <si>
    <t>PL45</t>
  </si>
  <si>
    <t>Tr1ExcUninPL45</t>
  </si>
  <si>
    <t>PK21-00667</t>
  </si>
  <si>
    <t>45-2</t>
  </si>
  <si>
    <t>PL46</t>
  </si>
  <si>
    <t>Tr1ExcUninPL46</t>
  </si>
  <si>
    <t>PK21-00668</t>
  </si>
  <si>
    <t>46-2</t>
  </si>
  <si>
    <t>PL47</t>
  </si>
  <si>
    <t>Tr1ExcUninPL47</t>
  </si>
  <si>
    <t>PK21-00669</t>
  </si>
  <si>
    <t>47-2</t>
  </si>
  <si>
    <t>PL48</t>
  </si>
  <si>
    <t>Tr1ExcUninPL48</t>
  </si>
  <si>
    <t>PK21-00670</t>
  </si>
  <si>
    <t>48-2</t>
  </si>
  <si>
    <t>PL49</t>
  </si>
  <si>
    <t>Tr1ExcUninPL49</t>
  </si>
  <si>
    <t>PK21-00671</t>
  </si>
  <si>
    <t>49-2</t>
  </si>
  <si>
    <t>PL51</t>
  </si>
  <si>
    <t>Tr1ExcInocPL51</t>
  </si>
  <si>
    <t>PK21-00672</t>
  </si>
  <si>
    <t>51-2</t>
  </si>
  <si>
    <t>PL52</t>
  </si>
  <si>
    <t>Tr1ExcInocPL52</t>
  </si>
  <si>
    <t>PK21-00673</t>
  </si>
  <si>
    <t>52-2</t>
  </si>
  <si>
    <t>PL53</t>
  </si>
  <si>
    <t>Tr1ExcInocPL53</t>
  </si>
  <si>
    <t>PK21-00674</t>
  </si>
  <si>
    <t>53-2</t>
  </si>
  <si>
    <t>PL54</t>
  </si>
  <si>
    <t>Tr1ExcInocPL54</t>
  </si>
  <si>
    <t>PK21-00675</t>
  </si>
  <si>
    <t>54-2</t>
  </si>
  <si>
    <t>PL55</t>
  </si>
  <si>
    <t>Tr1ExcInocPL55</t>
  </si>
  <si>
    <t>PK21-00676</t>
  </si>
  <si>
    <t>55-2</t>
  </si>
  <si>
    <t>PL56</t>
  </si>
  <si>
    <t>Tr1ExcInocPL56</t>
  </si>
  <si>
    <t>PK21-00677</t>
  </si>
  <si>
    <t>56-2</t>
  </si>
  <si>
    <t>PL57</t>
  </si>
  <si>
    <t>Tr1ExcInocPL57</t>
  </si>
  <si>
    <t>PK21-00678</t>
  </si>
  <si>
    <t>57-2</t>
  </si>
  <si>
    <t>PL58</t>
  </si>
  <si>
    <t>Tr1ExcInocPL58</t>
  </si>
  <si>
    <t>PK21-00679</t>
  </si>
  <si>
    <t>58-2</t>
  </si>
  <si>
    <t>PL59</t>
  </si>
  <si>
    <t>Tr1ExcInocPL59</t>
  </si>
  <si>
    <t>PK21-00680</t>
  </si>
  <si>
    <t>59-2</t>
  </si>
  <si>
    <t>Zn</t>
  </si>
  <si>
    <t>Al</t>
  </si>
  <si>
    <t>Tr2</t>
  </si>
  <si>
    <t>Tr2DefUninPL1</t>
  </si>
  <si>
    <t>P22-00091</t>
  </si>
  <si>
    <t>Tr2DefUninPL2</t>
  </si>
  <si>
    <t>P22-00092</t>
  </si>
  <si>
    <t>Tr2DefUninPL3</t>
  </si>
  <si>
    <t>P22-00093</t>
  </si>
  <si>
    <t>Tr2DefUninPL4</t>
  </si>
  <si>
    <t>P22-00094</t>
  </si>
  <si>
    <t>Tr2DefUninPL5</t>
  </si>
  <si>
    <t>P22-00095</t>
  </si>
  <si>
    <t>Tr2DefUninPL6</t>
  </si>
  <si>
    <t>P22-00096</t>
  </si>
  <si>
    <t>Tr2DefUninPL7</t>
  </si>
  <si>
    <t>P22-00097</t>
  </si>
  <si>
    <t>Tr2DefUninPL8</t>
  </si>
  <si>
    <t>P22-00098</t>
  </si>
  <si>
    <t>Tr2DefInocPL11</t>
  </si>
  <si>
    <t>P22-00099</t>
  </si>
  <si>
    <t>Tr2DefInocPL12</t>
  </si>
  <si>
    <t>P22-00100</t>
  </si>
  <si>
    <t>Tr2DefInocPL13</t>
  </si>
  <si>
    <t>P22-00101</t>
  </si>
  <si>
    <t>Tr2DefInocPL14</t>
  </si>
  <si>
    <t>P22-00102</t>
  </si>
  <si>
    <t>Tr2DefInocPL15</t>
  </si>
  <si>
    <t>P22-00103</t>
  </si>
  <si>
    <t>Tr2DefInocPL16</t>
  </si>
  <si>
    <t>P22-00104</t>
  </si>
  <si>
    <t>Tr2DefInocPL17</t>
  </si>
  <si>
    <t>P22-00105</t>
  </si>
  <si>
    <t>Tr2DefInocPL18</t>
  </si>
  <si>
    <t>P22-00106</t>
  </si>
  <si>
    <t>Tr2AdeUninPL21</t>
  </si>
  <si>
    <t>P22-00107</t>
  </si>
  <si>
    <t>Tr2AdeUninPL22</t>
  </si>
  <si>
    <t>P22-00108</t>
  </si>
  <si>
    <t>Tr2AdeUninPL23</t>
  </si>
  <si>
    <t>P22-00109</t>
  </si>
  <si>
    <t>Tr2AdeUninPL24</t>
  </si>
  <si>
    <t>P22-00110</t>
  </si>
  <si>
    <t>Tr2AdeUninPL25</t>
  </si>
  <si>
    <t>P22-00111</t>
  </si>
  <si>
    <t>Tr2AdeUninPL26</t>
  </si>
  <si>
    <t>P22-00112</t>
  </si>
  <si>
    <t>Tr2AdeUninPL27</t>
  </si>
  <si>
    <t>P22-00113</t>
  </si>
  <si>
    <t>Tr2AdeUninPL28</t>
  </si>
  <si>
    <t>P22-00114</t>
  </si>
  <si>
    <t>Tr2AdeInocPL31</t>
  </si>
  <si>
    <t>P22-00115</t>
  </si>
  <si>
    <t>Tr2AdeInocPL32</t>
  </si>
  <si>
    <t>P22-00116</t>
  </si>
  <si>
    <t>Tr2AdeInocPL33</t>
  </si>
  <si>
    <t>P22-00117</t>
  </si>
  <si>
    <t>Tr2AdeInocPL34</t>
  </si>
  <si>
    <t>P22-00118</t>
  </si>
  <si>
    <t>Tr2AdeInocPL35</t>
  </si>
  <si>
    <t>P22-00119</t>
  </si>
  <si>
    <t>Tr2AdeInocPL36</t>
  </si>
  <si>
    <t>P22-00120</t>
  </si>
  <si>
    <t>Tr2AdeInocPL37</t>
  </si>
  <si>
    <t>P22-00121</t>
  </si>
  <si>
    <t>Tr2AdeInocPL38</t>
  </si>
  <si>
    <t>P22-00122</t>
  </si>
  <si>
    <t>Tr2ExcUninPL41</t>
  </si>
  <si>
    <t>P22-00123</t>
  </si>
  <si>
    <t>Tr2ExcUninPL42</t>
  </si>
  <si>
    <t>P22-00124</t>
  </si>
  <si>
    <t>Tr2ExcUninPL43</t>
  </si>
  <si>
    <t>P22-00125</t>
  </si>
  <si>
    <t>Tr2ExcUninPL44</t>
  </si>
  <si>
    <t>P22-00126</t>
  </si>
  <si>
    <t>Tr2ExcUninPL45</t>
  </si>
  <si>
    <t>P22-00127</t>
  </si>
  <si>
    <t>Tr2ExcUninPL46</t>
  </si>
  <si>
    <t>P22-00128</t>
  </si>
  <si>
    <t>Tr2ExcUninPL47</t>
  </si>
  <si>
    <t>P22-00129</t>
  </si>
  <si>
    <t>Tr2ExcUninPL48</t>
  </si>
  <si>
    <t>P22-00130</t>
  </si>
  <si>
    <t>Tr2ExcInocPL51</t>
  </si>
  <si>
    <t>P22-00131</t>
  </si>
  <si>
    <t>Tr2ExcInocPL52</t>
  </si>
  <si>
    <t>P22-00132</t>
  </si>
  <si>
    <t>Tr2ExcInocPL53</t>
  </si>
  <si>
    <t>P22-00133</t>
  </si>
  <si>
    <t>Tr2ExcInocPL54</t>
  </si>
  <si>
    <t>P22-00134</t>
  </si>
  <si>
    <t>Tr2ExcInocPL55</t>
  </si>
  <si>
    <t>P22-00135</t>
  </si>
  <si>
    <t>Tr2ExcInocPL56</t>
  </si>
  <si>
    <t>P22-00136</t>
  </si>
  <si>
    <t>Tr2ExcInocPL57</t>
  </si>
  <si>
    <t>P22-00137</t>
  </si>
  <si>
    <t>Tr2ExcInocPL58</t>
  </si>
  <si>
    <t>P22-00138</t>
  </si>
  <si>
    <t>Tr3</t>
  </si>
  <si>
    <t>Tr3DefUninPL1</t>
  </si>
  <si>
    <t>P22-00139</t>
  </si>
  <si>
    <t>Tr3DefUninPL2</t>
  </si>
  <si>
    <t>P22-00140</t>
  </si>
  <si>
    <t>Tr3DefUninPL3</t>
  </si>
  <si>
    <t>P22-00141</t>
  </si>
  <si>
    <t>Tr3DefUninPL4</t>
  </si>
  <si>
    <t>P22-00142</t>
  </si>
  <si>
    <t>Tr3DefUninPL5</t>
  </si>
  <si>
    <t>P22-00143</t>
  </si>
  <si>
    <t>Tr3DefUninPL6</t>
  </si>
  <si>
    <t>P22-00144</t>
  </si>
  <si>
    <t>Tr3DefUninPL7</t>
  </si>
  <si>
    <t>P22-00145</t>
  </si>
  <si>
    <t>Tr3DefUninPL8</t>
  </si>
  <si>
    <t>P22-00146</t>
  </si>
  <si>
    <t>Tr3DefUninPL9</t>
  </si>
  <si>
    <t>P22-00147</t>
  </si>
  <si>
    <t>PL10</t>
  </si>
  <si>
    <t>Tr3DefUninPL10</t>
  </si>
  <si>
    <t>P22-00148</t>
  </si>
  <si>
    <t>Tr3DefInocPL11</t>
  </si>
  <si>
    <t>P22-00149</t>
  </si>
  <si>
    <t>Tr3DefInocPL12</t>
  </si>
  <si>
    <t>P22-00150</t>
  </si>
  <si>
    <t>Tr3DefInocPL13</t>
  </si>
  <si>
    <t>P22-00151</t>
  </si>
  <si>
    <t>Tr3DefInocPL14</t>
  </si>
  <si>
    <t>P22-00152</t>
  </si>
  <si>
    <t>Tr3DefInocPL15</t>
  </si>
  <si>
    <t>P22-00153</t>
  </si>
  <si>
    <t>Tr3DefInocPL16</t>
  </si>
  <si>
    <t>P22-00154</t>
  </si>
  <si>
    <t>Tr3DefInocPL17</t>
  </si>
  <si>
    <t>P22-00155</t>
  </si>
  <si>
    <t>Tr3DefInocPL18</t>
  </si>
  <si>
    <t>P22-00156</t>
  </si>
  <si>
    <t>Tr3DefInocPL19</t>
  </si>
  <si>
    <t>P22-00157</t>
  </si>
  <si>
    <t>PL20</t>
  </si>
  <si>
    <t>Tr3DefInocPL20</t>
  </si>
  <si>
    <t>P22-00158</t>
  </si>
  <si>
    <t>Tr3AdeUninPL21</t>
  </si>
  <si>
    <t>P22-00159</t>
  </si>
  <si>
    <t>Tr3AdeUninPL22</t>
  </si>
  <si>
    <t>P22-00160</t>
  </si>
  <si>
    <t>Tr3AdeUninPL23</t>
  </si>
  <si>
    <t>P22-00161</t>
  </si>
  <si>
    <t>Tr3AdeUninPL24</t>
  </si>
  <si>
    <t>P22-00162</t>
  </si>
  <si>
    <t>Tr3AdeUninPL25</t>
  </si>
  <si>
    <t>P22-00163</t>
  </si>
  <si>
    <t>Tr3AdeUninPL26</t>
  </si>
  <si>
    <t>P22-00164</t>
  </si>
  <si>
    <t>Tr3AdeUninPL27</t>
  </si>
  <si>
    <t>P22-00165</t>
  </si>
  <si>
    <t>Tr3AdeUninPL28</t>
  </si>
  <si>
    <t>P22-00166</t>
  </si>
  <si>
    <t>Tr3AdeUninPL29</t>
  </si>
  <si>
    <t>P22-00167</t>
  </si>
  <si>
    <t>PL30</t>
  </si>
  <si>
    <t>Tr3AdeUninPL30</t>
  </si>
  <si>
    <t>P22-00168</t>
  </si>
  <si>
    <t>Tr3AdeInocPL31</t>
  </si>
  <si>
    <t>P22-00169</t>
  </si>
  <si>
    <t>Tr3AdeInocPL32</t>
  </si>
  <si>
    <t>P22-00170</t>
  </si>
  <si>
    <t>Tr3AdeInocPL33</t>
  </si>
  <si>
    <t>P22-00171</t>
  </si>
  <si>
    <t>Tr3AdeInocPL34</t>
  </si>
  <si>
    <t>P22-00172</t>
  </si>
  <si>
    <t>Tr3AdeInocPL35</t>
  </si>
  <si>
    <t>P22-00173</t>
  </si>
  <si>
    <t>Tr3AdeInocPL36</t>
  </si>
  <si>
    <t>P22-00174</t>
  </si>
  <si>
    <t>Tr3AdeInocPL37</t>
  </si>
  <si>
    <t>P22-00175</t>
  </si>
  <si>
    <t>Tr3AdeInocPL38</t>
  </si>
  <si>
    <t>P22-00176</t>
  </si>
  <si>
    <t>Tr3AdeInocPL39</t>
  </si>
  <si>
    <t>P22-00177</t>
  </si>
  <si>
    <t>PL40</t>
  </si>
  <si>
    <t>Tr3AdeInocPL40</t>
  </si>
  <si>
    <t>P22-00178</t>
  </si>
  <si>
    <t>Tr3ExcUninPL41</t>
  </si>
  <si>
    <t>P22-00179</t>
  </si>
  <si>
    <t>Tr3ExcUninPL42</t>
  </si>
  <si>
    <t>P22-00180</t>
  </si>
  <si>
    <t>Tr3ExcUninPL43</t>
  </si>
  <si>
    <t>P22-00181</t>
  </si>
  <si>
    <t>Tr3ExcUninPL44</t>
  </si>
  <si>
    <t>P22-00182</t>
  </si>
  <si>
    <t>Tr3ExcUninPL45</t>
  </si>
  <si>
    <t>P22-00183</t>
  </si>
  <si>
    <t>Tr3ExcUninPL46</t>
  </si>
  <si>
    <t>P22-00184</t>
  </si>
  <si>
    <t>Tr3ExcUninPL47</t>
  </si>
  <si>
    <t>P22-00185</t>
  </si>
  <si>
    <t>Tr3ExcUninPL48</t>
  </si>
  <si>
    <t>P22-00186</t>
  </si>
  <si>
    <t>Tr3ExcUninPL49</t>
  </si>
  <si>
    <t>P22-00187</t>
  </si>
  <si>
    <t>PL50</t>
  </si>
  <si>
    <t>Tr3ExcUninPL50</t>
  </si>
  <si>
    <t>P22-00188</t>
  </si>
  <si>
    <t>Tr3ExcInocPL51</t>
  </si>
  <si>
    <t>P22-00189</t>
  </si>
  <si>
    <t>Tr3ExcInocPL52</t>
  </si>
  <si>
    <t>P22-00190</t>
  </si>
  <si>
    <t>Tr3ExcInocPL53</t>
  </si>
  <si>
    <t>P22-00191</t>
  </si>
  <si>
    <t>Tr3ExcInocPL54</t>
  </si>
  <si>
    <t>P22-00192</t>
  </si>
  <si>
    <t>Tr3ExcInocPL55</t>
  </si>
  <si>
    <t>P22-00193</t>
  </si>
  <si>
    <t>Tr3ExcInocPL56</t>
  </si>
  <si>
    <t>P22-00194</t>
  </si>
  <si>
    <t>Tr3ExcInocPL57</t>
  </si>
  <si>
    <t>P22-00195</t>
  </si>
  <si>
    <t>Tr3ExcInocPL58</t>
  </si>
  <si>
    <t>P22-00196</t>
  </si>
  <si>
    <t>Tr3ExcInocPL59</t>
  </si>
  <si>
    <t>P22-00197</t>
  </si>
  <si>
    <t>PL60</t>
  </si>
  <si>
    <t>Tr3ExcInocPL60</t>
  </si>
  <si>
    <t>P22-00198</t>
  </si>
  <si>
    <t>ArcSineSoilBaitProp</t>
  </si>
  <si>
    <r>
      <rPr>
        <b/>
        <sz val="11"/>
        <color theme="1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>Colonization_Root</t>
    </r>
  </si>
  <si>
    <r>
      <rPr>
        <b/>
        <sz val="11"/>
        <color theme="1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>Colonization_Leaf</t>
    </r>
  </si>
  <si>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Colonization_Leaf</t>
    </r>
  </si>
  <si>
    <t>Phosphorus ppm</t>
  </si>
  <si>
    <t>Magnesium ppm</t>
  </si>
  <si>
    <t>Acidity (meq/100g)</t>
  </si>
  <si>
    <t>K% Saturation of CEC</t>
  </si>
  <si>
    <t>Ca% Saturation of CEC</t>
  </si>
  <si>
    <t>Zinc ppm</t>
  </si>
  <si>
    <t>Copper ppm</t>
  </si>
  <si>
    <t>Sample ID</t>
  </si>
  <si>
    <t>Customer ID</t>
  </si>
  <si>
    <t>Crop</t>
  </si>
  <si>
    <t>Variety</t>
  </si>
  <si>
    <t>PT_Mn ppm</t>
  </si>
  <si>
    <t>PT_Fe ppm</t>
  </si>
  <si>
    <t>PT_Cu ppm</t>
  </si>
  <si>
    <t>PT_B ppm</t>
  </si>
  <si>
    <t>PT_Zn ppm</t>
  </si>
  <si>
    <t>Corn</t>
  </si>
  <si>
    <t>Field</t>
  </si>
  <si>
    <t>RAW DATA</t>
  </si>
  <si>
    <t>Round number: Indicates which replicate each plant belonged to. '1' indicates replicate conducted August 2021, '2' is October 2021, '3' is November 2021</t>
  </si>
  <si>
    <t>Plant#: Unique ID number for each plant, repeats every experiment</t>
  </si>
  <si>
    <t>WaterTrt: Deficit - maintained below 10% moisture content after inoculation. Adequate - maintained 10-20% moisture content. Excess - maintained above 25% moisture content</t>
  </si>
  <si>
    <t xml:space="preserve">MetarhiziumTrt: Inoculated: inoculated with Triton-X and spore solution. Uninoculated: inoculated with control, Triton-X solution. </t>
  </si>
  <si>
    <t xml:space="preserve">SoilBait% : % waxworms infected by green fungus </t>
  </si>
  <si>
    <t>Colonization_Root: Number of root samples (out of 6) colonized by Metarhizium robertsii</t>
  </si>
  <si>
    <t>Colonization_Leaf: Number of leaf samples (out of 6) colonized by Metarhizium robertsii</t>
  </si>
  <si>
    <t>Height: Height of plant taken 8/10/21, 10/7/21, 11/12/21 , from plant base to tallest leaf</t>
  </si>
  <si>
    <t xml:space="preserve">Chl_content: average of 3 chlorophyll content values taken on Aug 10 2021 on the first true leaf </t>
  </si>
  <si>
    <t>T1: Infrared temperature #1 taken 8/10/21, 10/7/21, 11/12/21 on the first true leaf</t>
  </si>
  <si>
    <t>T2: Infrared temperature #2 taken 8/10/21, 10/7/21, 11/12/21 on the first true leaf</t>
  </si>
  <si>
    <t>T3: Infrared temperature #3 taken 8/10/21, 10/7/21, 11/12/21 on the first true leaf</t>
  </si>
  <si>
    <t>Temp_avg: Average of T1, T2, T3</t>
  </si>
  <si>
    <t>Leaf disc FW: Fresh weight of 1/2 inch punched holes refrigerated on 8/11/2021 and weighed 8/12/2021</t>
  </si>
  <si>
    <t>TW: Weight of 1/2 inch punched holes after soaked in distilled water for 4 hours, refrigerated on 8/11/2021 and weighed the next day</t>
  </si>
  <si>
    <t>DW: Weight of 1/2 inch punched holes after dried in 80 degrees fahrenheit, weighed the next day</t>
  </si>
  <si>
    <t>RWC_Calc: Relative Water Content, calculated from Leaf disc FW, TW, and DW. RWC= [(FW-DW)/(TW-DW)]*100</t>
  </si>
  <si>
    <t xml:space="preserve">Bag+Biomass: Weight of aboveground biomass in paper bag, after 2 weeks drying at 75 degrees F weighed 10/25, </t>
  </si>
  <si>
    <t>Bag: Weight of paper bag storing biomass samples</t>
  </si>
  <si>
    <t>Biomass: (Bag+Biomass)-Bag</t>
  </si>
  <si>
    <t>pH: pH of soil samples taken  8/11/21, 10/8/21, 11/15-16/21</t>
  </si>
  <si>
    <t>Phosphorous ppm: Phosphorous content of soil samples taken 8/11/21, 10/8/21, 11/15-16/21, in ppm</t>
  </si>
  <si>
    <t>Potassium ppm: Potassium content of soil samples taken  8/11/21, 10/8/21, 11/15-16/21, in ppm</t>
  </si>
  <si>
    <t>Magnesium ppm: Magnesium content of soil samples taken  8/11/21, 10/8/21, 11/15-16/21, in ppm</t>
  </si>
  <si>
    <t>Calcium ppm: Calcium content of soil samples taken  8/11/21, 10/8/21, 11/15-16/21, in ppm</t>
  </si>
  <si>
    <t>Zinc ppm: Zinc content of soil samples taken 8/11/21, 10/8/21, 11/15-16/21  in ppm</t>
  </si>
  <si>
    <t>Copper ppm: Copper content of soil samples taken  8/11/21, 10/8/21, 11/15-16/21, in ppm</t>
  </si>
  <si>
    <t>Sulfur ppm: Sulfur content of soil samples taken  8/11/21, 10/8/21, 11/15-16/21, in ppm</t>
  </si>
  <si>
    <t>SOIL BAIT</t>
  </si>
  <si>
    <t>Plant ID #: Unique ID assigned to each plant, repeats every experimental round</t>
  </si>
  <si>
    <t>Water Treatment: Deficit - maintained below 10% moisture content after inoculation. Adequate - maintained 10-20% moisture content. Excess - maintained above 25% moisture content</t>
  </si>
  <si>
    <t xml:space="preserve">Metarhizium Treatment: Inoculated: inoculated with Triton-X and spore solution. Uninoculated: inoculated with control, Triton-X solution. </t>
  </si>
  <si>
    <t>Alive: after baited for 10 days in soil sample, this column represents the number of waxworms alive</t>
  </si>
  <si>
    <t>Rotten: after baited for 10 days in soil sample, this column represents the number of waxworms found dead and rotten</t>
  </si>
  <si>
    <t>GF: after baited for 10 days in soil sample, this column represents the number of waxworms staged and confirmed infected by green fungus</t>
  </si>
  <si>
    <t>WF: after baited for 10 days in soil sample, this column represents the number of waxworms staged and confirmed infected by white fungus</t>
  </si>
  <si>
    <t>Nematode: after baited for 10 days in soil sample, this column represents the number of waxworms staged and confirmed infected by nematode</t>
  </si>
  <si>
    <t>% green fungus colonized: % of waxworms total that were confirmed infected by metarhizium</t>
  </si>
  <si>
    <t>% dead from non-GF cause: % of waxworms dead from rotting, white fungus or nematode</t>
  </si>
  <si>
    <t>Group</t>
  </si>
  <si>
    <t>Water Group</t>
  </si>
  <si>
    <t>Metarhizium Group</t>
  </si>
  <si>
    <t>SoilBait_Prop</t>
  </si>
  <si>
    <t>Prop_Colonization_Root</t>
  </si>
  <si>
    <t>Prop_Colonization_Leaf</t>
  </si>
  <si>
    <t>N %</t>
  </si>
  <si>
    <t>P %</t>
  </si>
  <si>
    <t>K %</t>
  </si>
  <si>
    <t>Ca %</t>
  </si>
  <si>
    <t>Mg %</t>
  </si>
  <si>
    <t>S %</t>
  </si>
  <si>
    <t>Mn ppm</t>
  </si>
  <si>
    <t>Fe ppm</t>
  </si>
  <si>
    <t>Cu ppm</t>
  </si>
  <si>
    <t>B ppm</t>
  </si>
  <si>
    <t>Zn ppm</t>
  </si>
  <si>
    <t>Deficit</t>
  </si>
  <si>
    <t>Uninoculated</t>
  </si>
  <si>
    <t>2-</t>
  </si>
  <si>
    <t>Inoculated</t>
  </si>
  <si>
    <t>2+</t>
  </si>
  <si>
    <t>Adequate</t>
  </si>
  <si>
    <t>4-</t>
  </si>
  <si>
    <t>4+</t>
  </si>
  <si>
    <t>Excess</t>
  </si>
  <si>
    <t>6-</t>
  </si>
  <si>
    <t>6+</t>
  </si>
  <si>
    <t>soil</t>
  </si>
  <si>
    <t>plant</t>
  </si>
  <si>
    <t>%SoilBait</t>
  </si>
  <si>
    <t>%Colonization_Root</t>
  </si>
  <si>
    <t>%Colonization_Leaf</t>
  </si>
  <si>
    <t>Water Treatment</t>
  </si>
  <si>
    <t>Metarhizium Treatment</t>
  </si>
  <si>
    <t>Inoculated and Not Detected</t>
  </si>
  <si>
    <t>Inoculated and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</si>
</sst>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202124"/>
      <name val="Calibri"/>
    </font>
    <font>
      <sz val="11"/>
      <color rgb="FF000000"/>
      <name val="Calibri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5911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textRotation="9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0" xfId="0" applyFill="1" applyAlignment="1">
      <alignment textRotation="90"/>
    </xf>
    <xf numFmtId="0" fontId="0" fillId="8" borderId="0" xfId="0" applyFill="1" applyAlignment="1">
      <alignment textRotation="90"/>
    </xf>
    <xf numFmtId="0" fontId="6" fillId="7" borderId="0" xfId="0" applyFont="1" applyFill="1" applyAlignment="1">
      <alignment textRotation="90"/>
    </xf>
    <xf numFmtId="0" fontId="0" fillId="7" borderId="0" xfId="0" applyFill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8" borderId="0" xfId="0" applyFill="1"/>
    <xf numFmtId="0" fontId="0" fillId="0" borderId="0" xfId="0" applyAlignment="1">
      <alignment horizontal="center" textRotation="90"/>
    </xf>
    <xf numFmtId="0" fontId="0" fillId="8" borderId="0" xfId="0" applyFill="1" applyAlignment="1">
      <alignment horizontal="center" textRotation="90"/>
    </xf>
    <xf numFmtId="0" fontId="7" fillId="7" borderId="0" xfId="0" applyFont="1" applyFill="1"/>
    <xf numFmtId="0" fontId="8" fillId="0" borderId="0" xfId="0" applyFont="1"/>
    <xf numFmtId="0" fontId="10" fillId="0" borderId="0" xfId="0" applyFont="1" applyAlignment="1">
      <alignment textRotation="90"/>
    </xf>
    <xf numFmtId="0" fontId="11" fillId="0" borderId="0" xfId="0" applyFont="1" applyAlignment="1">
      <alignment textRotation="90"/>
    </xf>
    <xf numFmtId="0" fontId="10" fillId="0" borderId="0" xfId="0" applyFont="1" applyAlignment="1">
      <alignment horizontal="center" textRotation="90"/>
    </xf>
    <xf numFmtId="0" fontId="10" fillId="0" borderId="0" xfId="0" applyFont="1"/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2" fontId="10" fillId="0" borderId="0" xfId="0" applyNumberFormat="1" applyFont="1" applyAlignment="1">
      <alignment vertical="top"/>
    </xf>
    <xf numFmtId="1" fontId="1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1" xfId="0" applyFont="1" applyBorder="1"/>
    <xf numFmtId="0" fontId="15" fillId="0" borderId="1" xfId="0" applyFont="1" applyBorder="1"/>
    <xf numFmtId="0" fontId="1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Pivot!$H$15</c:f>
              <c:strCache>
                <c:ptCount val="1"/>
                <c:pt idx="0">
                  <c:v> Soil Detection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Pivot!$F$16:$G$18</c:f>
              <c:multiLvlStrCache>
                <c:ptCount val="3"/>
                <c:lvl>
                  <c:pt idx="0">
                    <c:v>deficit</c:v>
                  </c:pt>
                  <c:pt idx="1">
                    <c:v>excess</c:v>
                  </c:pt>
                  <c:pt idx="2">
                    <c:v>adequate</c:v>
                  </c:pt>
                </c:lvl>
                <c:lvl>
                  <c:pt idx="0">
                    <c:v>inoculated</c:v>
                  </c:pt>
                </c:lvl>
              </c:multiLvlStrCache>
            </c:multiLvlStrRef>
          </c:cat>
          <c:val>
            <c:numRef>
              <c:f>Pivot!$H$16:$H$18</c:f>
              <c:numCache>
                <c:formatCode>General</c:formatCode>
                <c:ptCount val="3"/>
                <c:pt idx="0">
                  <c:v>42.042813456777779</c:v>
                </c:pt>
                <c:pt idx="1">
                  <c:v>65.926044444444443</c:v>
                </c:pt>
                <c:pt idx="2">
                  <c:v>69.940768148148152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51C-813A-D25E32424193}"/>
            </c:ext>
          </c:extLst>
        </c:ser>
        <c:ser>
          <c:idx val="1"/>
          <c:order val="1"/>
          <c:tx>
            <c:strRef>
              <c:f>Pivot!$I$15</c:f>
              <c:strCache>
                <c:ptCount val="1"/>
                <c:pt idx="0">
                  <c:v>Root Detection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Pivot!$F$16:$G$18</c:f>
              <c:multiLvlStrCache>
                <c:ptCount val="3"/>
                <c:lvl>
                  <c:pt idx="0">
                    <c:v>deficit</c:v>
                  </c:pt>
                  <c:pt idx="1">
                    <c:v>excess</c:v>
                  </c:pt>
                  <c:pt idx="2">
                    <c:v>adequate</c:v>
                  </c:pt>
                </c:lvl>
                <c:lvl>
                  <c:pt idx="0">
                    <c:v>inoculated</c:v>
                  </c:pt>
                </c:lvl>
              </c:multiLvlStrCache>
            </c:multiLvlStrRef>
          </c:cat>
          <c:val>
            <c:numRef>
              <c:f>Pivot!$I$16:$I$18</c:f>
              <c:numCache>
                <c:formatCode>General</c:formatCode>
                <c:ptCount val="3"/>
                <c:pt idx="0">
                  <c:v>30.864185185185185</c:v>
                </c:pt>
                <c:pt idx="1">
                  <c:v>25.308641975308639</c:v>
                </c:pt>
                <c:pt idx="2">
                  <c:v>43.827160493827158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8-451C-813A-D25E3242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721000"/>
        <c:axId val="647721328"/>
      </c:barChart>
      <c:catAx>
        <c:axId val="64772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Water and </a:t>
                </a:r>
                <a:r>
                  <a:rPr lang="en-US" sz="1600" i="1"/>
                  <a:t>Metarhizium</a:t>
                </a:r>
                <a:r>
                  <a:rPr lang="en-US" sz="1600"/>
                  <a:t> 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21328"/>
        <c:crosses val="autoZero"/>
        <c:auto val="1"/>
        <c:lblAlgn val="ctr"/>
        <c:lblOffset val="100"/>
        <c:noMultiLvlLbl val="0"/>
      </c:catAx>
      <c:valAx>
        <c:axId val="647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210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Graphs!$S$40</c:f>
              <c:strCache>
                <c:ptCount val="1"/>
                <c:pt idx="0">
                  <c:v>Temp_avg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Graphs!$Q$41:$R$49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Graphs!$S$41:$S$49</c:f>
              <c:numCache>
                <c:formatCode>General</c:formatCode>
                <c:ptCount val="9"/>
                <c:pt idx="0">
                  <c:v>83.581479999999999</c:v>
                </c:pt>
                <c:pt idx="1">
                  <c:v>82.924999999999997</c:v>
                </c:pt>
                <c:pt idx="2">
                  <c:v>81.82593</c:v>
                </c:pt>
                <c:pt idx="3">
                  <c:v>81.125489999999999</c:v>
                </c:pt>
                <c:pt idx="4">
                  <c:v>82.316670000000002</c:v>
                </c:pt>
                <c:pt idx="5">
                  <c:v>80.325000000000003</c:v>
                </c:pt>
                <c:pt idx="6">
                  <c:v>81.747919999999993</c:v>
                </c:pt>
                <c:pt idx="7">
                  <c:v>82.212500000000006</c:v>
                </c:pt>
                <c:pt idx="8">
                  <c:v>80.725930000000005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6-47E0-93D1-9A3B84E7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13048"/>
        <c:axId val="931819112"/>
      </c:barChart>
      <c:catAx>
        <c:axId val="210681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19112"/>
        <c:crosses val="autoZero"/>
        <c:auto val="1"/>
        <c:lblAlgn val="ctr"/>
        <c:lblOffset val="100"/>
        <c:noMultiLvlLbl val="0"/>
      </c:catAx>
      <c:valAx>
        <c:axId val="93181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 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1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Graphs!$S$56</c:f>
              <c:strCache>
                <c:ptCount val="1"/>
                <c:pt idx="0">
                  <c:v>K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Graphs!$Q$57:$R$65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Graphs!$S$57:$S$65</c:f>
              <c:numCache>
                <c:formatCode>General</c:formatCode>
                <c:ptCount val="9"/>
                <c:pt idx="0">
                  <c:v>4.4557000000000002</c:v>
                </c:pt>
                <c:pt idx="1">
                  <c:v>4.5221</c:v>
                </c:pt>
                <c:pt idx="2">
                  <c:v>4.1543999999999999</c:v>
                </c:pt>
                <c:pt idx="3">
                  <c:v>4.0036110000000003</c:v>
                </c:pt>
                <c:pt idx="4">
                  <c:v>3.8199329999999998</c:v>
                </c:pt>
                <c:pt idx="5">
                  <c:v>3.44434</c:v>
                </c:pt>
                <c:pt idx="6">
                  <c:v>3.6089129999999998</c:v>
                </c:pt>
                <c:pt idx="7">
                  <c:v>3.5705710000000002</c:v>
                </c:pt>
                <c:pt idx="8">
                  <c:v>3.1152500000000001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6-4694-B715-32EDC96C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992727"/>
        <c:axId val="1021690599"/>
      </c:barChart>
      <c:catAx>
        <c:axId val="1583992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90599"/>
        <c:crosses val="autoZero"/>
        <c:auto val="1"/>
        <c:lblAlgn val="ctr"/>
        <c:lblOffset val="100"/>
        <c:noMultiLvlLbl val="0"/>
      </c:catAx>
      <c:valAx>
        <c:axId val="102169059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K% of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92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Graphs!$S$70</c:f>
              <c:strCache>
                <c:ptCount val="1"/>
                <c:pt idx="0">
                  <c:v>Ca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Graphs!$Q$71:$R$79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Graphs!$S$71:$S$79</c:f>
              <c:numCache>
                <c:formatCode>General</c:formatCode>
                <c:ptCount val="9"/>
                <c:pt idx="0">
                  <c:v>0.70209999999999995</c:v>
                </c:pt>
                <c:pt idx="1">
                  <c:v>0.69303999999999999</c:v>
                </c:pt>
                <c:pt idx="2">
                  <c:v>0.65787499999999999</c:v>
                </c:pt>
                <c:pt idx="3">
                  <c:v>0.71355599999999997</c:v>
                </c:pt>
                <c:pt idx="4">
                  <c:v>0.76353300000000002</c:v>
                </c:pt>
                <c:pt idx="5">
                  <c:v>0.62004000000000004</c:v>
                </c:pt>
                <c:pt idx="6">
                  <c:v>0.63037500000000002</c:v>
                </c:pt>
                <c:pt idx="7">
                  <c:v>0.55942899999999995</c:v>
                </c:pt>
                <c:pt idx="8">
                  <c:v>0.53344999999999998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2-46C8-B18D-9C1CB7BD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989815"/>
        <c:axId val="1021673319"/>
      </c:barChart>
      <c:catAx>
        <c:axId val="1583989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3319"/>
        <c:crosses val="autoZero"/>
        <c:auto val="1"/>
        <c:lblAlgn val="ctr"/>
        <c:lblOffset val="100"/>
        <c:noMultiLvlLbl val="0"/>
      </c:catAx>
      <c:valAx>
        <c:axId val="102167331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Ca% of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89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Graphs!$C$75</c:f>
              <c:strCache>
                <c:ptCount val="1"/>
                <c:pt idx="0">
                  <c:v>Mg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Graphs!$A$76:$B$84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Graphs!$C$76:$C$84</c:f>
              <c:numCache>
                <c:formatCode>General</c:formatCode>
                <c:ptCount val="9"/>
                <c:pt idx="0">
                  <c:v>0.32045600000000002</c:v>
                </c:pt>
                <c:pt idx="1">
                  <c:v>0.32866000000000001</c:v>
                </c:pt>
                <c:pt idx="2">
                  <c:v>0.30654999999999999</c:v>
                </c:pt>
                <c:pt idx="3">
                  <c:v>0.34712199999999999</c:v>
                </c:pt>
                <c:pt idx="4">
                  <c:v>0.37680000000000002</c:v>
                </c:pt>
                <c:pt idx="5">
                  <c:v>0.32734000000000002</c:v>
                </c:pt>
                <c:pt idx="6">
                  <c:v>0.35809999999999997</c:v>
                </c:pt>
                <c:pt idx="7">
                  <c:v>0.335343</c:v>
                </c:pt>
                <c:pt idx="8">
                  <c:v>0.3044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A89-BDCF-1C9CE3C23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25304"/>
        <c:axId val="445924951"/>
      </c:barChart>
      <c:catAx>
        <c:axId val="81092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4951"/>
        <c:crosses val="autoZero"/>
        <c:auto val="1"/>
        <c:lblAlgn val="ctr"/>
        <c:lblOffset val="100"/>
        <c:noMultiLvlLbl val="0"/>
      </c:catAx>
      <c:valAx>
        <c:axId val="445924951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Mg% in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2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Graphs!$C$92</c:f>
              <c:strCache>
                <c:ptCount val="1"/>
                <c:pt idx="0">
                  <c:v>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Graphs!$A$93:$B$101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Graphs!$C$93:$C$101</c:f>
              <c:numCache>
                <c:formatCode>General</c:formatCode>
                <c:ptCount val="9"/>
                <c:pt idx="0">
                  <c:v>0.178422</c:v>
                </c:pt>
                <c:pt idx="1">
                  <c:v>0.17674000000000001</c:v>
                </c:pt>
                <c:pt idx="2">
                  <c:v>0.16297500000000001</c:v>
                </c:pt>
                <c:pt idx="3">
                  <c:v>0.171768</c:v>
                </c:pt>
                <c:pt idx="4">
                  <c:v>0.195967</c:v>
                </c:pt>
                <c:pt idx="5">
                  <c:v>0.14412</c:v>
                </c:pt>
                <c:pt idx="6">
                  <c:v>0.149863</c:v>
                </c:pt>
                <c:pt idx="7">
                  <c:v>0.144957</c:v>
                </c:pt>
                <c:pt idx="8">
                  <c:v>0.11815000000000001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3-4018-97A9-2B2B4928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07640"/>
        <c:axId val="931884344"/>
      </c:barChart>
      <c:catAx>
        <c:axId val="210680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4344"/>
        <c:crosses val="autoZero"/>
        <c:auto val="1"/>
        <c:lblAlgn val="ctr"/>
        <c:lblOffset val="100"/>
        <c:noMultiLvlLbl val="0"/>
      </c:catAx>
      <c:valAx>
        <c:axId val="9318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S% in Aboveground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0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Graphs!$S$86</c:f>
              <c:strCache>
                <c:ptCount val="1"/>
                <c:pt idx="0">
                  <c:v>Cu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Graphs!$Q$87:$R$95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Graphs!$S$87:$S$95</c:f>
              <c:numCache>
                <c:formatCode>General</c:formatCode>
                <c:ptCount val="9"/>
                <c:pt idx="0">
                  <c:v>5.8655559999999998</c:v>
                </c:pt>
                <c:pt idx="1">
                  <c:v>6.14</c:v>
                </c:pt>
                <c:pt idx="2">
                  <c:v>5.3724999999999996</c:v>
                </c:pt>
                <c:pt idx="3">
                  <c:v>5.6966669999999997</c:v>
                </c:pt>
                <c:pt idx="4">
                  <c:v>6.3033330000000003</c:v>
                </c:pt>
                <c:pt idx="5">
                  <c:v>5.2539999999999996</c:v>
                </c:pt>
                <c:pt idx="6">
                  <c:v>5.1100000000000003</c:v>
                </c:pt>
                <c:pt idx="7">
                  <c:v>4.6157139999999997</c:v>
                </c:pt>
                <c:pt idx="8">
                  <c:v>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D-4ADD-B34B-AB6318AA7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1944"/>
        <c:axId val="1476061591"/>
      </c:barChart>
      <c:catAx>
        <c:axId val="15995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61591"/>
        <c:crosses val="autoZero"/>
        <c:auto val="1"/>
        <c:lblAlgn val="ctr"/>
        <c:lblOffset val="100"/>
        <c:noMultiLvlLbl val="0"/>
      </c:catAx>
      <c:valAx>
        <c:axId val="147606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Graphs!$C$107</c:f>
              <c:strCache>
                <c:ptCount val="1"/>
                <c:pt idx="0">
                  <c:v>Zn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Graphs!$A$108:$B$116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Graphs!$C$108:$C$116</c:f>
              <c:numCache>
                <c:formatCode>General</c:formatCode>
                <c:ptCount val="9"/>
                <c:pt idx="0">
                  <c:v>31.68778</c:v>
                </c:pt>
                <c:pt idx="1">
                  <c:v>33.130000000000003</c:v>
                </c:pt>
                <c:pt idx="2">
                  <c:v>25.427499999999998</c:v>
                </c:pt>
                <c:pt idx="3">
                  <c:v>21.65889</c:v>
                </c:pt>
                <c:pt idx="4">
                  <c:v>20.87</c:v>
                </c:pt>
                <c:pt idx="5">
                  <c:v>18.149999999999999</c:v>
                </c:pt>
                <c:pt idx="6">
                  <c:v>15.795</c:v>
                </c:pt>
                <c:pt idx="7">
                  <c:v>14.988569999999999</c:v>
                </c:pt>
                <c:pt idx="8">
                  <c:v>10.404999999999999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6-435F-99E4-E9319F44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70679"/>
        <c:axId val="470929096"/>
      </c:barChart>
      <c:catAx>
        <c:axId val="428270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9096"/>
        <c:crosses val="autoZero"/>
        <c:auto val="1"/>
        <c:lblAlgn val="ctr"/>
        <c:lblOffset val="100"/>
        <c:noMultiLvlLbl val="0"/>
      </c:catAx>
      <c:valAx>
        <c:axId val="4709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Zn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70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Graphs!$S$101</c:f>
              <c:strCache>
                <c:ptCount val="1"/>
                <c:pt idx="0">
                  <c:v>Fe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Graphs!$Q$102:$R$110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Graphs!$S$102:$S$110</c:f>
              <c:numCache>
                <c:formatCode>General</c:formatCode>
                <c:ptCount val="9"/>
                <c:pt idx="0">
                  <c:v>64.081109999999995</c:v>
                </c:pt>
                <c:pt idx="1">
                  <c:v>68.712000000000003</c:v>
                </c:pt>
                <c:pt idx="2">
                  <c:v>65.5</c:v>
                </c:pt>
                <c:pt idx="3">
                  <c:v>62.053330000000003</c:v>
                </c:pt>
                <c:pt idx="4">
                  <c:v>74.663330000000002</c:v>
                </c:pt>
                <c:pt idx="5">
                  <c:v>56.762</c:v>
                </c:pt>
                <c:pt idx="6">
                  <c:v>51.227499999999999</c:v>
                </c:pt>
                <c:pt idx="7">
                  <c:v>51.071429999999999</c:v>
                </c:pt>
                <c:pt idx="8">
                  <c:v>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813-81CB-11262062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574216"/>
        <c:axId val="676321255"/>
      </c:barChart>
      <c:catAx>
        <c:axId val="214257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21255"/>
        <c:crosses val="autoZero"/>
        <c:auto val="1"/>
        <c:lblAlgn val="ctr"/>
        <c:lblOffset val="100"/>
        <c:noMultiLvlLbl val="0"/>
      </c:catAx>
      <c:valAx>
        <c:axId val="676321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Graphs!$C$122</c:f>
              <c:strCache>
                <c:ptCount val="1"/>
                <c:pt idx="0">
                  <c:v>B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Graphs!$A$123:$B$131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Graphs!$C$123:$C$131</c:f>
              <c:numCache>
                <c:formatCode>General</c:formatCode>
                <c:ptCount val="9"/>
                <c:pt idx="0">
                  <c:v>12.56222</c:v>
                </c:pt>
                <c:pt idx="1">
                  <c:v>13.426</c:v>
                </c:pt>
                <c:pt idx="2">
                  <c:v>11.6225</c:v>
                </c:pt>
                <c:pt idx="3">
                  <c:v>10.713329999999999</c:v>
                </c:pt>
                <c:pt idx="4">
                  <c:v>10.09</c:v>
                </c:pt>
                <c:pt idx="5">
                  <c:v>9.6720000000000006</c:v>
                </c:pt>
                <c:pt idx="6">
                  <c:v>12.65375</c:v>
                </c:pt>
                <c:pt idx="7">
                  <c:v>9.0785699999999991</c:v>
                </c:pt>
                <c:pt idx="8">
                  <c:v>10.18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B-4A18-AB01-889E08E6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172200"/>
        <c:axId val="449993671"/>
      </c:barChart>
      <c:catAx>
        <c:axId val="126617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3671"/>
        <c:crosses val="autoZero"/>
        <c:auto val="1"/>
        <c:lblAlgn val="ctr"/>
        <c:lblOffset val="100"/>
        <c:noMultiLvlLbl val="0"/>
      </c:catAx>
      <c:valAx>
        <c:axId val="44999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 content in Aboveground Biomass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7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Graphs!$S$122</c:f>
              <c:strCache>
                <c:ptCount val="1"/>
                <c:pt idx="0">
                  <c:v>Chl_content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Graphs!$Q$123:$R$131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Graphs!$S$123:$S$131</c:f>
              <c:numCache>
                <c:formatCode>General</c:formatCode>
                <c:ptCount val="9"/>
                <c:pt idx="0">
                  <c:v>42.788890000000002</c:v>
                </c:pt>
                <c:pt idx="1">
                  <c:v>38.162500000000001</c:v>
                </c:pt>
                <c:pt idx="2">
                  <c:v>39.5</c:v>
                </c:pt>
                <c:pt idx="3">
                  <c:v>42.294119999999999</c:v>
                </c:pt>
                <c:pt idx="4">
                  <c:v>46.75</c:v>
                </c:pt>
                <c:pt idx="5">
                  <c:v>39.458329999999997</c:v>
                </c:pt>
                <c:pt idx="6">
                  <c:v>31.34375</c:v>
                </c:pt>
                <c:pt idx="7">
                  <c:v>40.112499999999997</c:v>
                </c:pt>
                <c:pt idx="8">
                  <c:v>36.22222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2-4B98-8D04-D1A9D002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13880"/>
        <c:axId val="1517286983"/>
      </c:barChart>
      <c:catAx>
        <c:axId val="210681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86983"/>
        <c:crosses val="autoZero"/>
        <c:auto val="1"/>
        <c:lblAlgn val="ctr"/>
        <c:lblOffset val="100"/>
        <c:noMultiLvlLbl val="0"/>
      </c:catAx>
      <c:valAx>
        <c:axId val="1517286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Pivot!$H$15</c:f>
              <c:strCache>
                <c:ptCount val="1"/>
                <c:pt idx="0">
                  <c:v> Soil Detection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Pivot!$G$16:$G$18</c:f>
              <c:strCache>
                <c:ptCount val="3"/>
                <c:pt idx="0">
                  <c:v>deficit</c:v>
                </c:pt>
                <c:pt idx="1">
                  <c:v>excess</c:v>
                </c:pt>
                <c:pt idx="2">
                  <c:v>adequate</c:v>
                </c:pt>
              </c:strCache>
            </c:strRef>
          </c:cat>
          <c:val>
            <c:numRef>
              <c:f>Pivot!$H$16:$H$18</c:f>
              <c:numCache>
                <c:formatCode>General</c:formatCode>
                <c:ptCount val="3"/>
                <c:pt idx="0">
                  <c:v>42.042813456777779</c:v>
                </c:pt>
                <c:pt idx="1">
                  <c:v>65.926044444444443</c:v>
                </c:pt>
                <c:pt idx="2">
                  <c:v>69.940768148148152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4-4A92-B06B-7B1E74CA7807}"/>
            </c:ext>
          </c:extLst>
        </c:ser>
        <c:ser>
          <c:idx val="1"/>
          <c:order val="1"/>
          <c:tx>
            <c:strRef>
              <c:f>Pivot!$I$15</c:f>
              <c:strCache>
                <c:ptCount val="1"/>
                <c:pt idx="0">
                  <c:v>Root Detection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Pivot!$G$16:$G$18</c:f>
              <c:strCache>
                <c:ptCount val="3"/>
                <c:pt idx="0">
                  <c:v>deficit</c:v>
                </c:pt>
                <c:pt idx="1">
                  <c:v>excess</c:v>
                </c:pt>
                <c:pt idx="2">
                  <c:v>adequate</c:v>
                </c:pt>
              </c:strCache>
            </c:strRef>
          </c:cat>
          <c:val>
            <c:numRef>
              <c:f>Pivot!$I$16:$I$18</c:f>
              <c:numCache>
                <c:formatCode>General</c:formatCode>
                <c:ptCount val="3"/>
                <c:pt idx="0">
                  <c:v>30.864185185185185</c:v>
                </c:pt>
                <c:pt idx="1">
                  <c:v>25.308641975308639</c:v>
                </c:pt>
                <c:pt idx="2">
                  <c:v>43.827160493827158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4-4A92-B06B-7B1E74CA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28984"/>
        <c:axId val="704328000"/>
      </c:lineChart>
      <c:catAx>
        <c:axId val="70432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8000"/>
        <c:crosses val="autoZero"/>
        <c:auto val="1"/>
        <c:lblAlgn val="ctr"/>
        <c:lblOffset val="100"/>
        <c:noMultiLvlLbl val="0"/>
      </c:catAx>
      <c:valAx>
        <c:axId val="7043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Graphs!$D$139</c:f>
              <c:strCache>
                <c:ptCount val="1"/>
                <c:pt idx="0">
                  <c:v>RWC_Calc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Graphs!$B$140:$C$148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Graphs!$D$140:$D$148</c:f>
              <c:numCache>
                <c:formatCode>General</c:formatCode>
                <c:ptCount val="9"/>
                <c:pt idx="0">
                  <c:v>71.032359999999997</c:v>
                </c:pt>
                <c:pt idx="1">
                  <c:v>79.82996</c:v>
                </c:pt>
                <c:pt idx="2">
                  <c:v>77.055549999999997</c:v>
                </c:pt>
                <c:pt idx="3">
                  <c:v>89.737399999999994</c:v>
                </c:pt>
                <c:pt idx="4">
                  <c:v>92.273390000000006</c:v>
                </c:pt>
                <c:pt idx="5">
                  <c:v>89.828990000000005</c:v>
                </c:pt>
                <c:pt idx="6">
                  <c:v>87.46163</c:v>
                </c:pt>
                <c:pt idx="7">
                  <c:v>91.100830000000002</c:v>
                </c:pt>
                <c:pt idx="8">
                  <c:v>87.460980000000006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4-4D1D-A82C-82F3DC5F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195031"/>
        <c:axId val="379980663"/>
      </c:barChart>
      <c:catAx>
        <c:axId val="2062195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80663"/>
        <c:crosses val="autoZero"/>
        <c:auto val="1"/>
        <c:lblAlgn val="ctr"/>
        <c:lblOffset val="100"/>
        <c:noMultiLvlLbl val="0"/>
      </c:catAx>
      <c:valAx>
        <c:axId val="3799806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Water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95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F8F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Averages!$Z$50:$AA$55</c:f>
              <c:multiLvlStrCache>
                <c:ptCount val="6"/>
                <c:lvl>
                  <c:pt idx="0">
                    <c:v>Uninoculated</c:v>
                  </c:pt>
                  <c:pt idx="1">
                    <c:v>Inoculated</c:v>
                  </c:pt>
                  <c:pt idx="2">
                    <c:v>Uninoculated</c:v>
                  </c:pt>
                  <c:pt idx="3">
                    <c:v>Inoculated</c:v>
                  </c:pt>
                  <c:pt idx="4">
                    <c:v>Uninoculated</c:v>
                  </c:pt>
                  <c:pt idx="5">
                    <c:v>Inoculated</c:v>
                  </c:pt>
                </c:lvl>
                <c:lvl>
                  <c:pt idx="0">
                    <c:v>Deficit</c:v>
                  </c:pt>
                  <c:pt idx="2">
                    <c:v>Adequate</c:v>
                  </c:pt>
                  <c:pt idx="4">
                    <c:v>Excess</c:v>
                  </c:pt>
                </c:lvl>
              </c:multiLvlStrCache>
            </c:multiLvlStrRef>
          </c:cat>
          <c:val>
            <c:numRef>
              <c:f>Averages!$AB$50:$AB$55</c:f>
              <c:numCache>
                <c:formatCode>General</c:formatCode>
                <c:ptCount val="6"/>
                <c:pt idx="0">
                  <c:v>0</c:v>
                </c:pt>
                <c:pt idx="1">
                  <c:v>0.47142760784294119</c:v>
                </c:pt>
                <c:pt idx="2">
                  <c:v>1.5685882352941178E-2</c:v>
                </c:pt>
                <c:pt idx="3">
                  <c:v>0.64415737647058824</c:v>
                </c:pt>
                <c:pt idx="4">
                  <c:v>5.8331250000000001E-2</c:v>
                </c:pt>
                <c:pt idx="5">
                  <c:v>0.58823711764705877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5-43F5-AD83-7CABE6AFCA5E}"/>
            </c:ext>
          </c:extLst>
        </c:ser>
        <c:ser>
          <c:idx val="1"/>
          <c:order val="1"/>
          <c:spPr>
            <a:solidFill>
              <a:srgbClr val="C6591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Averages!$Z$50:$AA$55</c:f>
              <c:multiLvlStrCache>
                <c:ptCount val="6"/>
                <c:lvl>
                  <c:pt idx="0">
                    <c:v>Uninoculated</c:v>
                  </c:pt>
                  <c:pt idx="1">
                    <c:v>Inoculated</c:v>
                  </c:pt>
                  <c:pt idx="2">
                    <c:v>Uninoculated</c:v>
                  </c:pt>
                  <c:pt idx="3">
                    <c:v>Inoculated</c:v>
                  </c:pt>
                  <c:pt idx="4">
                    <c:v>Uninoculated</c:v>
                  </c:pt>
                  <c:pt idx="5">
                    <c:v>Inoculated</c:v>
                  </c:pt>
                </c:lvl>
                <c:lvl>
                  <c:pt idx="0">
                    <c:v>Deficit</c:v>
                  </c:pt>
                  <c:pt idx="2">
                    <c:v>Adequate</c:v>
                  </c:pt>
                  <c:pt idx="4">
                    <c:v>Excess</c:v>
                  </c:pt>
                </c:lvl>
              </c:multiLvlStrCache>
            </c:multiLvlStrRef>
          </c:cat>
          <c:val>
            <c:numRef>
              <c:f>Averages!$AC$50:$AC$55</c:f>
              <c:numCache>
                <c:formatCode>General</c:formatCode>
                <c:ptCount val="6"/>
                <c:pt idx="0">
                  <c:v>0</c:v>
                </c:pt>
                <c:pt idx="1">
                  <c:v>0.24509803921568629</c:v>
                </c:pt>
                <c:pt idx="2">
                  <c:v>0</c:v>
                </c:pt>
                <c:pt idx="3">
                  <c:v>0.46875</c:v>
                </c:pt>
                <c:pt idx="4">
                  <c:v>2.0833333333333332E-2</c:v>
                </c:pt>
                <c:pt idx="5">
                  <c:v>0.2745098039215686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5-43F5-AD83-7CABE6AFCA5E}"/>
            </c:ext>
          </c:extLst>
        </c:ser>
        <c:ser>
          <c:idx val="2"/>
          <c:order val="2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Averages!$Z$50:$AA$55</c:f>
              <c:multiLvlStrCache>
                <c:ptCount val="6"/>
                <c:lvl>
                  <c:pt idx="0">
                    <c:v>Uninoculated</c:v>
                  </c:pt>
                  <c:pt idx="1">
                    <c:v>Inoculated</c:v>
                  </c:pt>
                  <c:pt idx="2">
                    <c:v>Uninoculated</c:v>
                  </c:pt>
                  <c:pt idx="3">
                    <c:v>Inoculated</c:v>
                  </c:pt>
                  <c:pt idx="4">
                    <c:v>Uninoculated</c:v>
                  </c:pt>
                  <c:pt idx="5">
                    <c:v>Inoculated</c:v>
                  </c:pt>
                </c:lvl>
                <c:lvl>
                  <c:pt idx="0">
                    <c:v>Deficit</c:v>
                  </c:pt>
                  <c:pt idx="2">
                    <c:v>Adequate</c:v>
                  </c:pt>
                  <c:pt idx="4">
                    <c:v>Excess</c:v>
                  </c:pt>
                </c:lvl>
              </c:multiLvlStrCache>
            </c:multiLvlStrRef>
          </c:cat>
          <c:val>
            <c:numRef>
              <c:f>Averages!$AD$50:$AD$55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1.9607843137254902E-2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5-43F5-AD83-7CABE6AF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78232"/>
        <c:axId val="318989624"/>
      </c:barChart>
      <c:catAx>
        <c:axId val="17187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89624"/>
        <c:crosses val="autoZero"/>
        <c:auto val="1"/>
        <c:lblAlgn val="ctr"/>
        <c:lblOffset val="100"/>
        <c:noMultiLvlLbl val="0"/>
      </c:catAx>
      <c:valAx>
        <c:axId val="318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Infected or Colonized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Graphs!$A$2:$B$10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Graphs!$C$2:$C$10</c:f>
              <c:numCache>
                <c:formatCode>General</c:formatCode>
                <c:ptCount val="9"/>
                <c:pt idx="0">
                  <c:v>6.5444440000000004</c:v>
                </c:pt>
                <c:pt idx="1">
                  <c:v>7.9162499999999998</c:v>
                </c:pt>
                <c:pt idx="2">
                  <c:v>8.4644440000000003</c:v>
                </c:pt>
                <c:pt idx="3">
                  <c:v>13.697649999999999</c:v>
                </c:pt>
                <c:pt idx="4">
                  <c:v>12.5025</c:v>
                </c:pt>
                <c:pt idx="5">
                  <c:v>17.061669999999999</c:v>
                </c:pt>
                <c:pt idx="6">
                  <c:v>19.234380000000002</c:v>
                </c:pt>
                <c:pt idx="7">
                  <c:v>12.805</c:v>
                </c:pt>
                <c:pt idx="8">
                  <c:v>23.064440000000001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4-49F2-8727-BB43547D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113256"/>
        <c:axId val="1742327480"/>
      </c:barChart>
      <c:catAx>
        <c:axId val="164511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27480"/>
        <c:crosses val="autoZero"/>
        <c:auto val="1"/>
        <c:lblAlgn val="ctr"/>
        <c:lblOffset val="100"/>
        <c:noMultiLvlLbl val="0"/>
      </c:catAx>
      <c:valAx>
        <c:axId val="17423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Aboveground Biomass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1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Averages!$K$26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Averages!$I$27:$J$35</c:f>
            </c:multiLvlStrRef>
          </c:cat>
          <c:val>
            <c:numRef>
              <c:f>Averages!$K$27:$K$35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41F-4FB7-893B-CBCB71FF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158743"/>
        <c:axId val="1510851048"/>
      </c:barChart>
      <c:catAx>
        <c:axId val="1447158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51048"/>
        <c:crosses val="autoZero"/>
        <c:auto val="1"/>
        <c:lblAlgn val="ctr"/>
        <c:lblOffset val="100"/>
        <c:noMultiLvlLbl val="0"/>
      </c:catAx>
      <c:valAx>
        <c:axId val="151085104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58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Graphs!$C$22</c:f>
              <c:strCache>
                <c:ptCount val="1"/>
                <c:pt idx="0">
                  <c:v>Phosphorus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Graphs!$A$23:$B$31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Graphs!$C$23:$C$31</c:f>
              <c:numCache>
                <c:formatCode>General</c:formatCode>
                <c:ptCount val="9"/>
                <c:pt idx="0">
                  <c:v>67.111109999999996</c:v>
                </c:pt>
                <c:pt idx="1">
                  <c:v>71.75</c:v>
                </c:pt>
                <c:pt idx="2">
                  <c:v>72.777780000000007</c:v>
                </c:pt>
                <c:pt idx="3">
                  <c:v>72.882350000000002</c:v>
                </c:pt>
                <c:pt idx="4">
                  <c:v>71.5</c:v>
                </c:pt>
                <c:pt idx="5">
                  <c:v>73</c:v>
                </c:pt>
                <c:pt idx="6">
                  <c:v>68.75</c:v>
                </c:pt>
                <c:pt idx="7">
                  <c:v>63.25</c:v>
                </c:pt>
                <c:pt idx="8">
                  <c:v>69.222219999999993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2-49BC-A93A-D0AF8951A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982583"/>
        <c:axId val="1530202136"/>
      </c:barChart>
      <c:catAx>
        <c:axId val="1461982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02136"/>
        <c:crosses val="autoZero"/>
        <c:auto val="1"/>
        <c:lblAlgn val="ctr"/>
        <c:lblOffset val="100"/>
        <c:noMultiLvlLbl val="0"/>
      </c:catAx>
      <c:valAx>
        <c:axId val="15302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Phosphorous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82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Graphs!$C$38</c:f>
              <c:strCache>
                <c:ptCount val="1"/>
                <c:pt idx="0">
                  <c:v>Magnesium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Graphs!$A$39:$B$47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Graphs!$C$39:$C$47</c:f>
              <c:numCache>
                <c:formatCode>General</c:formatCode>
                <c:ptCount val="9"/>
                <c:pt idx="0">
                  <c:v>390.22219999999999</c:v>
                </c:pt>
                <c:pt idx="1">
                  <c:v>431.625</c:v>
                </c:pt>
                <c:pt idx="2">
                  <c:v>440.22219999999999</c:v>
                </c:pt>
                <c:pt idx="3">
                  <c:v>449.52940000000001</c:v>
                </c:pt>
                <c:pt idx="4">
                  <c:v>394.5</c:v>
                </c:pt>
                <c:pt idx="5">
                  <c:v>468.16669999999999</c:v>
                </c:pt>
                <c:pt idx="6">
                  <c:v>471.625</c:v>
                </c:pt>
                <c:pt idx="7">
                  <c:v>449</c:v>
                </c:pt>
                <c:pt idx="8">
                  <c:v>480.55560000000003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7-4B16-85DC-77F81EBDD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174184"/>
        <c:axId val="923657783"/>
      </c:barChart>
      <c:catAx>
        <c:axId val="108617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57783"/>
        <c:crosses val="autoZero"/>
        <c:auto val="1"/>
        <c:lblAlgn val="ctr"/>
        <c:lblOffset val="100"/>
        <c:noMultiLvlLbl val="0"/>
      </c:catAx>
      <c:valAx>
        <c:axId val="923657783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Magnesium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7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Graphs!$C$54</c:f>
              <c:strCache>
                <c:ptCount val="1"/>
                <c:pt idx="0">
                  <c:v>Potassium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Graphs!$A$55:$B$63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Graphs!$C$55:$C$63</c:f>
              <c:numCache>
                <c:formatCode>General</c:formatCode>
                <c:ptCount val="9"/>
                <c:pt idx="0">
                  <c:v>127.2222</c:v>
                </c:pt>
                <c:pt idx="1">
                  <c:v>130.375</c:v>
                </c:pt>
                <c:pt idx="2">
                  <c:v>104.88890000000001</c:v>
                </c:pt>
                <c:pt idx="3">
                  <c:v>78.647059999999996</c:v>
                </c:pt>
                <c:pt idx="4">
                  <c:v>81</c:v>
                </c:pt>
                <c:pt idx="5">
                  <c:v>70.083330000000004</c:v>
                </c:pt>
                <c:pt idx="6">
                  <c:v>43.0625</c:v>
                </c:pt>
                <c:pt idx="7">
                  <c:v>51.75</c:v>
                </c:pt>
                <c:pt idx="8">
                  <c:v>34.55556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C-4150-A195-473B1F190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283703"/>
        <c:axId val="1610775911"/>
      </c:barChart>
      <c:catAx>
        <c:axId val="2049283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75911"/>
        <c:crosses val="autoZero"/>
        <c:auto val="1"/>
        <c:lblAlgn val="ctr"/>
        <c:lblOffset val="100"/>
        <c:noMultiLvlLbl val="0"/>
      </c:catAx>
      <c:valAx>
        <c:axId val="1610775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Potassium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8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Graphs!$S$25</c:f>
              <c:strCache>
                <c:ptCount val="1"/>
                <c:pt idx="0">
                  <c:v>Calcium ppm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Graphs!$Q$26:$R$34</c:f>
              <c:multiLvlStrCache>
                <c:ptCount val="9"/>
                <c:lvl>
                  <c:pt idx="0">
                    <c:v>Uninoculated</c:v>
                  </c:pt>
                  <c:pt idx="1">
                    <c:v>Inoculated and Not Detected</c:v>
                  </c:pt>
                  <c:pt idx="2">
                    <c:v>Inoculated and Detected</c:v>
                  </c:pt>
                  <c:pt idx="3">
                    <c:v>Uninoculated</c:v>
                  </c:pt>
                  <c:pt idx="4">
                    <c:v>Inoculated and Not Detected</c:v>
                  </c:pt>
                  <c:pt idx="5">
                    <c:v>Inoculated and Detected</c:v>
                  </c:pt>
                  <c:pt idx="6">
                    <c:v>Uninoculated</c:v>
                  </c:pt>
                  <c:pt idx="7">
                    <c:v>Inoculated and Not Detected</c:v>
                  </c:pt>
                  <c:pt idx="8">
                    <c:v>Inoculated and Detected</c:v>
                  </c:pt>
                </c:lvl>
                <c:lvl>
                  <c:pt idx="0">
                    <c:v>Deficit</c:v>
                  </c:pt>
                  <c:pt idx="3">
                    <c:v>Adequate</c:v>
                  </c:pt>
                  <c:pt idx="6">
                    <c:v>Excess</c:v>
                  </c:pt>
                </c:lvl>
              </c:multiLvlStrCache>
            </c:multiLvlStrRef>
          </c:cat>
          <c:val>
            <c:numRef>
              <c:f>Graphs!$S$26:$S$34</c:f>
              <c:numCache>
                <c:formatCode>General</c:formatCode>
                <c:ptCount val="9"/>
                <c:pt idx="0">
                  <c:v>2856.7</c:v>
                </c:pt>
                <c:pt idx="1">
                  <c:v>3207.875</c:v>
                </c:pt>
                <c:pt idx="2">
                  <c:v>3432.933</c:v>
                </c:pt>
                <c:pt idx="3">
                  <c:v>3090.3</c:v>
                </c:pt>
                <c:pt idx="4">
                  <c:v>3003.125</c:v>
                </c:pt>
                <c:pt idx="5">
                  <c:v>3254.192</c:v>
                </c:pt>
                <c:pt idx="6">
                  <c:v>3359.7190000000001</c:v>
                </c:pt>
                <c:pt idx="7">
                  <c:v>3153.663</c:v>
                </c:pt>
                <c:pt idx="8">
                  <c:v>3494.1559999999999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E-4A9F-86C5-5D8F8C7B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22392"/>
        <c:axId val="445905511"/>
      </c:barChart>
      <c:catAx>
        <c:axId val="81092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and Metarhizium 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05511"/>
        <c:crosses val="autoZero"/>
        <c:auto val="1"/>
        <c:lblAlgn val="ctr"/>
        <c:lblOffset val="100"/>
        <c:noMultiLvlLbl val="0"/>
      </c:catAx>
      <c:valAx>
        <c:axId val="44590551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Calcium content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2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152400</xdr:rowOff>
    </xdr:from>
    <xdr:to>
      <xdr:col>20</xdr:col>
      <xdr:colOff>76199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08CF2-DC48-45FC-8EA3-197FA56E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21</xdr:row>
      <xdr:rowOff>142875</xdr:rowOff>
    </xdr:from>
    <xdr:to>
      <xdr:col>10</xdr:col>
      <xdr:colOff>95250</xdr:colOff>
      <xdr:row>36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3B2982-E1FB-40CA-AE35-A425D4284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36</xdr:row>
      <xdr:rowOff>0</xdr:rowOff>
    </xdr:from>
    <xdr:to>
      <xdr:col>43</xdr:col>
      <xdr:colOff>381000</xdr:colOff>
      <xdr:row>56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141E0-EA4D-4EBD-BF7C-E87CFCDF1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133350</xdr:rowOff>
    </xdr:from>
    <xdr:to>
      <xdr:col>13</xdr:col>
      <xdr:colOff>66675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CA78B-3936-457F-99AE-1B5390B62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29</xdr:col>
      <xdr:colOff>152400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A18D9-33AE-4FBA-97B0-3D5F5C64411C}"/>
            </a:ext>
            <a:ext uri="{147F2762-F138-4A5C-976F-8EAC2B608ADB}">
              <a16:predDERef xmlns:a16="http://schemas.microsoft.com/office/drawing/2014/main" pred="{D73CA78B-3936-457F-99AE-1B5390B62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20</xdr:row>
      <xdr:rowOff>9525</xdr:rowOff>
    </xdr:from>
    <xdr:to>
      <xdr:col>14</xdr:col>
      <xdr:colOff>438150</xdr:colOff>
      <xdr:row>34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DB5EA-1032-4BC7-91F1-B9326868E903}"/>
            </a:ext>
            <a:ext uri="{147F2762-F138-4A5C-976F-8EAC2B608ADB}">
              <a16:predDERef xmlns:a16="http://schemas.microsoft.com/office/drawing/2014/main" pred="{452A18D9-33AE-4FBA-97B0-3D5F5C64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35</xdr:row>
      <xdr:rowOff>38100</xdr:rowOff>
    </xdr:from>
    <xdr:to>
      <xdr:col>14</xdr:col>
      <xdr:colOff>533400</xdr:colOff>
      <xdr:row>51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F5868-C15E-4A05-AB57-1437E9C8E182}"/>
            </a:ext>
            <a:ext uri="{147F2762-F138-4A5C-976F-8EAC2B608ADB}">
              <a16:predDERef xmlns:a16="http://schemas.microsoft.com/office/drawing/2014/main" pred="{4A2DB5EA-1032-4BC7-91F1-B9326868E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209550</xdr:colOff>
      <xdr:row>56</xdr:row>
      <xdr:rowOff>171450</xdr:rowOff>
    </xdr:from>
    <xdr:to>
      <xdr:col>13</xdr:col>
      <xdr:colOff>514350</xdr:colOff>
      <xdr:row>71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198DD7-93E5-4D24-9E29-1D9FAF48440B}"/>
            </a:ext>
            <a:ext uri="{147F2762-F138-4A5C-976F-8EAC2B608ADB}">
              <a16:predDERef xmlns:a16="http://schemas.microsoft.com/office/drawing/2014/main" pred="{1A9F5868-C15E-4A05-AB57-1437E9C8E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342900</xdr:colOff>
      <xdr:row>22</xdr:row>
      <xdr:rowOff>104775</xdr:rowOff>
    </xdr:from>
    <xdr:to>
      <xdr:col>28</xdr:col>
      <xdr:colOff>38100</xdr:colOff>
      <xdr:row>36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D94876-C4D9-4F1B-8373-CDA7ADE2EEB6}"/>
            </a:ext>
            <a:ext uri="{147F2762-F138-4A5C-976F-8EAC2B608ADB}">
              <a16:predDERef xmlns:a16="http://schemas.microsoft.com/office/drawing/2014/main" pred="{04198DD7-93E5-4D24-9E29-1D9FAF484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495300</xdr:colOff>
      <xdr:row>38</xdr:row>
      <xdr:rowOff>9525</xdr:rowOff>
    </xdr:from>
    <xdr:to>
      <xdr:col>27</xdr:col>
      <xdr:colOff>190500</xdr:colOff>
      <xdr:row>52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D201B8-A013-4F65-8CE2-C8E8D352627A}"/>
            </a:ext>
            <a:ext uri="{147F2762-F138-4A5C-976F-8EAC2B608ADB}">
              <a16:predDERef xmlns:a16="http://schemas.microsoft.com/office/drawing/2014/main" pred="{B4D94876-C4D9-4F1B-8373-CDA7ADE2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</xdr:colOff>
      <xdr:row>53</xdr:row>
      <xdr:rowOff>19050</xdr:rowOff>
    </xdr:from>
    <xdr:to>
      <xdr:col>27</xdr:col>
      <xdr:colOff>333375</xdr:colOff>
      <xdr:row>67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F1843B-4E31-4604-A6AC-CCBAC49378BE}"/>
            </a:ext>
            <a:ext uri="{147F2762-F138-4A5C-976F-8EAC2B608ADB}">
              <a16:predDERef xmlns:a16="http://schemas.microsoft.com/office/drawing/2014/main" pred="{7ED201B8-A013-4F65-8CE2-C8E8D3526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533400</xdr:colOff>
      <xdr:row>68</xdr:row>
      <xdr:rowOff>180975</xdr:rowOff>
    </xdr:from>
    <xdr:to>
      <xdr:col>27</xdr:col>
      <xdr:colOff>228600</xdr:colOff>
      <xdr:row>83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F75D4D-93CF-43D2-B879-3D1C09AE48BD}"/>
            </a:ext>
            <a:ext uri="{147F2762-F138-4A5C-976F-8EAC2B608ADB}">
              <a16:predDERef xmlns:a16="http://schemas.microsoft.com/office/drawing/2014/main" pred="{7DF1843B-4E31-4604-A6AC-CCBAC4937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333375</xdr:colOff>
      <xdr:row>73</xdr:row>
      <xdr:rowOff>57150</xdr:rowOff>
    </xdr:from>
    <xdr:to>
      <xdr:col>11</xdr:col>
      <xdr:colOff>28575</xdr:colOff>
      <xdr:row>87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EFF2EA-3076-424E-89D6-9EA8110AFA36}"/>
            </a:ext>
            <a:ext uri="{147F2762-F138-4A5C-976F-8EAC2B608ADB}">
              <a16:predDERef xmlns:a16="http://schemas.microsoft.com/office/drawing/2014/main" pred="{14F75D4D-93CF-43D2-B879-3D1C09AE4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466725</xdr:colOff>
      <xdr:row>89</xdr:row>
      <xdr:rowOff>19050</xdr:rowOff>
    </xdr:from>
    <xdr:to>
      <xdr:col>11</xdr:col>
      <xdr:colOff>161925</xdr:colOff>
      <xdr:row>103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22C0D6-C2C3-4ED4-A860-3E7EEFDD442E}"/>
            </a:ext>
            <a:ext uri="{147F2762-F138-4A5C-976F-8EAC2B608ADB}">
              <a16:predDERef xmlns:a16="http://schemas.microsoft.com/office/drawing/2014/main" pred="{0EEFF2EA-3076-424E-89D6-9EA8110AF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428625</xdr:colOff>
      <xdr:row>84</xdr:row>
      <xdr:rowOff>47625</xdr:rowOff>
    </xdr:from>
    <xdr:to>
      <xdr:col>27</xdr:col>
      <xdr:colOff>123825</xdr:colOff>
      <xdr:row>98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2B8DE4-0B2C-4F9C-BEA8-3FECDC6FD3BF}"/>
            </a:ext>
            <a:ext uri="{147F2762-F138-4A5C-976F-8EAC2B608ADB}">
              <a16:predDERef xmlns:a16="http://schemas.microsoft.com/office/drawing/2014/main" pred="{B622C0D6-C2C3-4ED4-A860-3E7EEFDD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323850</xdr:colOff>
      <xdr:row>105</xdr:row>
      <xdr:rowOff>123825</xdr:rowOff>
    </xdr:from>
    <xdr:to>
      <xdr:col>11</xdr:col>
      <xdr:colOff>19050</xdr:colOff>
      <xdr:row>120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DFFC14-39D2-4AA4-B478-B9067DEA46EC}"/>
            </a:ext>
            <a:ext uri="{147F2762-F138-4A5C-976F-8EAC2B608ADB}">
              <a16:predDERef xmlns:a16="http://schemas.microsoft.com/office/drawing/2014/main" pred="{BF2B8DE4-0B2C-4F9C-BEA8-3FECDC6FD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428625</xdr:colOff>
      <xdr:row>105</xdr:row>
      <xdr:rowOff>133350</xdr:rowOff>
    </xdr:from>
    <xdr:to>
      <xdr:col>27</xdr:col>
      <xdr:colOff>123825</xdr:colOff>
      <xdr:row>120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A50A76-5196-4380-AF13-BFE5551C9428}"/>
            </a:ext>
            <a:ext uri="{147F2762-F138-4A5C-976F-8EAC2B608ADB}">
              <a16:predDERef xmlns:a16="http://schemas.microsoft.com/office/drawing/2014/main" pred="{9DDFFC14-39D2-4AA4-B478-B9067DEA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438150</xdr:colOff>
      <xdr:row>121</xdr:row>
      <xdr:rowOff>114300</xdr:rowOff>
    </xdr:from>
    <xdr:to>
      <xdr:col>11</xdr:col>
      <xdr:colOff>133350</xdr:colOff>
      <xdr:row>136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62F9F7-8D6A-4C8A-B7F6-A9AE5C0F252A}"/>
            </a:ext>
            <a:ext uri="{147F2762-F138-4A5C-976F-8EAC2B608ADB}">
              <a16:predDERef xmlns:a16="http://schemas.microsoft.com/office/drawing/2014/main" pred="{C7A50A76-5196-4380-AF13-BFE5551C9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400050</xdr:colOff>
      <xdr:row>121</xdr:row>
      <xdr:rowOff>123825</xdr:rowOff>
    </xdr:from>
    <xdr:to>
      <xdr:col>27</xdr:col>
      <xdr:colOff>95250</xdr:colOff>
      <xdr:row>136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01C250-1170-4DC0-8022-E1A6E7BE8744}"/>
            </a:ext>
            <a:ext uri="{147F2762-F138-4A5C-976F-8EAC2B608ADB}">
              <a16:predDERef xmlns:a16="http://schemas.microsoft.com/office/drawing/2014/main" pred="{9962F9F7-8D6A-4C8A-B7F6-A9AE5C0F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28575</xdr:colOff>
      <xdr:row>140</xdr:row>
      <xdr:rowOff>180975</xdr:rowOff>
    </xdr:from>
    <xdr:to>
      <xdr:col>17</xdr:col>
      <xdr:colOff>361950</xdr:colOff>
      <xdr:row>158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1B4910-13A0-40A9-88C8-78A27CDB7E0D}"/>
            </a:ext>
            <a:ext uri="{147F2762-F138-4A5C-976F-8EAC2B608ADB}">
              <a16:predDERef xmlns:a16="http://schemas.microsoft.com/office/drawing/2014/main" pred="{B601C250-1170-4DC0-8022-E1A6E7BE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Ellen Barbercheck" refreshedDate="44607.471360995369" createdVersion="7" refreshedVersion="7" minRefreshableVersion="3" recordCount="162" xr:uid="{CD74855B-C129-46B3-B602-EE978A0FD113}">
  <cacheSource type="worksheet">
    <worksheetSource ref="A1:AT163" sheet="MBRawData"/>
  </cacheSource>
  <cacheFields count="45">
    <cacheField name="Round number" numFmtId="0">
      <sharedItems/>
    </cacheField>
    <cacheField name="Plant#" numFmtId="0">
      <sharedItems containsSemiMixedTypes="0" containsString="0" containsNumber="1" containsInteger="1" minValue="1" maxValue="60"/>
    </cacheField>
    <cacheField name="PlantCode" numFmtId="0">
      <sharedItems/>
    </cacheField>
    <cacheField name="PlantCode2" numFmtId="0">
      <sharedItems/>
    </cacheField>
    <cacheField name="WaterTrt" numFmtId="0">
      <sharedItems count="3">
        <s v="deficit"/>
        <s v="adequate"/>
        <s v="excess"/>
      </sharedItems>
    </cacheField>
    <cacheField name="WaterCode" numFmtId="0">
      <sharedItems count="3">
        <s v="Def"/>
        <s v="Ade"/>
        <s v="Exc"/>
      </sharedItems>
    </cacheField>
    <cacheField name="MetarhiziumTrt" numFmtId="0">
      <sharedItems count="2">
        <s v="uninoculated"/>
        <s v="inoculated"/>
      </sharedItems>
    </cacheField>
    <cacheField name="MetaCode" numFmtId="0">
      <sharedItems/>
    </cacheField>
    <cacheField name="ObservationCode" numFmtId="0">
      <sharedItems/>
    </cacheField>
    <cacheField name="SoilBait%" numFmtId="0">
      <sharedItems containsSemiMixedTypes="0" containsString="0" containsNumber="1" minValue="0" maxValue="100"/>
    </cacheField>
    <cacheField name="SoilBaitProp" numFmtId="0">
      <sharedItems containsSemiMixedTypes="0" containsString="0" containsNumber="1" minValue="0" maxValue="1"/>
    </cacheField>
    <cacheField name="ArcSineSoilBaitProp" numFmtId="0">
      <sharedItems containsSemiMixedTypes="0" containsString="0" containsNumber="1" minValue="0" maxValue="1.5707963267948966"/>
    </cacheField>
    <cacheField name="Colonization_Root" numFmtId="0">
      <sharedItems containsSemiMixedTypes="0" containsString="0" containsNumber="1" containsInteger="1" minValue="0" maxValue="6"/>
    </cacheField>
    <cacheField name="PropColonization_Root" numFmtId="0">
      <sharedItems containsSemiMixedTypes="0" containsString="0" containsNumber="1" minValue="0" maxValue="1"/>
    </cacheField>
    <cacheField name="ArcSinColon_Root" numFmtId="0">
      <sharedItems containsSemiMixedTypes="0" containsString="0" containsNumber="1" minValue="0" maxValue="1.5707963267948966"/>
    </cacheField>
    <cacheField name="%Colon_Root" numFmtId="0">
      <sharedItems containsSemiMixedTypes="0" containsString="0" containsNumber="1" minValue="0" maxValue="100"/>
    </cacheField>
    <cacheField name="Colonization_Leaf" numFmtId="0">
      <sharedItems containsSemiMixedTypes="0" containsString="0" containsNumber="1" containsInteger="1" minValue="0" maxValue="1"/>
    </cacheField>
    <cacheField name="PropColonization_Leaf" numFmtId="0">
      <sharedItems containsSemiMixedTypes="0" containsString="0" containsNumber="1" minValue="0" maxValue="0.16666666666666666"/>
    </cacheField>
    <cacheField name="%Colonization_Leaf" numFmtId="0">
      <sharedItems containsSemiMixedTypes="0" containsString="0" containsNumber="1" minValue="0" maxValue="16.666666666666664"/>
    </cacheField>
    <cacheField name="Height" numFmtId="0">
      <sharedItems containsSemiMixedTypes="0" containsString="0" containsNumber="1" minValue="76.900000000000006" maxValue="154"/>
    </cacheField>
    <cacheField name="Chl_content" numFmtId="0">
      <sharedItems containsSemiMixedTypes="0" containsString="0" containsNumber="1" minValue="17.8" maxValue="59.8"/>
    </cacheField>
    <cacheField name="T1" numFmtId="0">
      <sharedItems containsSemiMixedTypes="0" containsString="0" containsNumber="1" minValue="69.2" maxValue="85.8"/>
    </cacheField>
    <cacheField name="T2" numFmtId="0">
      <sharedItems containsSemiMixedTypes="0" containsString="0" containsNumber="1" minValue="69.599999999999994" maxValue="86.8"/>
    </cacheField>
    <cacheField name="T3" numFmtId="0">
      <sharedItems containsSemiMixedTypes="0" containsString="0" containsNumber="1" minValue="69.2" maxValue="87.2"/>
    </cacheField>
    <cacheField name="Temp_avg" numFmtId="0">
      <sharedItems containsSemiMixedTypes="0" containsString="0" containsNumber="1" minValue="69.8" maxValue="85.633333333333326"/>
    </cacheField>
    <cacheField name="Leaf disc FW" numFmtId="0">
      <sharedItems containsSemiMixedTypes="0" containsString="0" containsNumber="1" minValue="3.3999999999999998E-3" maxValue="6.4399999999999999E-2"/>
    </cacheField>
    <cacheField name="TW" numFmtId="0">
      <sharedItems containsSemiMixedTypes="0" containsString="0" containsNumber="1" minValue="1.4999999999999999E-2" maxValue="0.1656"/>
    </cacheField>
    <cacheField name="DW" numFmtId="0">
      <sharedItems containsSemiMixedTypes="0" containsString="0" containsNumber="1" minValue="1.1199999999999999E-3" maxValue="1.2200000000000001E-2"/>
    </cacheField>
    <cacheField name="RWC_Calc" numFmtId="0">
      <sharedItems containsSemiMixedTypes="0" containsString="0" containsNumber="1" minValue="-8.7403598971722367" maxValue="237.5"/>
    </cacheField>
    <cacheField name="Bag+Biomass" numFmtId="0">
      <sharedItems containsSemiMixedTypes="0" containsString="0" containsNumber="1" minValue="24.28" maxValue="56.1"/>
    </cacheField>
    <cacheField name="Bag" numFmtId="0">
      <sharedItems containsSemiMixedTypes="0" containsString="0" containsNumber="1" minValue="18.62" maxValue="27.23"/>
    </cacheField>
    <cacheField name="Biomass" numFmtId="0">
      <sharedItems containsSemiMixedTypes="0" containsString="0" containsNumber="1" minValue="2.5700000000000003" maxValue="33.67"/>
    </cacheField>
    <cacheField name="pH" numFmtId="0">
      <sharedItems containsSemiMixedTypes="0" containsString="0" containsNumber="1" minValue="6.7" maxValue="7.62"/>
    </cacheField>
    <cacheField name="Phosphorus ppm" numFmtId="0">
      <sharedItems containsSemiMixedTypes="0" containsString="0" containsNumber="1" containsInteger="1" minValue="39" maxValue="120"/>
    </cacheField>
    <cacheField name="Potassium ppm" numFmtId="0">
      <sharedItems containsSemiMixedTypes="0" containsString="0" containsNumber="1" containsInteger="1" minValue="25" maxValue="342"/>
    </cacheField>
    <cacheField name="Magnesium ppm" numFmtId="0">
      <sharedItems containsSemiMixedTypes="0" containsString="0" containsNumber="1" containsInteger="1" minValue="308" maxValue="675"/>
    </cacheField>
    <cacheField name="Calcium ppm" numFmtId="0">
      <sharedItems containsSemiMixedTypes="0" containsString="0" containsNumber="1" minValue="2489.6999999999998" maxValue="5106.2"/>
    </cacheField>
    <cacheField name="Acidity (meq/100g)" numFmtId="0">
      <sharedItems containsSemiMixedTypes="0" containsString="0" containsNumber="1" containsInteger="1" minValue="0" maxValue="2"/>
    </cacheField>
    <cacheField name="CEC (meq/100g)" numFmtId="0">
      <sharedItems containsSemiMixedTypes="0" containsString="0" containsNumber="1" minValue="16.600000000000001" maxValue="21.9"/>
    </cacheField>
    <cacheField name="K% Saturation of CEC" numFmtId="0">
      <sharedItems containsSemiMixedTypes="0" containsString="0" containsNumber="1" minValue="0.3" maxValue="4.0999999999999996"/>
    </cacheField>
    <cacheField name="Mg% Saturation of CEC" numFmtId="0">
      <sharedItems containsSemiMixedTypes="0" containsString="0" containsNumber="1" minValue="14.4" maxValue="26.8"/>
    </cacheField>
    <cacheField name="Ca% Saturation of CEC" numFmtId="0">
      <sharedItems containsSemiMixedTypes="0" containsString="0" containsNumber="1" minValue="67.3" maxValue="84"/>
    </cacheField>
    <cacheField name="Zinc ppm" numFmtId="0">
      <sharedItems containsSemiMixedTypes="0" containsString="0" containsNumber="1" minValue="2.6" maxValue="20.2"/>
    </cacheField>
    <cacheField name="Copper ppm" numFmtId="0">
      <sharedItems containsSemiMixedTypes="0" containsString="0" containsNumber="1" minValue="3.1" maxValue="6.6"/>
    </cacheField>
    <cacheField name="Sulfur ppm" numFmtId="0">
      <sharedItems containsSemiMixedTypes="0" containsString="0" containsNumber="1" minValue="18.7" maxValue="373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Tr1"/>
    <n v="1"/>
    <s v="PL"/>
    <s v="PL1"/>
    <x v="0"/>
    <x v="0"/>
    <x v="0"/>
    <s v="Unin"/>
    <s v="Tr1DefUninPL1"/>
    <n v="0"/>
    <n v="0"/>
    <n v="0"/>
    <n v="0"/>
    <n v="0"/>
    <n v="0"/>
    <n v="0"/>
    <n v="0"/>
    <n v="0"/>
    <n v="0"/>
    <n v="89.5"/>
    <n v="39.5"/>
    <n v="83.8"/>
    <n v="83.8"/>
    <n v="83.4"/>
    <n v="83.666666666666671"/>
    <n v="4.7100000000000003E-2"/>
    <n v="6.4000000000000001E-2"/>
    <n v="9.1000000000000004E-3"/>
    <n v="69.216757741347905"/>
    <n v="29.13"/>
    <n v="22.05"/>
    <n v="7.0799999999999983"/>
    <n v="7.42"/>
    <n v="68"/>
    <n v="111"/>
    <n v="361"/>
    <n v="2734"/>
    <n v="0"/>
    <n v="17"/>
    <n v="1.7"/>
    <n v="17.7"/>
    <n v="80.599999999999994"/>
    <n v="4.9000000000000004"/>
    <n v="4.5"/>
    <n v="19.7"/>
  </r>
  <r>
    <s v="Tr1"/>
    <n v="2"/>
    <s v="PL"/>
    <s v="PL2"/>
    <x v="0"/>
    <x v="0"/>
    <x v="0"/>
    <s v="Unin"/>
    <s v="Tr1DefUninPL2"/>
    <n v="0"/>
    <n v="0"/>
    <n v="0"/>
    <n v="0"/>
    <n v="0"/>
    <n v="0"/>
    <n v="0"/>
    <n v="0"/>
    <n v="0"/>
    <n v="0"/>
    <n v="87.7"/>
    <n v="42.2"/>
    <n v="85.3"/>
    <n v="85.3"/>
    <n v="83.5"/>
    <n v="84.7"/>
    <n v="4.3299999999999998E-2"/>
    <n v="5.3199999999999997E-2"/>
    <n v="8.8000000000000005E-3"/>
    <n v="77.702702702702695"/>
    <n v="27.33"/>
    <n v="22.11"/>
    <n v="5.2199999999999989"/>
    <n v="7.16"/>
    <n v="70"/>
    <n v="106"/>
    <n v="389"/>
    <n v="2942.4"/>
    <n v="0"/>
    <n v="18.2"/>
    <n v="1.5"/>
    <n v="17.8"/>
    <n v="80.7"/>
    <n v="5.6"/>
    <n v="4.8"/>
    <n v="26.3"/>
  </r>
  <r>
    <s v="Tr1"/>
    <n v="3"/>
    <s v="PL"/>
    <s v="PL3"/>
    <x v="0"/>
    <x v="0"/>
    <x v="0"/>
    <s v="Unin"/>
    <s v="Tr1DefUninPL3"/>
    <n v="0"/>
    <n v="0"/>
    <n v="0"/>
    <n v="0"/>
    <n v="0"/>
    <n v="0"/>
    <n v="0"/>
    <n v="0"/>
    <n v="0"/>
    <n v="0"/>
    <n v="76.900000000000006"/>
    <n v="39.9"/>
    <n v="84.2"/>
    <n v="83.9"/>
    <n v="83.2"/>
    <n v="83.766666666666666"/>
    <n v="4.1799999999999997E-2"/>
    <n v="4.4900000000000002E-2"/>
    <n v="7.4000000000000003E-3"/>
    <n v="91.73333333333332"/>
    <n v="24.58"/>
    <n v="21.97"/>
    <n v="2.6099999999999994"/>
    <n v="7.02"/>
    <n v="67"/>
    <n v="148"/>
    <n v="392"/>
    <n v="2922.9"/>
    <n v="0"/>
    <n v="18.3"/>
    <n v="2.1"/>
    <n v="17.899999999999999"/>
    <n v="80"/>
    <n v="4.8"/>
    <n v="5.3"/>
    <n v="31.2"/>
  </r>
  <r>
    <s v="Tr1"/>
    <n v="4"/>
    <s v="PL"/>
    <s v="PL4"/>
    <x v="0"/>
    <x v="0"/>
    <x v="0"/>
    <s v="Unin"/>
    <s v="Tr1DefUninPL4"/>
    <n v="0"/>
    <n v="0"/>
    <n v="0"/>
    <n v="0"/>
    <n v="0"/>
    <n v="0"/>
    <n v="0"/>
    <n v="0"/>
    <n v="0"/>
    <n v="0"/>
    <n v="96.5"/>
    <n v="40.1"/>
    <n v="82.9"/>
    <n v="84.5"/>
    <n v="84.8"/>
    <n v="84.066666666666663"/>
    <n v="4.6300000000000001E-2"/>
    <n v="5.3800000000000001E-2"/>
    <n v="9.7999999999999997E-3"/>
    <n v="82.954545454545467"/>
    <n v="28.7"/>
    <n v="21.93"/>
    <n v="6.77"/>
    <n v="7.32"/>
    <n v="57"/>
    <n v="109"/>
    <n v="362"/>
    <n v="2704.9"/>
    <n v="0"/>
    <n v="16.8"/>
    <n v="1.7"/>
    <n v="17.899999999999999"/>
    <n v="80.400000000000006"/>
    <n v="3.8"/>
    <n v="3.5"/>
    <n v="23.8"/>
  </r>
  <r>
    <s v="Tr1"/>
    <n v="5"/>
    <s v="PL"/>
    <s v="PL5"/>
    <x v="0"/>
    <x v="0"/>
    <x v="0"/>
    <s v="Unin"/>
    <s v="Tr1DefUninPL5"/>
    <n v="0"/>
    <n v="0"/>
    <n v="0"/>
    <n v="0"/>
    <n v="0"/>
    <n v="0"/>
    <n v="0"/>
    <n v="0"/>
    <n v="0"/>
    <n v="0"/>
    <n v="93.7"/>
    <n v="48.1"/>
    <n v="84.2"/>
    <n v="84.9"/>
    <n v="82.1"/>
    <n v="83.733333333333334"/>
    <n v="4.5400000000000003E-2"/>
    <n v="4.9700000000000001E-2"/>
    <n v="8.6999999999999994E-3"/>
    <n v="89.512195121951223"/>
    <n v="27.92"/>
    <n v="21.28"/>
    <n v="6.6400000000000006"/>
    <n v="7.18"/>
    <n v="75"/>
    <n v="122"/>
    <n v="383"/>
    <n v="2913.8"/>
    <n v="0"/>
    <n v="18.100000000000001"/>
    <n v="1.7"/>
    <n v="17.7"/>
    <n v="80.599999999999994"/>
    <n v="5.7"/>
    <n v="5.0999999999999996"/>
    <n v="29.7"/>
  </r>
  <r>
    <s v="Tr1"/>
    <n v="6"/>
    <s v="PL"/>
    <s v="PL6"/>
    <x v="0"/>
    <x v="0"/>
    <x v="0"/>
    <s v="Unin"/>
    <s v="Tr1DefUninPL6"/>
    <n v="0"/>
    <n v="0"/>
    <n v="0"/>
    <n v="0"/>
    <n v="0"/>
    <n v="0"/>
    <n v="0"/>
    <n v="0"/>
    <n v="0"/>
    <n v="0"/>
    <n v="86.9"/>
    <n v="42.1"/>
    <n v="82.8"/>
    <n v="82.2"/>
    <n v="82.9"/>
    <n v="82.63333333333334"/>
    <n v="4.2799999999999998E-2"/>
    <n v="5.04E-2"/>
    <n v="8.3999999999999995E-3"/>
    <n v="81.904761904761898"/>
    <n v="28.95"/>
    <n v="22"/>
    <n v="6.9499999999999993"/>
    <n v="6.91"/>
    <n v="77"/>
    <n v="144"/>
    <n v="526"/>
    <n v="2911.6"/>
    <n v="0"/>
    <n v="19.3"/>
    <n v="1.9"/>
    <n v="22.7"/>
    <n v="75.400000000000006"/>
    <n v="5.7"/>
    <n v="4.4000000000000004"/>
    <n v="37"/>
  </r>
  <r>
    <s v="Tr1"/>
    <n v="7"/>
    <s v="PL"/>
    <s v="PL7"/>
    <x v="0"/>
    <x v="0"/>
    <x v="0"/>
    <s v="Unin"/>
    <s v="Tr1DefUninPL7"/>
    <n v="0"/>
    <n v="0"/>
    <n v="0"/>
    <n v="0"/>
    <n v="0"/>
    <n v="0"/>
    <n v="0"/>
    <n v="0"/>
    <n v="0"/>
    <n v="0"/>
    <n v="95.8"/>
    <n v="41.8"/>
    <n v="83.3"/>
    <n v="84.2"/>
    <n v="84.2"/>
    <n v="83.899999999999991"/>
    <n v="4.7899999999999998E-2"/>
    <n v="5.6800000000000003E-2"/>
    <n v="0.01"/>
    <n v="80.982905982905976"/>
    <n v="30.31"/>
    <n v="21.79"/>
    <n v="8.52"/>
    <n v="7.4"/>
    <n v="65"/>
    <n v="108"/>
    <n v="366"/>
    <n v="2830.5"/>
    <n v="0"/>
    <n v="17.5"/>
    <n v="1.6"/>
    <n v="17.399999999999999"/>
    <n v="81"/>
    <n v="4.5"/>
    <n v="4.9000000000000004"/>
    <n v="22.1"/>
  </r>
  <r>
    <s v="Tr1"/>
    <n v="8"/>
    <s v="PL"/>
    <s v="PL8"/>
    <x v="0"/>
    <x v="0"/>
    <x v="0"/>
    <s v="Unin"/>
    <s v="Tr1DefUninPL8"/>
    <n v="0"/>
    <n v="0"/>
    <n v="0"/>
    <n v="0"/>
    <n v="0"/>
    <n v="0"/>
    <n v="0"/>
    <n v="0"/>
    <n v="0"/>
    <n v="0"/>
    <n v="98.8"/>
    <n v="48.9"/>
    <n v="81.400000000000006"/>
    <n v="82.7"/>
    <n v="82.5"/>
    <n v="82.2"/>
    <n v="4.3700000000000003E-2"/>
    <n v="5.1700000000000003E-2"/>
    <n v="8.3000000000000001E-3"/>
    <n v="81.566820276497694"/>
    <n v="29.6"/>
    <n v="22.11"/>
    <n v="7.490000000000002"/>
    <n v="7.37"/>
    <n v="54"/>
    <n v="147"/>
    <n v="377"/>
    <n v="2970.7"/>
    <n v="0"/>
    <n v="18.399999999999999"/>
    <n v="2.1"/>
    <n v="17.100000000000001"/>
    <n v="80.8"/>
    <n v="3.8"/>
    <n v="4.4000000000000004"/>
    <n v="29.3"/>
  </r>
  <r>
    <s v="Tr1"/>
    <n v="9"/>
    <s v="PL"/>
    <s v="PL9"/>
    <x v="0"/>
    <x v="0"/>
    <x v="0"/>
    <s v="Unin"/>
    <s v="Tr1DefUninPL9"/>
    <n v="0"/>
    <n v="0"/>
    <n v="0"/>
    <n v="0"/>
    <n v="0"/>
    <n v="0"/>
    <n v="0"/>
    <n v="0"/>
    <n v="0"/>
    <n v="0"/>
    <n v="101.1"/>
    <n v="42.5"/>
    <n v="82.5"/>
    <n v="84.4"/>
    <n v="83.8"/>
    <n v="83.566666666666663"/>
    <n v="4.9299999999999997E-2"/>
    <n v="5.67E-2"/>
    <n v="9.7999999999999997E-3"/>
    <n v="84.221748400852874"/>
    <n v="29.53"/>
    <n v="21.91"/>
    <n v="7.620000000000001"/>
    <n v="7.21"/>
    <n v="71"/>
    <n v="150"/>
    <n v="356"/>
    <n v="2779.5"/>
    <n v="0"/>
    <n v="17.2"/>
    <n v="2.2000000000000002"/>
    <n v="17.2"/>
    <n v="80.599999999999994"/>
    <n v="5.6"/>
    <n v="5"/>
    <n v="41.6"/>
  </r>
  <r>
    <s v="Tr1"/>
    <n v="11"/>
    <s v="PL"/>
    <s v="PL11"/>
    <x v="0"/>
    <x v="0"/>
    <x v="1"/>
    <s v="Inoc"/>
    <s v="Tr1DefInocPL11"/>
    <n v="53.333333332999999"/>
    <n v="0.53333333332999999"/>
    <n v="0.81875623759922012"/>
    <n v="0"/>
    <n v="0"/>
    <n v="0"/>
    <n v="0"/>
    <n v="0"/>
    <n v="0"/>
    <n v="0"/>
    <n v="81.400000000000006"/>
    <n v="43.3"/>
    <n v="84.4"/>
    <n v="84.2"/>
    <n v="83.3"/>
    <n v="83.966666666666683"/>
    <n v="4.6600000000000003E-2"/>
    <n v="5.11E-2"/>
    <n v="1.0200000000000001E-2"/>
    <n v="88.99755501222495"/>
    <n v="27.05"/>
    <n v="21.56"/>
    <n v="5.490000000000002"/>
    <n v="7.18"/>
    <n v="65"/>
    <n v="129"/>
    <n v="432"/>
    <n v="3045.6"/>
    <n v="0"/>
    <n v="18.899999999999999"/>
    <n v="1.7"/>
    <n v="19"/>
    <n v="79.2"/>
    <n v="5"/>
    <n v="5.0999999999999996"/>
    <n v="31.5"/>
  </r>
  <r>
    <s v="Tr1"/>
    <n v="12"/>
    <s v="PL"/>
    <s v="PL12"/>
    <x v="0"/>
    <x v="0"/>
    <x v="1"/>
    <s v="Inoc"/>
    <s v="Tr1DefInocPL12"/>
    <n v="73.332999999999998"/>
    <n v="0.73333000000000004"/>
    <n v="1.0281534556609317"/>
    <n v="0"/>
    <n v="0"/>
    <n v="0"/>
    <n v="0"/>
    <n v="0"/>
    <n v="0"/>
    <n v="0"/>
    <n v="87.6"/>
    <n v="39.1"/>
    <n v="82.9"/>
    <n v="85.2"/>
    <n v="83.8"/>
    <n v="83.966666666666683"/>
    <n v="4.3200000000000002E-2"/>
    <n v="5.16E-2"/>
    <n v="9.4000000000000004E-3"/>
    <n v="80.09478672985783"/>
    <n v="28.3"/>
    <n v="21.92"/>
    <n v="6.379999999999999"/>
    <n v="6.77"/>
    <n v="62"/>
    <n v="151"/>
    <n v="518"/>
    <n v="2763.9"/>
    <n v="2"/>
    <n v="20.5"/>
    <n v="1.9"/>
    <n v="21"/>
    <n v="67.3"/>
    <n v="4.4000000000000004"/>
    <n v="4.9000000000000004"/>
    <n v="27.3"/>
  </r>
  <r>
    <s v="Tr1"/>
    <n v="13"/>
    <s v="PL"/>
    <s v="PL13"/>
    <x v="0"/>
    <x v="0"/>
    <x v="1"/>
    <s v="Inoc"/>
    <s v="Tr1DefInocPL13"/>
    <n v="93.332999999999998"/>
    <n v="0.93332999999999999"/>
    <n v="1.3096322344383762"/>
    <n v="1"/>
    <n v="0.16666666666666666"/>
    <n v="0.42053433528396511"/>
    <n v="16.666666666666664"/>
    <n v="0"/>
    <n v="0"/>
    <n v="0"/>
    <n v="86.6"/>
    <n v="46"/>
    <n v="82.8"/>
    <n v="84.2"/>
    <n v="84.1"/>
    <n v="83.7"/>
    <n v="4.0899999999999999E-2"/>
    <n v="4.19E-2"/>
    <n v="8.0999999999999996E-3"/>
    <n v="97.041420118343197"/>
    <n v="26.08"/>
    <n v="22.11"/>
    <n v="3.9699999999999989"/>
    <n v="7.02"/>
    <n v="59"/>
    <n v="137"/>
    <n v="405"/>
    <n v="3024.9"/>
    <n v="0"/>
    <n v="18.7"/>
    <n v="1.9"/>
    <n v="18"/>
    <n v="80.099999999999994"/>
    <n v="6.5"/>
    <n v="5"/>
    <n v="38.200000000000003"/>
  </r>
  <r>
    <s v="Tr1"/>
    <n v="14"/>
    <s v="PL"/>
    <s v="PL14"/>
    <x v="0"/>
    <x v="0"/>
    <x v="1"/>
    <s v="Inoc"/>
    <s v="Tr1DefInocPL14"/>
    <n v="73.332999999999998"/>
    <n v="0.73333000000000004"/>
    <n v="1.0281534556609317"/>
    <n v="0"/>
    <n v="0"/>
    <n v="0"/>
    <n v="0"/>
    <n v="0"/>
    <n v="0"/>
    <n v="0"/>
    <n v="99.5"/>
    <n v="38.200000000000003"/>
    <n v="82.8"/>
    <n v="84.1"/>
    <n v="84.8"/>
    <n v="83.899999999999991"/>
    <n v="4.5100000000000001E-2"/>
    <n v="5.0599999999999999E-2"/>
    <n v="9.1999999999999998E-3"/>
    <n v="86.714975845410635"/>
    <n v="29.93"/>
    <n v="22.23"/>
    <n v="7.6999999999999993"/>
    <n v="7.23"/>
    <n v="60"/>
    <n v="170"/>
    <n v="401"/>
    <n v="2921.4"/>
    <n v="0"/>
    <n v="18.399999999999999"/>
    <n v="2.4"/>
    <n v="18.2"/>
    <n v="79.5"/>
    <n v="4.0999999999999996"/>
    <n v="4.2"/>
    <n v="38.9"/>
  </r>
  <r>
    <s v="Tr1"/>
    <n v="15"/>
    <s v="PL"/>
    <s v="PL15"/>
    <x v="0"/>
    <x v="0"/>
    <x v="1"/>
    <s v="Inoc"/>
    <s v="Tr1DefInocPL15"/>
    <n v="100"/>
    <n v="1"/>
    <n v="1.5707963267948966"/>
    <n v="2"/>
    <n v="0.33333333333333331"/>
    <n v="0.61547970867038726"/>
    <n v="33.333333333333329"/>
    <n v="0"/>
    <n v="0"/>
    <n v="0"/>
    <n v="95.9"/>
    <n v="42.3"/>
    <n v="84.5"/>
    <n v="84.5"/>
    <n v="83.2"/>
    <n v="84.066666666666663"/>
    <n v="4.7800000000000002E-2"/>
    <n v="5.8099999999999999E-2"/>
    <n v="1.0999999999999999E-2"/>
    <n v="78.131634819532906"/>
    <n v="30.41"/>
    <n v="22.45"/>
    <n v="7.9600000000000009"/>
    <n v="7.12"/>
    <n v="65"/>
    <n v="141"/>
    <n v="457"/>
    <n v="2981"/>
    <n v="0"/>
    <n v="19.100000000000001"/>
    <n v="1.9"/>
    <n v="20"/>
    <n v="78.099999999999994"/>
    <n v="4.9000000000000004"/>
    <n v="5"/>
    <n v="41.3"/>
  </r>
  <r>
    <s v="Tr1"/>
    <n v="16"/>
    <s v="PL"/>
    <s v="PL16"/>
    <x v="0"/>
    <x v="0"/>
    <x v="1"/>
    <s v="Inoc"/>
    <s v="Tr1DefInocPL16"/>
    <n v="93.332999999999998"/>
    <n v="0.93332999999999999"/>
    <n v="1.3096322344383762"/>
    <n v="6"/>
    <n v="1"/>
    <n v="1.5707963267948966"/>
    <n v="100"/>
    <n v="0"/>
    <n v="0"/>
    <n v="0"/>
    <n v="99"/>
    <n v="41.9"/>
    <n v="83.5"/>
    <n v="83.8"/>
    <n v="82.4"/>
    <n v="83.233333333333334"/>
    <n v="4.6800000000000001E-2"/>
    <n v="5.6500000000000002E-2"/>
    <n v="1.01E-2"/>
    <n v="79.09482758620689"/>
    <n v="29.28"/>
    <n v="22.55"/>
    <n v="6.73"/>
    <n v="7.21"/>
    <n v="63"/>
    <n v="111"/>
    <n v="378"/>
    <n v="2961.3"/>
    <n v="0"/>
    <n v="18.2"/>
    <n v="1.6"/>
    <n v="17.3"/>
    <n v="81.2"/>
    <n v="4.5999999999999996"/>
    <n v="4.5999999999999996"/>
    <n v="29.2"/>
  </r>
  <r>
    <s v="Tr1"/>
    <n v="17"/>
    <s v="PL"/>
    <s v="PL17"/>
    <x v="0"/>
    <x v="0"/>
    <x v="1"/>
    <s v="Inoc"/>
    <s v="Tr1DefInocPL17"/>
    <n v="80"/>
    <n v="0.8"/>
    <n v="1.1071487177940904"/>
    <n v="0"/>
    <n v="0"/>
    <n v="0"/>
    <n v="0"/>
    <n v="0"/>
    <n v="0"/>
    <n v="0"/>
    <n v="92.3"/>
    <n v="38.6"/>
    <n v="83.3"/>
    <n v="84.1"/>
    <n v="82.7"/>
    <n v="83.36666666666666"/>
    <n v="5.21E-2"/>
    <n v="6.4199999999999993E-2"/>
    <n v="8.8000000000000005E-3"/>
    <n v="78.158844765342977"/>
    <n v="29.6"/>
    <n v="22.49"/>
    <n v="7.110000000000003"/>
    <n v="7.12"/>
    <n v="61"/>
    <n v="144"/>
    <n v="442"/>
    <n v="2994.3"/>
    <n v="0"/>
    <n v="19"/>
    <n v="1.9"/>
    <n v="19.399999999999999"/>
    <n v="78.7"/>
    <n v="4.5999999999999996"/>
    <n v="4.4000000000000004"/>
    <n v="40.1"/>
  </r>
  <r>
    <s v="Tr1"/>
    <n v="18"/>
    <s v="PL"/>
    <s v="PL18"/>
    <x v="0"/>
    <x v="0"/>
    <x v="1"/>
    <s v="Inoc"/>
    <s v="Tr1DefInocPL18"/>
    <n v="100"/>
    <n v="1"/>
    <n v="1.5707963267948966"/>
    <n v="0"/>
    <n v="0"/>
    <n v="0"/>
    <n v="0"/>
    <n v="0"/>
    <n v="0"/>
    <n v="0"/>
    <n v="93.5"/>
    <n v="44.3"/>
    <n v="82.4"/>
    <n v="82.3"/>
    <n v="82.7"/>
    <n v="82.466666666666654"/>
    <n v="4.5600000000000002E-2"/>
    <n v="4.58E-2"/>
    <n v="8.5000000000000006E-3"/>
    <n v="99.463806970509381"/>
    <n v="28.78"/>
    <n v="22.42"/>
    <n v="6.3599999999999994"/>
    <n v="6.91"/>
    <n v="52"/>
    <n v="147"/>
    <n v="391"/>
    <n v="2858.5"/>
    <n v="0"/>
    <n v="17.899999999999999"/>
    <n v="2.1"/>
    <n v="18.2"/>
    <n v="79.7"/>
    <n v="3.7"/>
    <n v="4.2"/>
    <n v="40.299999999999997"/>
  </r>
  <r>
    <s v="Tr1"/>
    <n v="19"/>
    <s v="PL"/>
    <s v="PL19"/>
    <x v="0"/>
    <x v="0"/>
    <x v="1"/>
    <s v="Inoc"/>
    <s v="Tr1DefInocPL19"/>
    <n v="93.332999999999998"/>
    <n v="0.93332999999999999"/>
    <n v="1.3096322344383762"/>
    <n v="3"/>
    <n v="0.5"/>
    <n v="0.78539816339744839"/>
    <n v="50"/>
    <n v="0"/>
    <n v="0"/>
    <n v="0"/>
    <n v="105.5"/>
    <n v="38.1"/>
    <n v="82.1"/>
    <n v="83.1"/>
    <n v="82.6"/>
    <n v="82.6"/>
    <n v="4.7800000000000002E-2"/>
    <n v="4.8000000000000001E-2"/>
    <n v="8.8000000000000005E-3"/>
    <n v="99.489795918367349"/>
    <n v="28.61"/>
    <n v="22.2"/>
    <n v="6.41"/>
    <n v="7.27"/>
    <n v="48"/>
    <n v="96"/>
    <n v="546"/>
    <n v="3506.3"/>
    <n v="0"/>
    <n v="19.8"/>
    <n v="1.2"/>
    <n v="23"/>
    <n v="75.8"/>
    <n v="4"/>
    <n v="3.4"/>
    <n v="32.1"/>
  </r>
  <r>
    <s v="Tr1"/>
    <n v="21"/>
    <s v="PL"/>
    <s v="PL21"/>
    <x v="1"/>
    <x v="1"/>
    <x v="0"/>
    <s v="Unin"/>
    <s v="Tr1AdeUninPL21"/>
    <n v="0"/>
    <n v="0"/>
    <n v="0"/>
    <n v="0"/>
    <n v="0"/>
    <n v="0"/>
    <n v="0"/>
    <n v="0"/>
    <n v="0"/>
    <n v="0"/>
    <n v="104.1"/>
    <n v="44"/>
    <n v="84.1"/>
    <n v="83.8"/>
    <n v="83.1"/>
    <n v="83.666666666666657"/>
    <n v="5.4899999999999997E-2"/>
    <n v="5.9200000000000003E-2"/>
    <n v="8.6E-3"/>
    <n v="91.50197628458497"/>
    <n v="30.36"/>
    <n v="21.77"/>
    <n v="8.59"/>
    <n v="7.18"/>
    <n v="65"/>
    <n v="115"/>
    <n v="502"/>
    <n v="2738.9"/>
    <n v="0"/>
    <n v="18.2"/>
    <n v="1.6"/>
    <n v="23"/>
    <n v="75.400000000000006"/>
    <n v="5.4"/>
    <n v="5.4"/>
    <n v="40.700000000000003"/>
  </r>
  <r>
    <s v="Tr1"/>
    <n v="22"/>
    <s v="PL"/>
    <s v="PL22"/>
    <x v="1"/>
    <x v="1"/>
    <x v="0"/>
    <s v="Unin"/>
    <s v="Tr1AdeUninPL22"/>
    <n v="0"/>
    <n v="0"/>
    <n v="0"/>
    <n v="0"/>
    <n v="0"/>
    <n v="0"/>
    <n v="0"/>
    <n v="0"/>
    <n v="0"/>
    <n v="0"/>
    <n v="118.1"/>
    <n v="45.3"/>
    <n v="82.1"/>
    <n v="82.5"/>
    <n v="83.8"/>
    <n v="82.8"/>
    <n v="4.7800000000000002E-2"/>
    <n v="5.33E-2"/>
    <n v="1.03E-2"/>
    <n v="87.209302325581419"/>
    <n v="32.85"/>
    <n v="22.32"/>
    <n v="10.530000000000001"/>
    <n v="7.62"/>
    <n v="72"/>
    <n v="87"/>
    <n v="376"/>
    <n v="2875.4"/>
    <n v="0"/>
    <n v="17.7"/>
    <n v="1.3"/>
    <n v="17.7"/>
    <n v="81.099999999999994"/>
    <n v="5.0999999999999996"/>
    <n v="4.8"/>
    <n v="20"/>
  </r>
  <r>
    <s v="Tr1"/>
    <n v="23"/>
    <s v="PL"/>
    <s v="PL23"/>
    <x v="1"/>
    <x v="1"/>
    <x v="0"/>
    <s v="Unin"/>
    <s v="Tr1AdeUninPL23"/>
    <n v="0"/>
    <n v="0"/>
    <n v="0"/>
    <n v="0"/>
    <n v="0"/>
    <n v="0"/>
    <n v="0"/>
    <n v="0"/>
    <n v="0"/>
    <n v="0"/>
    <n v="125.1"/>
    <n v="43.9"/>
    <n v="82.5"/>
    <n v="82.1"/>
    <n v="83.5"/>
    <n v="82.7"/>
    <n v="4.99E-2"/>
    <n v="5.2299999999999999E-2"/>
    <n v="9.5999999999999992E-3"/>
    <n v="94.379391100702577"/>
    <n v="33.54"/>
    <n v="22.19"/>
    <n v="11.349999999999998"/>
    <n v="7.5"/>
    <n v="65"/>
    <n v="89"/>
    <n v="448"/>
    <n v="2937.7"/>
    <n v="0"/>
    <n v="18.7"/>
    <n v="1.2"/>
    <n v="20"/>
    <n v="78.8"/>
    <n v="17.899999999999999"/>
    <n v="5"/>
    <n v="25.2"/>
  </r>
  <r>
    <s v="Tr1"/>
    <n v="24"/>
    <s v="PL"/>
    <s v="PL24"/>
    <x v="1"/>
    <x v="1"/>
    <x v="0"/>
    <s v="Unin"/>
    <s v="Tr1AdeUninPL24"/>
    <n v="0"/>
    <n v="0"/>
    <n v="0"/>
    <n v="0"/>
    <n v="0"/>
    <n v="0"/>
    <n v="0"/>
    <n v="0"/>
    <n v="0"/>
    <n v="0"/>
    <n v="129"/>
    <n v="38.700000000000003"/>
    <n v="83.8"/>
    <n v="83.5"/>
    <n v="84.1"/>
    <n v="83.8"/>
    <n v="5.67E-2"/>
    <n v="5.7099999999999998E-2"/>
    <n v="1.01E-2"/>
    <n v="99.148936170212778"/>
    <n v="33.5"/>
    <n v="22.21"/>
    <n v="11.29"/>
    <n v="7.33"/>
    <n v="46"/>
    <n v="53"/>
    <n v="484"/>
    <n v="2489.6999999999998"/>
    <n v="0"/>
    <n v="16.600000000000001"/>
    <n v="0.8"/>
    <n v="24.3"/>
    <n v="74.900000000000006"/>
    <n v="3.2"/>
    <n v="4.5"/>
    <n v="18.7"/>
  </r>
  <r>
    <s v="Tr1"/>
    <n v="25"/>
    <s v="PL"/>
    <s v="PL25"/>
    <x v="1"/>
    <x v="1"/>
    <x v="0"/>
    <s v="Unin"/>
    <s v="Tr1AdeUninPL25"/>
    <n v="0"/>
    <n v="0"/>
    <n v="0"/>
    <n v="0"/>
    <n v="0"/>
    <n v="0"/>
    <n v="0"/>
    <n v="0"/>
    <n v="0"/>
    <n v="0"/>
    <n v="122.1"/>
    <n v="45.6"/>
    <n v="83.1"/>
    <n v="84.4"/>
    <n v="82.9"/>
    <n v="83.466666666666669"/>
    <n v="4.7899999999999998E-2"/>
    <n v="4.9599999999999998E-2"/>
    <n v="9.5999999999999992E-3"/>
    <n v="95.75"/>
    <n v="34.43"/>
    <n v="22.16"/>
    <n v="12.27"/>
    <n v="7.16"/>
    <n v="62"/>
    <n v="115"/>
    <n v="484"/>
    <n v="2751.1"/>
    <n v="0"/>
    <n v="18.100000000000001"/>
    <n v="1.6"/>
    <n v="22.3"/>
    <n v="76.099999999999994"/>
    <n v="4.5999999999999996"/>
    <n v="5.0999999999999996"/>
    <n v="41.1"/>
  </r>
  <r>
    <s v="Tr1"/>
    <n v="26"/>
    <s v="PL"/>
    <s v="PL26"/>
    <x v="1"/>
    <x v="1"/>
    <x v="0"/>
    <s v="Unin"/>
    <s v="Tr1AdeUninPL26"/>
    <n v="13.333"/>
    <n v="0.13333"/>
    <n v="0.37378727190520278"/>
    <n v="0"/>
    <n v="0"/>
    <n v="0"/>
    <n v="0"/>
    <n v="0"/>
    <n v="0"/>
    <n v="0"/>
    <n v="117.5"/>
    <n v="44.5"/>
    <n v="81.8"/>
    <n v="82.5"/>
    <n v="82.1"/>
    <n v="82.13333333333334"/>
    <n v="4.7800000000000002E-2"/>
    <n v="4.9599999999999998E-2"/>
    <n v="9.5999999999999992E-3"/>
    <n v="95.5"/>
    <n v="33.65"/>
    <n v="22.22"/>
    <n v="11.43"/>
    <n v="7.53"/>
    <n v="64"/>
    <n v="95"/>
    <n v="415"/>
    <n v="2888.4"/>
    <n v="0"/>
    <n v="18.100000000000001"/>
    <n v="1.3"/>
    <n v="19.100000000000001"/>
    <n v="79.599999999999994"/>
    <n v="4.5"/>
    <n v="5.0999999999999996"/>
    <n v="28.7"/>
  </r>
  <r>
    <s v="Tr1"/>
    <n v="27"/>
    <s v="PL"/>
    <s v="PL27"/>
    <x v="1"/>
    <x v="1"/>
    <x v="0"/>
    <s v="Unin"/>
    <s v="Tr1AdeUninPL27"/>
    <n v="0"/>
    <n v="0"/>
    <n v="0"/>
    <n v="0"/>
    <n v="0"/>
    <n v="0"/>
    <n v="0"/>
    <n v="0"/>
    <n v="0"/>
    <n v="0"/>
    <n v="115.8"/>
    <n v="49.5"/>
    <n v="81.900000000000006"/>
    <n v="81.900000000000006"/>
    <n v="82.1"/>
    <n v="81.966666666666669"/>
    <n v="4.8300000000000003E-2"/>
    <n v="5.0599999999999999E-2"/>
    <n v="8.9999999999999993E-3"/>
    <n v="94.471153846153854"/>
    <n v="33.479999999999997"/>
    <n v="22.3"/>
    <n v="11.179999999999996"/>
    <n v="7.46"/>
    <n v="69"/>
    <n v="92"/>
    <n v="503"/>
    <n v="2991.3"/>
    <n v="0"/>
    <n v="19.399999999999999"/>
    <n v="1.2"/>
    <n v="21.6"/>
    <n v="77.2"/>
    <n v="4.8"/>
    <n v="4.9000000000000004"/>
    <n v="26.5"/>
  </r>
  <r>
    <s v="Tr1"/>
    <n v="28"/>
    <s v="PL"/>
    <s v="PL28"/>
    <x v="1"/>
    <x v="1"/>
    <x v="0"/>
    <s v="Unin"/>
    <s v="Tr1AdeUninPL28"/>
    <n v="0"/>
    <n v="0"/>
    <n v="0"/>
    <n v="0"/>
    <n v="0"/>
    <n v="0"/>
    <n v="0"/>
    <n v="0"/>
    <n v="0"/>
    <n v="0"/>
    <n v="118.4"/>
    <n v="42.6"/>
    <n v="81.3"/>
    <n v="82.4"/>
    <n v="82.1"/>
    <n v="81.933333333333323"/>
    <n v="5.2200000000000003E-2"/>
    <n v="5.5100000000000003E-2"/>
    <n v="1.01E-2"/>
    <n v="93.555555555555557"/>
    <n v="34.99"/>
    <n v="21.94"/>
    <n v="13.05"/>
    <n v="7.49"/>
    <n v="85"/>
    <n v="93"/>
    <n v="457"/>
    <n v="2937.4"/>
    <n v="0"/>
    <n v="18.7"/>
    <n v="1.3"/>
    <n v="20.3"/>
    <n v="78.400000000000006"/>
    <n v="12.7"/>
    <n v="5.2"/>
    <n v="24.5"/>
  </r>
  <r>
    <s v="Tr1"/>
    <n v="29"/>
    <s v="PL"/>
    <s v="PL29"/>
    <x v="1"/>
    <x v="1"/>
    <x v="0"/>
    <s v="Unin"/>
    <s v="Tr1AdeUninPL29"/>
    <n v="13.333"/>
    <n v="0.13333"/>
    <n v="0.37378727190520278"/>
    <n v="0"/>
    <n v="0"/>
    <n v="0"/>
    <n v="0"/>
    <n v="0"/>
    <n v="0"/>
    <n v="0"/>
    <n v="132.30000000000001"/>
    <n v="46.5"/>
    <n v="81.900000000000006"/>
    <n v="81.7"/>
    <n v="81.599999999999994"/>
    <n v="81.733333333333334"/>
    <n v="4.3799999999999999E-2"/>
    <n v="4.6600000000000003E-2"/>
    <n v="8.9999999999999993E-3"/>
    <n v="92.553191489361694"/>
    <n v="34.31"/>
    <n v="22.18"/>
    <n v="12.130000000000003"/>
    <n v="6.76"/>
    <n v="56"/>
    <n v="140"/>
    <n v="415"/>
    <n v="2930.4"/>
    <n v="2"/>
    <n v="20.5"/>
    <n v="1.8"/>
    <n v="16.899999999999999"/>
    <n v="71.599999999999994"/>
    <n v="4.0999999999999996"/>
    <n v="3.8"/>
    <n v="30.1"/>
  </r>
  <r>
    <s v="Tr1"/>
    <n v="31"/>
    <s v="PL"/>
    <s v="PL31"/>
    <x v="1"/>
    <x v="1"/>
    <x v="1"/>
    <s v="Inoc"/>
    <s v="Tr1AdeInocPL31"/>
    <n v="86.667000000000002"/>
    <n v="0.86667000000000005"/>
    <n v="1.1970090548896939"/>
    <n v="1"/>
    <n v="0.16666666666666666"/>
    <n v="0.42053433528396511"/>
    <n v="16.666666666666664"/>
    <n v="0"/>
    <n v="0"/>
    <n v="0"/>
    <n v="125.8"/>
    <n v="41.9"/>
    <n v="82.7"/>
    <n v="83.3"/>
    <n v="83.4"/>
    <n v="83.13333333333334"/>
    <n v="5.3499999999999999E-2"/>
    <n v="5.4800000000000001E-2"/>
    <n v="1.1299999999999999E-2"/>
    <n v="97.011494252873547"/>
    <n v="39.299999999999997"/>
    <n v="20.14"/>
    <n v="19.159999999999997"/>
    <n v="7.5"/>
    <n v="62"/>
    <n v="94"/>
    <n v="422"/>
    <n v="2959.8"/>
    <n v="0"/>
    <n v="18.600000000000001"/>
    <n v="1.3"/>
    <n v="19"/>
    <n v="79.8"/>
    <n v="4.5999999999999996"/>
    <n v="4.2"/>
    <n v="36.1"/>
  </r>
  <r>
    <s v="Tr1"/>
    <n v="32"/>
    <s v="PL"/>
    <s v="PL32"/>
    <x v="1"/>
    <x v="1"/>
    <x v="1"/>
    <s v="Inoc"/>
    <s v="Tr1AdeInocPL32"/>
    <n v="46.666999999999994"/>
    <n v="0.46666999999999997"/>
    <n v="0.75204342995711382"/>
    <n v="0"/>
    <n v="0"/>
    <n v="0"/>
    <n v="0"/>
    <n v="0"/>
    <n v="0"/>
    <n v="0"/>
    <n v="115.8"/>
    <n v="43.3"/>
    <n v="82.6"/>
    <n v="83.2"/>
    <n v="84.4"/>
    <n v="83.4"/>
    <n v="4.7100000000000003E-2"/>
    <n v="4.9500000000000002E-2"/>
    <n v="0.01"/>
    <n v="93.924050632911388"/>
    <n v="34.200000000000003"/>
    <n v="22.18"/>
    <n v="12.020000000000003"/>
    <n v="7.24"/>
    <n v="63"/>
    <n v="109"/>
    <n v="393"/>
    <n v="2807.5"/>
    <n v="0"/>
    <n v="17.600000000000001"/>
    <n v="1.6"/>
    <n v="18.600000000000001"/>
    <n v="79.8"/>
    <n v="5.0999999999999996"/>
    <n v="5.0999999999999996"/>
    <n v="26.9"/>
  </r>
  <r>
    <s v="Tr1"/>
    <n v="33"/>
    <s v="PL"/>
    <s v="PL33"/>
    <x v="1"/>
    <x v="1"/>
    <x v="1"/>
    <s v="Inoc"/>
    <s v="Tr1AdeInocPL33"/>
    <n v="26.667000000000002"/>
    <n v="0.26667000000000002"/>
    <n v="0.54264287113396514"/>
    <n v="0"/>
    <n v="0"/>
    <n v="0"/>
    <n v="0"/>
    <n v="0"/>
    <n v="0"/>
    <n v="0"/>
    <n v="119.6"/>
    <n v="50.1"/>
    <n v="82.7"/>
    <n v="83.4"/>
    <n v="83.2"/>
    <n v="83.100000000000009"/>
    <n v="4.7100000000000003E-2"/>
    <n v="4.9399999999999999E-2"/>
    <n v="8.8000000000000005E-3"/>
    <n v="94.334975369458135"/>
    <n v="29.74"/>
    <n v="22.25"/>
    <n v="7.4899999999999984"/>
    <n v="7.42"/>
    <n v="71"/>
    <n v="94"/>
    <n v="428"/>
    <n v="3014.7"/>
    <n v="0"/>
    <n v="18.8"/>
    <n v="1.3"/>
    <n v="19"/>
    <n v="79.8"/>
    <n v="5.3"/>
    <n v="5.3"/>
    <n v="36.299999999999997"/>
  </r>
  <r>
    <s v="Tr1"/>
    <n v="34"/>
    <s v="PL"/>
    <s v="PL34"/>
    <x v="1"/>
    <x v="1"/>
    <x v="1"/>
    <s v="Inoc"/>
    <s v="Tr1AdeInocPL34"/>
    <n v="86.667000000000002"/>
    <n v="0.86667000000000005"/>
    <n v="1.1970090548896939"/>
    <n v="2"/>
    <n v="0.33333333333333331"/>
    <n v="0.61547970867038726"/>
    <n v="33.333333333333329"/>
    <n v="0"/>
    <n v="0"/>
    <n v="0"/>
    <n v="126.9"/>
    <n v="37.5"/>
    <n v="82.9"/>
    <n v="83.5"/>
    <n v="82.7"/>
    <n v="83.033333333333346"/>
    <n v="5.2600000000000001E-2"/>
    <n v="5.6800000000000003E-2"/>
    <n v="1.0999999999999999E-2"/>
    <n v="90.829694323144082"/>
    <n v="37.25"/>
    <n v="22.25"/>
    <n v="15"/>
    <n v="7.38"/>
    <n v="45"/>
    <n v="71"/>
    <n v="429"/>
    <n v="2776.9"/>
    <n v="0"/>
    <n v="17.600000000000001"/>
    <n v="1"/>
    <n v="20.3"/>
    <n v="78.7"/>
    <n v="3.2"/>
    <n v="5.0999999999999996"/>
    <n v="26.2"/>
  </r>
  <r>
    <s v="Tr1"/>
    <n v="35"/>
    <s v="PL"/>
    <s v="PL35"/>
    <x v="1"/>
    <x v="1"/>
    <x v="1"/>
    <s v="Inoc"/>
    <s v="Tr1AdeInocPL35"/>
    <n v="86.667000000000002"/>
    <n v="0.86667000000000005"/>
    <n v="1.1970090548896939"/>
    <n v="5"/>
    <n v="0.83333333333333337"/>
    <n v="1.1502619915109316"/>
    <n v="83.333333333333343"/>
    <n v="0"/>
    <n v="0"/>
    <n v="0"/>
    <n v="119.2"/>
    <n v="42"/>
    <n v="82.9"/>
    <n v="82.8"/>
    <n v="84.2"/>
    <n v="83.3"/>
    <n v="4.19E-2"/>
    <n v="4.3400000000000001E-2"/>
    <n v="9.7000000000000003E-3"/>
    <n v="95.548961424332333"/>
    <n v="35.9"/>
    <n v="22.27"/>
    <n v="13.629999999999999"/>
    <n v="7.45"/>
    <n v="57"/>
    <n v="87"/>
    <n v="443"/>
    <n v="2883"/>
    <n v="0"/>
    <n v="18.3"/>
    <n v="1.2"/>
    <n v="20.100000000000001"/>
    <n v="78.599999999999994"/>
    <n v="4.0999999999999996"/>
    <n v="5.3"/>
    <n v="32.700000000000003"/>
  </r>
  <r>
    <s v="Tr1"/>
    <n v="36"/>
    <s v="PL"/>
    <s v="PL36"/>
    <x v="1"/>
    <x v="1"/>
    <x v="1"/>
    <s v="Inoc"/>
    <s v="Tr1AdeInocPL36"/>
    <n v="6.6669999999999989"/>
    <n v="6.6669999999999993E-2"/>
    <n v="0.26116409235652055"/>
    <n v="3"/>
    <n v="0.5"/>
    <n v="0.78539816339744839"/>
    <n v="50"/>
    <n v="0"/>
    <n v="0"/>
    <n v="0"/>
    <n v="113.3"/>
    <n v="40.1"/>
    <n v="82.4"/>
    <n v="83.9"/>
    <n v="83.8"/>
    <n v="83.366666666666674"/>
    <n v="5.16E-2"/>
    <n v="5.5100000000000003E-2"/>
    <n v="1.01E-2"/>
    <n v="92.222222222222214"/>
    <n v="34.24"/>
    <n v="22.39"/>
    <n v="11.850000000000001"/>
    <n v="7.08"/>
    <n v="76"/>
    <n v="87"/>
    <n v="505"/>
    <n v="2808.7"/>
    <n v="0"/>
    <n v="18.5"/>
    <n v="1.2"/>
    <n v="22.8"/>
    <n v="76"/>
    <n v="5.4"/>
    <n v="4.2"/>
    <n v="29.2"/>
  </r>
  <r>
    <s v="Tr1"/>
    <n v="37"/>
    <s v="PL"/>
    <s v="PL37"/>
    <x v="1"/>
    <x v="1"/>
    <x v="1"/>
    <s v="Inoc"/>
    <s v="Tr1AdeInocPL37"/>
    <n v="60"/>
    <n v="0.6"/>
    <n v="0.88607712379261372"/>
    <n v="0"/>
    <n v="0"/>
    <n v="0"/>
    <n v="0"/>
    <n v="0"/>
    <n v="0"/>
    <n v="0"/>
    <n v="114.4"/>
    <n v="45.8"/>
    <n v="81.099999999999994"/>
    <n v="82.1"/>
    <n v="83.4"/>
    <n v="82.2"/>
    <n v="5.04E-2"/>
    <n v="5.3499999999999999E-2"/>
    <n v="9.2999999999999992E-3"/>
    <n v="92.986425339366505"/>
    <n v="32.659999999999997"/>
    <n v="22.16"/>
    <n v="10.499999999999996"/>
    <n v="7.58"/>
    <n v="59"/>
    <n v="70"/>
    <n v="399"/>
    <n v="2928.4"/>
    <n v="0"/>
    <n v="18.100000000000001"/>
    <n v="1"/>
    <n v="18.3"/>
    <n v="80.7"/>
    <n v="4.4000000000000004"/>
    <n v="5"/>
    <n v="26.1"/>
  </r>
  <r>
    <s v="Tr1"/>
    <n v="38"/>
    <s v="PL"/>
    <s v="PL38"/>
    <x v="1"/>
    <x v="1"/>
    <x v="1"/>
    <s v="Inoc"/>
    <s v="Tr1AdeInocPL38"/>
    <n v="60"/>
    <n v="0.6"/>
    <n v="0.88607712379261372"/>
    <n v="5"/>
    <n v="0.83333333333333337"/>
    <n v="1.1502619915109316"/>
    <n v="83.333333333333343"/>
    <n v="0"/>
    <n v="0"/>
    <n v="0"/>
    <n v="120.2"/>
    <n v="42.9"/>
    <n v="84.1"/>
    <n v="81.7"/>
    <n v="81.5"/>
    <n v="82.433333333333337"/>
    <n v="5.1799999999999999E-2"/>
    <n v="5.5899999999999998E-2"/>
    <n v="9.7999999999999997E-3"/>
    <n v="91.106290672451181"/>
    <n v="29.73"/>
    <n v="22.36"/>
    <n v="7.370000000000001"/>
    <n v="7.37"/>
    <n v="45"/>
    <n v="82"/>
    <n v="402"/>
    <n v="2876.8"/>
    <n v="0"/>
    <n v="17.899999999999999"/>
    <n v="1.2"/>
    <n v="18.7"/>
    <n v="80.2"/>
    <n v="3.2"/>
    <n v="5.0999999999999996"/>
    <n v="39.9"/>
  </r>
  <r>
    <s v="Tr1"/>
    <n v="39"/>
    <s v="PL"/>
    <s v="PL39"/>
    <x v="1"/>
    <x v="1"/>
    <x v="1"/>
    <s v="Inoc"/>
    <s v="Tr1AdeInocPL39"/>
    <n v="60"/>
    <n v="0.6"/>
    <n v="0.88607712379261372"/>
    <n v="2"/>
    <n v="0.33333333333333331"/>
    <n v="0.61547970867038726"/>
    <n v="33.333333333333329"/>
    <n v="1"/>
    <n v="0.16666666666666666"/>
    <n v="16.666666666666664"/>
    <n v="131.6"/>
    <n v="49.1"/>
    <n v="82.3"/>
    <n v="82.8"/>
    <n v="82.4"/>
    <n v="82.5"/>
    <n v="4.6300000000000001E-2"/>
    <n v="4.8800000000000003E-2"/>
    <n v="1.09E-2"/>
    <n v="93.403693931398408"/>
    <n v="35.46"/>
    <n v="22.22"/>
    <n v="13.240000000000002"/>
    <n v="7.54"/>
    <n v="67"/>
    <n v="89"/>
    <n v="362"/>
    <n v="2700.8"/>
    <n v="0"/>
    <n v="16.7"/>
    <n v="1.4"/>
    <n v="18"/>
    <n v="80.599999999999994"/>
    <n v="5"/>
    <n v="4.7"/>
    <n v="19.899999999999999"/>
  </r>
  <r>
    <s v="Tr1"/>
    <n v="41"/>
    <s v="PL"/>
    <s v="PL41"/>
    <x v="2"/>
    <x v="2"/>
    <x v="0"/>
    <s v="Unin"/>
    <s v="Tr1ExcUninPL41"/>
    <n v="0"/>
    <n v="0"/>
    <n v="0"/>
    <n v="0"/>
    <n v="0"/>
    <n v="0"/>
    <n v="0"/>
    <n v="0"/>
    <n v="0"/>
    <n v="0"/>
    <n v="119"/>
    <n v="48.5"/>
    <n v="82.2"/>
    <n v="84.8"/>
    <n v="83.8"/>
    <n v="83.600000000000009"/>
    <n v="4.7399999999999998E-2"/>
    <n v="5.2499999999999998E-2"/>
    <n v="8.8999999999999999E-3"/>
    <n v="88.302752293577981"/>
    <n v="33.82"/>
    <n v="23.07"/>
    <n v="10.75"/>
    <n v="7.35"/>
    <n v="50"/>
    <n v="62"/>
    <n v="455"/>
    <n v="3114.7"/>
    <n v="0"/>
    <n v="19"/>
    <n v="0.8"/>
    <n v="20"/>
    <n v="79.2"/>
    <n v="3.9"/>
    <n v="4.0999999999999996"/>
    <n v="110.4"/>
  </r>
  <r>
    <s v="Tr1"/>
    <n v="42"/>
    <s v="PL"/>
    <s v="PL42"/>
    <x v="2"/>
    <x v="2"/>
    <x v="0"/>
    <s v="Unin"/>
    <s v="Tr1ExcUninPL42"/>
    <n v="33.33"/>
    <n v="0.33329999999999999"/>
    <n v="0.61544435288934585"/>
    <n v="0"/>
    <n v="0"/>
    <n v="0"/>
    <n v="0"/>
    <n v="0"/>
    <n v="0"/>
    <n v="0"/>
    <n v="119.2"/>
    <n v="43.6"/>
    <n v="82.7"/>
    <n v="83.3"/>
    <n v="81.8"/>
    <n v="82.600000000000009"/>
    <n v="0.05"/>
    <n v="5.5599999999999997E-2"/>
    <n v="9.2999999999999992E-3"/>
    <n v="87.904967602591796"/>
    <n v="31.67"/>
    <n v="22.19"/>
    <n v="9.48"/>
    <n v="7.33"/>
    <n v="60"/>
    <n v="65"/>
    <n v="485"/>
    <n v="3247.6"/>
    <n v="0"/>
    <n v="19.2"/>
    <n v="0.9"/>
    <n v="21"/>
    <n v="78.099999999999994"/>
    <n v="4.3"/>
    <n v="4.5"/>
    <n v="115.6"/>
  </r>
  <r>
    <s v="Tr1"/>
    <n v="43"/>
    <s v="PL"/>
    <s v="PL43"/>
    <x v="2"/>
    <x v="2"/>
    <x v="0"/>
    <s v="Unin"/>
    <s v="Tr1ExcUninPL43"/>
    <n v="0"/>
    <n v="0"/>
    <n v="0"/>
    <n v="0"/>
    <n v="0"/>
    <n v="0"/>
    <n v="0"/>
    <n v="0"/>
    <n v="0"/>
    <n v="0"/>
    <n v="118.9"/>
    <n v="42.6"/>
    <n v="82.5"/>
    <n v="82.1"/>
    <n v="83.5"/>
    <n v="82.7"/>
    <n v="4.48E-2"/>
    <n v="4.8899999999999999E-2"/>
    <n v="9.4000000000000004E-3"/>
    <n v="89.620253164556956"/>
    <n v="33.07"/>
    <n v="22.1"/>
    <n v="10.969999999999999"/>
    <n v="7.49"/>
    <n v="69"/>
    <n v="44"/>
    <n v="487"/>
    <n v="3486.1"/>
    <n v="0"/>
    <n v="19.2"/>
    <n v="0.6"/>
    <n v="21.2"/>
    <n v="78.2"/>
    <n v="6.1"/>
    <n v="4.8"/>
    <n v="91.6"/>
  </r>
  <r>
    <s v="Tr1"/>
    <n v="44"/>
    <s v="PL"/>
    <s v="PL44"/>
    <x v="2"/>
    <x v="2"/>
    <x v="0"/>
    <s v="Unin"/>
    <s v="Tr1ExcUninPL44"/>
    <n v="40"/>
    <n v="0.4"/>
    <n v="0.68471920300228295"/>
    <n v="0"/>
    <n v="0"/>
    <n v="0"/>
    <n v="0"/>
    <n v="0"/>
    <n v="0"/>
    <n v="0"/>
    <n v="141.19999999999999"/>
    <n v="40.700000000000003"/>
    <n v="82.5"/>
    <n v="83.8"/>
    <n v="82.8"/>
    <n v="83.033333333333346"/>
    <n v="4.9599999999999998E-2"/>
    <n v="5.5E-2"/>
    <n v="9.7000000000000003E-3"/>
    <n v="88.079470198675494"/>
    <n v="40.35"/>
    <n v="27.23"/>
    <n v="13.120000000000001"/>
    <n v="7.58"/>
    <n v="61"/>
    <n v="27"/>
    <n v="429"/>
    <n v="3020.4"/>
    <n v="0"/>
    <n v="18.600000000000001"/>
    <n v="0.4"/>
    <n v="19.2"/>
    <n v="80.5"/>
    <n v="4.5999999999999996"/>
    <n v="4"/>
    <n v="50.1"/>
  </r>
  <r>
    <s v="Tr1"/>
    <n v="45"/>
    <s v="PL"/>
    <s v="PL45"/>
    <x v="2"/>
    <x v="2"/>
    <x v="0"/>
    <s v="Unin"/>
    <s v="Tr1ExcUninPL45"/>
    <n v="0"/>
    <n v="0"/>
    <n v="0"/>
    <n v="0"/>
    <n v="0"/>
    <n v="0"/>
    <n v="0"/>
    <n v="0"/>
    <n v="0"/>
    <n v="0"/>
    <n v="122.2"/>
    <n v="41.9"/>
    <n v="83.4"/>
    <n v="84.1"/>
    <n v="84.3"/>
    <n v="83.933333333333337"/>
    <n v="4.5400000000000003E-2"/>
    <n v="4.7699999999999999E-2"/>
    <n v="8.5000000000000006E-3"/>
    <n v="94.132653061224502"/>
    <n v="35.24"/>
    <n v="22.23"/>
    <n v="13.010000000000002"/>
    <n v="7.42"/>
    <n v="39"/>
    <n v="41"/>
    <n v="432"/>
    <n v="2987.8"/>
    <n v="0"/>
    <n v="18.600000000000001"/>
    <n v="0.6"/>
    <n v="19.3"/>
    <n v="80.099999999999994"/>
    <n v="2.6"/>
    <n v="4.7"/>
    <n v="100.4"/>
  </r>
  <r>
    <s v="Tr1"/>
    <n v="46"/>
    <s v="PL"/>
    <s v="PL46"/>
    <x v="2"/>
    <x v="2"/>
    <x v="0"/>
    <s v="Unin"/>
    <s v="Tr1ExcUninPL46"/>
    <n v="0"/>
    <n v="0"/>
    <n v="0"/>
    <n v="1"/>
    <n v="0.16666666666666666"/>
    <n v="0.42053433528396511"/>
    <n v="16.666666666666664"/>
    <n v="0"/>
    <n v="0"/>
    <n v="0"/>
    <n v="136.1"/>
    <n v="33.9"/>
    <n v="83.2"/>
    <n v="82.3"/>
    <n v="85.2"/>
    <n v="83.566666666666663"/>
    <n v="5.33E-2"/>
    <n v="5.7000000000000002E-2"/>
    <n v="1.2200000000000001E-2"/>
    <n v="91.741071428571416"/>
    <n v="44.78"/>
    <n v="22.24"/>
    <n v="22.540000000000003"/>
    <n v="7.19"/>
    <n v="53"/>
    <n v="30"/>
    <n v="501"/>
    <n v="2938.2"/>
    <n v="0"/>
    <n v="18.899999999999999"/>
    <n v="0.4"/>
    <n v="22"/>
    <n v="77.599999999999994"/>
    <n v="4"/>
    <n v="4.4000000000000004"/>
    <n v="83.9"/>
  </r>
  <r>
    <s v="Tr1"/>
    <n v="47"/>
    <s v="PL"/>
    <s v="PL47"/>
    <x v="2"/>
    <x v="2"/>
    <x v="0"/>
    <s v="Unin"/>
    <s v="Tr1ExcUninPL47"/>
    <n v="0"/>
    <n v="0"/>
    <n v="0"/>
    <n v="0"/>
    <n v="0"/>
    <n v="0"/>
    <n v="0"/>
    <n v="0"/>
    <n v="0"/>
    <n v="0"/>
    <n v="112.9"/>
    <n v="41.2"/>
    <n v="80.400000000000006"/>
    <n v="82.7"/>
    <n v="81.900000000000006"/>
    <n v="81.666666666666671"/>
    <n v="4.6800000000000001E-2"/>
    <n v="4.8399999999999999E-2"/>
    <n v="8.3000000000000001E-3"/>
    <n v="96.009975062344139"/>
    <n v="32.1"/>
    <n v="22.22"/>
    <n v="9.8800000000000026"/>
    <n v="7.41"/>
    <n v="61"/>
    <n v="59"/>
    <n v="498"/>
    <n v="3205.1"/>
    <n v="0"/>
    <n v="19.3"/>
    <n v="0.8"/>
    <n v="21.5"/>
    <n v="77.7"/>
    <n v="4.5"/>
    <n v="4.4000000000000004"/>
    <n v="119.9"/>
  </r>
  <r>
    <s v="Tr1"/>
    <n v="48"/>
    <s v="PL"/>
    <s v="PL48"/>
    <x v="2"/>
    <x v="2"/>
    <x v="0"/>
    <s v="Unin"/>
    <s v="Tr1ExcUninPL48"/>
    <n v="20"/>
    <n v="0.2"/>
    <n v="0.46364760900080609"/>
    <n v="1"/>
    <n v="0.16666666666666666"/>
    <n v="0.42053433528396511"/>
    <n v="16.666666666666664"/>
    <n v="0"/>
    <n v="0"/>
    <n v="0"/>
    <n v="140.69999999999999"/>
    <n v="41.2"/>
    <n v="81.900000000000006"/>
    <n v="83.8"/>
    <n v="83.3"/>
    <n v="83"/>
    <n v="4.8500000000000001E-2"/>
    <n v="5.3800000000000001E-2"/>
    <n v="9.7999999999999997E-3"/>
    <n v="87.954545454545453"/>
    <n v="40.07"/>
    <n v="22.37"/>
    <n v="17.7"/>
    <n v="7.41"/>
    <n v="60"/>
    <n v="70"/>
    <n v="504"/>
    <n v="3001.3"/>
    <n v="0"/>
    <n v="19.399999999999999"/>
    <n v="0.9"/>
    <n v="21.7"/>
    <n v="77.400000000000006"/>
    <n v="4.2"/>
    <n v="4.4000000000000004"/>
    <n v="81.900000000000006"/>
  </r>
  <r>
    <s v="Tr1"/>
    <n v="49"/>
    <s v="PL"/>
    <s v="PL49"/>
    <x v="2"/>
    <x v="2"/>
    <x v="0"/>
    <s v="Unin"/>
    <s v="Tr1ExcUninPL49"/>
    <n v="13.33"/>
    <n v="0.1333"/>
    <n v="0.37374314320749141"/>
    <n v="0"/>
    <n v="0"/>
    <n v="0"/>
    <n v="0"/>
    <n v="0"/>
    <n v="0"/>
    <n v="0"/>
    <n v="129.19999999999999"/>
    <n v="36.5"/>
    <n v="81.7"/>
    <n v="82.8"/>
    <n v="81.599999999999994"/>
    <n v="82.033333333333331"/>
    <n v="5.0500000000000003E-2"/>
    <n v="5.1299999999999998E-2"/>
    <n v="8.9999999999999993E-3"/>
    <n v="98.108747044917266"/>
    <n v="37.25"/>
    <n v="20.53"/>
    <n v="16.72"/>
    <n v="7.08"/>
    <n v="49"/>
    <n v="38"/>
    <n v="580"/>
    <n v="3002.9"/>
    <n v="0"/>
    <n v="19.899999999999999"/>
    <n v="0.5"/>
    <n v="24.3"/>
    <n v="75.3"/>
    <n v="3.5"/>
    <n v="4.5"/>
    <n v="67.3"/>
  </r>
  <r>
    <s v="Tr1"/>
    <n v="51"/>
    <s v="PL"/>
    <s v="PL51"/>
    <x v="2"/>
    <x v="2"/>
    <x v="1"/>
    <s v="Inoc"/>
    <s v="Tr1ExcInocPL51"/>
    <n v="86.667000000000002"/>
    <n v="0.86667000000000005"/>
    <n v="1.1970090548896939"/>
    <n v="0"/>
    <n v="0"/>
    <n v="0"/>
    <n v="0"/>
    <n v="0"/>
    <n v="0"/>
    <n v="0"/>
    <n v="105.4"/>
    <n v="42.1"/>
    <n v="83.3"/>
    <n v="83.9"/>
    <n v="83.9"/>
    <n v="83.7"/>
    <n v="5.0900000000000001E-2"/>
    <n v="5.33E-2"/>
    <n v="9.2999999999999992E-3"/>
    <n v="94.545454545454547"/>
    <n v="31.19"/>
    <n v="22.37"/>
    <n v="8.82"/>
    <n v="7.38"/>
    <n v="56"/>
    <n v="64"/>
    <n v="378"/>
    <n v="2926.4"/>
    <n v="0"/>
    <n v="17.899999999999999"/>
    <n v="0.9"/>
    <n v="17.600000000000001"/>
    <n v="81.5"/>
    <n v="4.2"/>
    <n v="4"/>
    <n v="69.099999999999994"/>
  </r>
  <r>
    <s v="Tr1"/>
    <n v="52"/>
    <s v="PL"/>
    <s v="PL52"/>
    <x v="2"/>
    <x v="2"/>
    <x v="1"/>
    <s v="Inoc"/>
    <s v="Tr1ExcInocPL52"/>
    <n v="66.667000000000002"/>
    <n v="0.66666999999999998"/>
    <n v="0.95532015366283474"/>
    <n v="0"/>
    <n v="0"/>
    <n v="0"/>
    <n v="0"/>
    <n v="0"/>
    <n v="0"/>
    <n v="0"/>
    <n v="122.6"/>
    <n v="39.799999999999997"/>
    <n v="80.599999999999994"/>
    <n v="80.7"/>
    <n v="83.3"/>
    <n v="81.533333333333346"/>
    <n v="4.9500000000000002E-2"/>
    <n v="5.3600000000000002E-2"/>
    <n v="9.4999999999999998E-3"/>
    <n v="90.702947845804999"/>
    <n v="32.700000000000003"/>
    <n v="22.1"/>
    <n v="10.600000000000001"/>
    <n v="7.31"/>
    <n v="61"/>
    <n v="70"/>
    <n v="466"/>
    <n v="3035.3"/>
    <n v="0"/>
    <n v="19.100000000000001"/>
    <n v="0.9"/>
    <n v="20.399999999999999"/>
    <n v="78.7"/>
    <n v="4.9000000000000004"/>
    <n v="4.8"/>
    <n v="66.2"/>
  </r>
  <r>
    <s v="Tr1"/>
    <n v="53"/>
    <s v="PL"/>
    <s v="PL53"/>
    <x v="2"/>
    <x v="2"/>
    <x v="1"/>
    <s v="Inoc"/>
    <s v="Tr1ExcInocPL53"/>
    <n v="33.332999999999998"/>
    <n v="0.33333000000000002"/>
    <n v="0.61547617313206193"/>
    <n v="2"/>
    <n v="0.33333333333333331"/>
    <n v="0.61547970867038726"/>
    <n v="33.333333333333329"/>
    <n v="0"/>
    <n v="0"/>
    <n v="0"/>
    <n v="122.5"/>
    <n v="40"/>
    <n v="82.8"/>
    <n v="82.2"/>
    <n v="84.4"/>
    <n v="83.13333333333334"/>
    <n v="4.87E-2"/>
    <n v="5.33E-2"/>
    <n v="1.03E-2"/>
    <n v="89.302325581395365"/>
    <n v="35.32"/>
    <n v="22.32"/>
    <n v="13"/>
    <n v="7.49"/>
    <n v="67"/>
    <n v="44"/>
    <n v="400"/>
    <n v="2961.8"/>
    <n v="0"/>
    <n v="18.3"/>
    <n v="0.6"/>
    <n v="18.3"/>
    <n v="81.099999999999994"/>
    <n v="4.5999999999999996"/>
    <n v="4.2"/>
    <n v="62.2"/>
  </r>
  <r>
    <s v="Tr1"/>
    <n v="54"/>
    <s v="PL"/>
    <s v="PL54"/>
    <x v="2"/>
    <x v="2"/>
    <x v="1"/>
    <s v="Inoc"/>
    <s v="Tr1ExcInocPL54"/>
    <n v="73.332999999999998"/>
    <n v="0.73333000000000004"/>
    <n v="1.0281534556609317"/>
    <n v="0"/>
    <n v="0"/>
    <n v="0"/>
    <n v="0"/>
    <n v="0"/>
    <n v="0"/>
    <n v="0"/>
    <n v="118.6"/>
    <n v="41.5"/>
    <n v="83.5"/>
    <n v="82.8"/>
    <n v="83.1"/>
    <n v="83.13333333333334"/>
    <n v="5.3900000000000003E-2"/>
    <n v="5.8599999999999999E-2"/>
    <n v="1.04E-2"/>
    <n v="90.248962655601673"/>
    <n v="33.4"/>
    <n v="22.14"/>
    <n v="11.259999999999998"/>
    <n v="7.45"/>
    <n v="70"/>
    <n v="55"/>
    <n v="446"/>
    <n v="3288.9"/>
    <n v="0"/>
    <n v="18.899999999999999"/>
    <n v="0.7"/>
    <n v="19.7"/>
    <n v="79.5"/>
    <n v="5.4"/>
    <n v="5.2"/>
    <n v="92.3"/>
  </r>
  <r>
    <s v="Tr1"/>
    <n v="55"/>
    <s v="PL"/>
    <s v="PL55"/>
    <x v="2"/>
    <x v="2"/>
    <x v="1"/>
    <s v="Inoc"/>
    <s v="Tr1ExcInocPL55"/>
    <n v="60"/>
    <n v="0.6"/>
    <n v="0.88607712379261372"/>
    <n v="0"/>
    <n v="0"/>
    <n v="0"/>
    <n v="0"/>
    <n v="0"/>
    <n v="0"/>
    <n v="0"/>
    <n v="122.1"/>
    <n v="42.1"/>
    <n v="82.1"/>
    <n v="82.7"/>
    <n v="82.7"/>
    <n v="82.5"/>
    <n v="4.7100000000000003E-2"/>
    <n v="5.0500000000000003E-2"/>
    <n v="9.1999999999999998E-3"/>
    <n v="91.767554479418891"/>
    <n v="35.08"/>
    <n v="22.13"/>
    <n v="12.95"/>
    <n v="7.41"/>
    <n v="63"/>
    <n v="57"/>
    <n v="491"/>
    <n v="3327.1"/>
    <n v="0"/>
    <n v="19.2"/>
    <n v="0.8"/>
    <n v="21.3"/>
    <n v="78"/>
    <n v="4.5999999999999996"/>
    <n v="4.3"/>
    <n v="109.5"/>
  </r>
  <r>
    <s v="Tr1"/>
    <n v="56"/>
    <s v="PL"/>
    <s v="PL56"/>
    <x v="2"/>
    <x v="2"/>
    <x v="1"/>
    <s v="Inoc"/>
    <s v="Tr1ExcInocPL56"/>
    <n v="80"/>
    <n v="0.8"/>
    <n v="1.1071487177940904"/>
    <n v="0"/>
    <n v="0"/>
    <n v="0"/>
    <n v="0"/>
    <n v="0"/>
    <n v="0"/>
    <n v="0"/>
    <n v="119"/>
    <n v="35.1"/>
    <n v="83.1"/>
    <n v="83.9"/>
    <n v="84.6"/>
    <n v="83.86666666666666"/>
    <n v="5.91E-2"/>
    <n v="6.13E-2"/>
    <n v="1.12E-2"/>
    <n v="95.60878243512974"/>
    <n v="37.51"/>
    <n v="22.31"/>
    <n v="15.2"/>
    <n v="7.41"/>
    <n v="60"/>
    <n v="30"/>
    <n v="473"/>
    <n v="3092.2"/>
    <n v="0"/>
    <n v="19"/>
    <n v="0.4"/>
    <n v="20.7"/>
    <n v="78.900000000000006"/>
    <n v="4.4000000000000004"/>
    <n v="3.7"/>
    <n v="72.400000000000006"/>
  </r>
  <r>
    <s v="Tr1"/>
    <n v="57"/>
    <s v="PL"/>
    <s v="PL57"/>
    <x v="2"/>
    <x v="2"/>
    <x v="1"/>
    <s v="Inoc"/>
    <s v="Tr1ExcInocPL57"/>
    <n v="66.67"/>
    <n v="0.66669999999999996"/>
    <n v="0.95535197390555082"/>
    <n v="0"/>
    <n v="0"/>
    <n v="0"/>
    <n v="0"/>
    <n v="0"/>
    <n v="0"/>
    <n v="0"/>
    <n v="114.8"/>
    <n v="33.799999999999997"/>
    <n v="81.900000000000006"/>
    <n v="81.7"/>
    <n v="82.5"/>
    <n v="82.033333333333346"/>
    <n v="4.8300000000000003E-2"/>
    <n v="5.2699999999999997E-2"/>
    <n v="9.9000000000000008E-3"/>
    <n v="89.719626168224309"/>
    <n v="35.53"/>
    <n v="22.18"/>
    <n v="13.350000000000001"/>
    <n v="7.32"/>
    <n v="73"/>
    <n v="52"/>
    <n v="469"/>
    <n v="2999.3"/>
    <n v="0"/>
    <n v="19"/>
    <n v="0.7"/>
    <n v="20.5"/>
    <n v="78.8"/>
    <n v="5.0999999999999996"/>
    <n v="4.4000000000000004"/>
    <n v="53.5"/>
  </r>
  <r>
    <s v="Tr1"/>
    <n v="58"/>
    <s v="PL"/>
    <s v="PL58"/>
    <x v="2"/>
    <x v="2"/>
    <x v="1"/>
    <s v="Inoc"/>
    <s v="Tr1ExcInocPL58"/>
    <n v="46.666999999999994"/>
    <n v="0.46666999999999997"/>
    <n v="0.75204342995711382"/>
    <n v="4"/>
    <n v="0.66666666666666663"/>
    <n v="0.9553166181245093"/>
    <n v="66.666666666666657"/>
    <n v="0"/>
    <n v="0"/>
    <n v="0"/>
    <n v="124.2"/>
    <n v="37.9"/>
    <n v="82.2"/>
    <n v="82.8"/>
    <n v="83.3"/>
    <n v="82.766666666666666"/>
    <n v="5.2600000000000001E-2"/>
    <n v="5.6800000000000003E-2"/>
    <n v="0.01"/>
    <n v="91.025641025641022"/>
    <n v="37.92"/>
    <n v="22.47"/>
    <n v="15.450000000000003"/>
    <n v="7.41"/>
    <n v="41"/>
    <n v="25"/>
    <n v="501"/>
    <n v="3286.1"/>
    <n v="0"/>
    <n v="19.2"/>
    <n v="0.3"/>
    <n v="21.7"/>
    <n v="78"/>
    <n v="3.7"/>
    <n v="3.1"/>
    <n v="54.3"/>
  </r>
  <r>
    <s v="Tr1"/>
    <n v="59"/>
    <s v="PL"/>
    <s v="PL59"/>
    <x v="2"/>
    <x v="2"/>
    <x v="1"/>
    <s v="Inoc"/>
    <s v="Tr1ExcInocPL59"/>
    <n v="26.667000000000002"/>
    <n v="0.26667000000000002"/>
    <n v="0.54264287113396514"/>
    <n v="0"/>
    <n v="0"/>
    <n v="0"/>
    <n v="0"/>
    <n v="0"/>
    <n v="0"/>
    <n v="0"/>
    <n v="118"/>
    <n v="41.9"/>
    <n v="81.099999999999994"/>
    <n v="82.4"/>
    <n v="82.5"/>
    <n v="82"/>
    <n v="4.5199999999999997E-2"/>
    <n v="4.7800000000000002E-2"/>
    <n v="8.6999999999999994E-3"/>
    <n v="93.350383631713541"/>
    <n v="32.299999999999997"/>
    <n v="20.52"/>
    <n v="11.779999999999998"/>
    <n v="7.45"/>
    <n v="50"/>
    <n v="54"/>
    <n v="319"/>
    <n v="2764.9"/>
    <n v="0"/>
    <n v="16.600000000000001"/>
    <n v="0.8"/>
    <n v="16"/>
    <n v="83.2"/>
    <n v="3.6"/>
    <n v="4.0999999999999996"/>
    <n v="30.6"/>
  </r>
  <r>
    <s v="Tr2"/>
    <n v="1"/>
    <s v="PL"/>
    <s v="PL1"/>
    <x v="0"/>
    <x v="0"/>
    <x v="0"/>
    <s v="Unin"/>
    <s v="Tr2DefUninPL1"/>
    <n v="0"/>
    <n v="0"/>
    <n v="0"/>
    <n v="0"/>
    <n v="0"/>
    <n v="0"/>
    <n v="0"/>
    <n v="0"/>
    <n v="0"/>
    <n v="0"/>
    <n v="95.5"/>
    <n v="40.6"/>
    <n v="81.7"/>
    <n v="82.8"/>
    <n v="83.5"/>
    <n v="82.666666666666671"/>
    <n v="4.3400000000000001E-2"/>
    <n v="5.8000000000000003E-2"/>
    <n v="9.4999999999999998E-3"/>
    <n v="69.896907216494839"/>
    <n v="30.14"/>
    <n v="22.18"/>
    <n v="7.9600000000000009"/>
    <n v="6.85"/>
    <n v="91"/>
    <n v="137"/>
    <n v="455"/>
    <n v="3134.8"/>
    <n v="0"/>
    <n v="19.100000000000001"/>
    <n v="1.8"/>
    <n v="19.8"/>
    <n v="78.400000000000006"/>
    <n v="5.0999999999999996"/>
    <n v="6.2"/>
    <n v="41.4"/>
  </r>
  <r>
    <s v="Tr2"/>
    <n v="2"/>
    <s v="PL"/>
    <s v="PL2"/>
    <x v="0"/>
    <x v="0"/>
    <x v="0"/>
    <s v="Unin"/>
    <s v="Tr2DefUninPL2"/>
    <n v="0"/>
    <n v="0"/>
    <n v="0"/>
    <n v="0"/>
    <n v="0"/>
    <n v="0"/>
    <n v="0"/>
    <n v="0"/>
    <n v="0"/>
    <n v="0"/>
    <n v="101"/>
    <n v="34.299999999999997"/>
    <n v="83.2"/>
    <n v="80"/>
    <n v="84.1"/>
    <n v="82.433333333333323"/>
    <n v="3.4299999999999997E-2"/>
    <n v="4.4900000000000002E-2"/>
    <n v="7.6E-3"/>
    <n v="71.581769436997305"/>
    <n v="31.63"/>
    <n v="22.12"/>
    <n v="9.509999999999998"/>
    <n v="6.71"/>
    <n v="81"/>
    <n v="136"/>
    <n v="487"/>
    <n v="3102.4"/>
    <n v="2"/>
    <n v="21.4"/>
    <n v="1.6"/>
    <n v="19"/>
    <n v="70.099999999999994"/>
    <n v="4.7"/>
    <n v="5.2"/>
    <n v="45"/>
  </r>
  <r>
    <s v="Tr2"/>
    <n v="3"/>
    <s v="PL"/>
    <s v="PL3"/>
    <x v="0"/>
    <x v="0"/>
    <x v="0"/>
    <s v="Unin"/>
    <s v="Tr2DefUninPL3"/>
    <n v="0"/>
    <n v="0"/>
    <n v="0"/>
    <n v="0"/>
    <n v="0"/>
    <n v="0"/>
    <n v="0"/>
    <n v="0"/>
    <n v="0"/>
    <n v="0"/>
    <n v="113"/>
    <n v="34.4"/>
    <n v="83.1"/>
    <n v="83.3"/>
    <n v="83.9"/>
    <n v="83.433333333333323"/>
    <n v="3.3999999999999998E-3"/>
    <n v="4.5699999999999998E-2"/>
    <n v="6.7999999999999996E-3"/>
    <n v="-8.7403598971722367"/>
    <n v="32.049999999999997"/>
    <n v="21.6"/>
    <n v="10.449999999999996"/>
    <n v="7.35"/>
    <n v="105"/>
    <n v="111"/>
    <n v="308"/>
    <n v="3096.8"/>
    <n v="0"/>
    <n v="17.899999999999999"/>
    <n v="1.6"/>
    <n v="14.4"/>
    <n v="84"/>
    <n v="6"/>
    <n v="6.4"/>
    <n v="35.200000000000003"/>
  </r>
  <r>
    <s v="Tr2"/>
    <n v="4"/>
    <s v="PL"/>
    <s v="PL4"/>
    <x v="0"/>
    <x v="0"/>
    <x v="0"/>
    <s v="Unin"/>
    <s v="Tr2DefUninPL4"/>
    <n v="0"/>
    <n v="0"/>
    <n v="0"/>
    <n v="0"/>
    <n v="0"/>
    <n v="0"/>
    <n v="0"/>
    <n v="0"/>
    <n v="0"/>
    <n v="0"/>
    <n v="105"/>
    <n v="46.8"/>
    <n v="81.400000000000006"/>
    <n v="80.099999999999994"/>
    <n v="80.400000000000006"/>
    <n v="80.63333333333334"/>
    <n v="4.1399999999999999E-2"/>
    <n v="5.7599999999999998E-2"/>
    <n v="8.8999999999999999E-3"/>
    <n v="66.735112936344976"/>
    <n v="30.91"/>
    <n v="22.2"/>
    <n v="8.7100000000000009"/>
    <n v="6.73"/>
    <n v="75"/>
    <n v="102"/>
    <n v="490"/>
    <n v="3124.3"/>
    <n v="2"/>
    <n v="21.3"/>
    <n v="1.2"/>
    <n v="19.100000000000001"/>
    <n v="70.3"/>
    <n v="3.9"/>
    <n v="4.7"/>
    <n v="28.7"/>
  </r>
  <r>
    <s v="Tr2"/>
    <n v="5"/>
    <s v="PL"/>
    <s v="PL5"/>
    <x v="0"/>
    <x v="0"/>
    <x v="0"/>
    <s v="Unin"/>
    <s v="Tr2DefUninPL5"/>
    <n v="0"/>
    <n v="0"/>
    <n v="0"/>
    <n v="0"/>
    <n v="0"/>
    <n v="0"/>
    <n v="0"/>
    <n v="0"/>
    <n v="0"/>
    <n v="0"/>
    <n v="101"/>
    <n v="41"/>
    <n v="78.099999999999994"/>
    <n v="80"/>
    <n v="78.900000000000006"/>
    <n v="79"/>
    <n v="4.58E-2"/>
    <n v="6.0299999999999999E-2"/>
    <n v="8.8999999999999999E-3"/>
    <n v="71.789883268482484"/>
    <n v="31.34"/>
    <n v="21.99"/>
    <n v="9.3500000000000014"/>
    <n v="7.02"/>
    <n v="78"/>
    <n v="127"/>
    <n v="489"/>
    <n v="3231.9"/>
    <n v="0"/>
    <n v="19.399999999999999"/>
    <n v="1.7"/>
    <n v="21"/>
    <n v="77.3"/>
    <n v="4.0999999999999996"/>
    <n v="4.8"/>
    <n v="33.799999999999997"/>
  </r>
  <r>
    <s v="Tr2"/>
    <n v="6"/>
    <s v="PL"/>
    <s v="PL6"/>
    <x v="0"/>
    <x v="0"/>
    <x v="0"/>
    <s v="Unin"/>
    <s v="Tr2DefUninPL6"/>
    <n v="0"/>
    <n v="0"/>
    <n v="0"/>
    <n v="0"/>
    <n v="0"/>
    <n v="0"/>
    <n v="0"/>
    <n v="0"/>
    <n v="0"/>
    <n v="0"/>
    <n v="103"/>
    <n v="42.5"/>
    <n v="79.400000000000006"/>
    <n v="78.400000000000006"/>
    <n v="79.7"/>
    <n v="79.166666666666671"/>
    <n v="3.2199999999999999E-2"/>
    <n v="4.5999999999999999E-2"/>
    <n v="7.7999999999999996E-3"/>
    <n v="63.874345549738223"/>
    <n v="32.96"/>
    <n v="22.2"/>
    <n v="10.760000000000002"/>
    <n v="7.16"/>
    <n v="81"/>
    <n v="110"/>
    <n v="414"/>
    <n v="3792.3"/>
    <n v="0"/>
    <n v="18.7"/>
    <n v="1.5"/>
    <n v="18.399999999999999"/>
    <n v="80.099999999999994"/>
    <n v="4.4000000000000004"/>
    <n v="4.5999999999999996"/>
    <n v="41.3"/>
  </r>
  <r>
    <s v="Tr2"/>
    <n v="7"/>
    <s v="PL"/>
    <s v="PL7"/>
    <x v="0"/>
    <x v="0"/>
    <x v="0"/>
    <s v="Unin"/>
    <s v="Tr2DefUninPL7"/>
    <n v="0"/>
    <n v="0"/>
    <n v="0"/>
    <n v="0"/>
    <n v="0"/>
    <n v="0"/>
    <n v="0"/>
    <n v="0"/>
    <n v="0"/>
    <n v="0"/>
    <n v="112"/>
    <n v="30.4"/>
    <n v="76.400000000000006"/>
    <n v="85.6"/>
    <n v="82.7"/>
    <n v="81.566666666666663"/>
    <n v="3.5499999999999997E-2"/>
    <n v="4.87E-2"/>
    <n v="6.6E-3"/>
    <n v="68.646080760095003"/>
    <n v="32.92"/>
    <n v="22.05"/>
    <n v="10.870000000000001"/>
    <n v="6.79"/>
    <n v="68"/>
    <n v="89"/>
    <n v="555"/>
    <n v="3397.5"/>
    <n v="2"/>
    <n v="21.9"/>
    <n v="1"/>
    <n v="21.2"/>
    <n v="68.599999999999994"/>
    <n v="3.8"/>
    <n v="4.2"/>
    <n v="35.200000000000003"/>
  </r>
  <r>
    <s v="Tr2"/>
    <n v="8"/>
    <s v="PL"/>
    <s v="PL8"/>
    <x v="0"/>
    <x v="0"/>
    <x v="0"/>
    <s v="Unin"/>
    <s v="Tr2DefUninPL8"/>
    <n v="0"/>
    <n v="0"/>
    <n v="0"/>
    <n v="0"/>
    <n v="0"/>
    <n v="0"/>
    <n v="0"/>
    <n v="0"/>
    <n v="0"/>
    <n v="0"/>
    <n v="105"/>
    <n v="29.9"/>
    <n v="79.3"/>
    <n v="81.8"/>
    <n v="80.599999999999994"/>
    <n v="80.566666666666663"/>
    <n v="3.3099999999999997E-2"/>
    <n v="4.7800000000000002E-2"/>
    <n v="7.0000000000000001E-3"/>
    <n v="63.970588235294116"/>
    <n v="32.159999999999997"/>
    <n v="22.21"/>
    <n v="9.9499999999999957"/>
    <n v="7.19"/>
    <n v="75"/>
    <n v="104"/>
    <n v="478"/>
    <n v="4001.6"/>
    <n v="0"/>
    <n v="19.3"/>
    <n v="1.4"/>
    <n v="20.7"/>
    <n v="77.900000000000006"/>
    <n v="6"/>
    <n v="4.5999999999999996"/>
    <n v="46.5"/>
  </r>
  <r>
    <s v="Tr2"/>
    <n v="11"/>
    <s v="PL"/>
    <s v="PL11"/>
    <x v="0"/>
    <x v="0"/>
    <x v="1"/>
    <s v="Inoc"/>
    <s v="Tr2DefInocPL11"/>
    <n v="0"/>
    <n v="0"/>
    <n v="0"/>
    <n v="0"/>
    <n v="0"/>
    <n v="0"/>
    <n v="0"/>
    <n v="0"/>
    <n v="0"/>
    <n v="0"/>
    <n v="100"/>
    <n v="17.8"/>
    <n v="85.8"/>
    <n v="86.8"/>
    <n v="84.3"/>
    <n v="85.633333333333326"/>
    <n v="4.2200000000000001E-2"/>
    <n v="5.7299999999999997E-2"/>
    <n v="9.7000000000000003E-3"/>
    <n v="68.277310924369758"/>
    <n v="31.19"/>
    <n v="22.37"/>
    <n v="8.82"/>
    <n v="7.17"/>
    <n v="97"/>
    <n v="115"/>
    <n v="424"/>
    <n v="3981.4"/>
    <n v="0"/>
    <n v="18.8"/>
    <n v="1.6"/>
    <n v="18.8"/>
    <n v="79.7"/>
    <n v="5.5"/>
    <n v="5.2"/>
    <n v="48.2"/>
  </r>
  <r>
    <s v="Tr2"/>
    <n v="12"/>
    <s v="PL"/>
    <s v="PL12"/>
    <x v="0"/>
    <x v="0"/>
    <x v="1"/>
    <s v="Inoc"/>
    <s v="Tr2DefInocPL12"/>
    <n v="21.428599999999999"/>
    <n v="0.214286"/>
    <n v="0.48127572209757097"/>
    <n v="2"/>
    <n v="0.33333333333333331"/>
    <n v="0.61547970867038726"/>
    <n v="33.333333333333329"/>
    <n v="0"/>
    <n v="0"/>
    <n v="0"/>
    <n v="107"/>
    <n v="26"/>
    <n v="83.3"/>
    <n v="84.3"/>
    <n v="82.6"/>
    <n v="83.399999999999991"/>
    <n v="4.7100000000000003E-2"/>
    <n v="6.2100000000000002E-2"/>
    <n v="9.7999999999999997E-3"/>
    <n v="71.319311663479922"/>
    <n v="33.24"/>
    <n v="22.28"/>
    <n v="10.96"/>
    <n v="7.28"/>
    <n v="89"/>
    <n v="84"/>
    <n v="425"/>
    <n v="3936.1"/>
    <n v="0"/>
    <n v="18.8"/>
    <n v="1.1000000000000001"/>
    <n v="18.899999999999999"/>
    <n v="80"/>
    <n v="4.5999999999999996"/>
    <n v="5.4"/>
    <n v="37.6"/>
  </r>
  <r>
    <s v="Tr2"/>
    <n v="13"/>
    <s v="PL"/>
    <s v="PL13"/>
    <x v="0"/>
    <x v="0"/>
    <x v="1"/>
    <s v="Inoc"/>
    <s v="Tr2DefInocPL13"/>
    <n v="0"/>
    <n v="0"/>
    <n v="0"/>
    <n v="2"/>
    <n v="0.33333333333333331"/>
    <n v="0.61547970867038726"/>
    <n v="33.333333333333329"/>
    <n v="0"/>
    <n v="0"/>
    <n v="0"/>
    <n v="121"/>
    <n v="46.2"/>
    <n v="81.099999999999994"/>
    <n v="80.8"/>
    <n v="83.1"/>
    <n v="81.666666666666657"/>
    <n v="4.0599999999999997E-2"/>
    <n v="5.2999999999999999E-2"/>
    <n v="8.0999999999999996E-3"/>
    <n v="72.38307349665925"/>
    <n v="33.32"/>
    <n v="22.37"/>
    <n v="10.95"/>
    <n v="7.42"/>
    <n v="94"/>
    <n v="82"/>
    <n v="366"/>
    <n v="3568.5"/>
    <n v="0"/>
    <n v="18.3"/>
    <n v="1.2"/>
    <n v="16.7"/>
    <n v="82.1"/>
    <n v="5.2"/>
    <n v="5.4"/>
    <n v="31.8"/>
  </r>
  <r>
    <s v="Tr2"/>
    <n v="14"/>
    <s v="PL"/>
    <s v="PL14"/>
    <x v="0"/>
    <x v="0"/>
    <x v="1"/>
    <s v="Inoc"/>
    <s v="Tr2DefInocPL14"/>
    <n v="0"/>
    <n v="0"/>
    <n v="0"/>
    <n v="6"/>
    <n v="1"/>
    <n v="1.5707963267948966"/>
    <n v="100"/>
    <n v="0"/>
    <n v="0"/>
    <n v="0"/>
    <n v="113"/>
    <n v="46.1"/>
    <n v="79.099999999999994"/>
    <n v="79.3"/>
    <n v="79.099999999999994"/>
    <n v="79.166666666666657"/>
    <n v="4.7600000000000003E-2"/>
    <n v="6.4699999999999994E-2"/>
    <n v="9.1999999999999998E-3"/>
    <n v="69.189189189189207"/>
    <n v="33.08"/>
    <n v="22.22"/>
    <n v="10.86"/>
    <n v="7.27"/>
    <n v="94"/>
    <n v="118"/>
    <n v="462"/>
    <n v="3442.9"/>
    <n v="0"/>
    <n v="19.2"/>
    <n v="1.6"/>
    <n v="20.100000000000001"/>
    <n v="78.3"/>
    <n v="4.9000000000000004"/>
    <n v="5.4"/>
    <n v="36.9"/>
  </r>
  <r>
    <s v="Tr2"/>
    <n v="15"/>
    <s v="PL"/>
    <s v="PL15"/>
    <x v="0"/>
    <x v="0"/>
    <x v="1"/>
    <s v="Inoc"/>
    <s v="Tr2DefInocPL15"/>
    <n v="0"/>
    <n v="0"/>
    <n v="0"/>
    <n v="0"/>
    <n v="0"/>
    <n v="0"/>
    <n v="0"/>
    <n v="0"/>
    <n v="0"/>
    <n v="0"/>
    <n v="105"/>
    <n v="35.6"/>
    <n v="82.4"/>
    <n v="81.7"/>
    <n v="82.8"/>
    <n v="82.300000000000011"/>
    <n v="3.95E-2"/>
    <n v="5.3999999999999999E-2"/>
    <n v="8.8999999999999999E-3"/>
    <n v="67.849223946784917"/>
    <n v="32.72"/>
    <n v="22.26"/>
    <n v="10.459999999999997"/>
    <n v="7.26"/>
    <n v="94"/>
    <n v="90"/>
    <n v="402"/>
    <n v="3865.9"/>
    <n v="0"/>
    <n v="18.600000000000001"/>
    <n v="1.2"/>
    <n v="18"/>
    <n v="80.7"/>
    <n v="5.2"/>
    <n v="5"/>
    <n v="40.5"/>
  </r>
  <r>
    <s v="Tr2"/>
    <n v="16"/>
    <s v="PL"/>
    <s v="PL16"/>
    <x v="0"/>
    <x v="0"/>
    <x v="1"/>
    <s v="Inoc"/>
    <s v="Tr2DefInocPL16"/>
    <n v="20"/>
    <n v="0.2"/>
    <n v="0.46364760900080609"/>
    <n v="1"/>
    <n v="0.16666666666666666"/>
    <n v="0.42053433528396511"/>
    <n v="16.666666666666664"/>
    <n v="0"/>
    <n v="0"/>
    <n v="0"/>
    <n v="105"/>
    <n v="26.9"/>
    <n v="77.2"/>
    <n v="80.400000000000006"/>
    <n v="78.400000000000006"/>
    <n v="78.666666666666671"/>
    <n v="4.0300000000000002E-2"/>
    <n v="6.0600000000000001E-2"/>
    <n v="8.3000000000000001E-3"/>
    <n v="61.185468451242834"/>
    <n v="31.7"/>
    <n v="22.34"/>
    <n v="9.36"/>
    <n v="7.15"/>
    <n v="70"/>
    <n v="88"/>
    <n v="494"/>
    <n v="3510"/>
    <n v="0"/>
    <n v="19.3"/>
    <n v="1.2"/>
    <n v="21.3"/>
    <n v="77.599999999999994"/>
    <n v="3.7"/>
    <n v="3.7"/>
    <n v="25.3"/>
  </r>
  <r>
    <s v="Tr2"/>
    <n v="17"/>
    <s v="PL"/>
    <s v="PL17"/>
    <x v="0"/>
    <x v="0"/>
    <x v="1"/>
    <s v="Inoc"/>
    <s v="Tr2DefInocPL17"/>
    <n v="0"/>
    <n v="0"/>
    <n v="0"/>
    <n v="2"/>
    <n v="0.33333333333333331"/>
    <n v="0.61547970867038726"/>
    <n v="33.333333333333329"/>
    <n v="0"/>
    <n v="0"/>
    <n v="0"/>
    <n v="104.5"/>
    <n v="42"/>
    <n v="77.599999999999994"/>
    <n v="82.9"/>
    <n v="79.3"/>
    <n v="79.933333333333337"/>
    <n v="3.9699999999999999E-2"/>
    <n v="5.57E-2"/>
    <n v="9.1000000000000004E-3"/>
    <n v="65.665236051502134"/>
    <n v="31.21"/>
    <n v="22.23"/>
    <n v="8.98"/>
    <n v="7.31"/>
    <n v="73"/>
    <n v="87"/>
    <n v="429"/>
    <n v="3866.4"/>
    <n v="0"/>
    <n v="18.8"/>
    <n v="1.2"/>
    <n v="19"/>
    <n v="79.8"/>
    <n v="4"/>
    <n v="4.4000000000000004"/>
    <n v="48.3"/>
  </r>
  <r>
    <s v="Tr2"/>
    <n v="18"/>
    <s v="PL"/>
    <s v="PL18"/>
    <x v="0"/>
    <x v="0"/>
    <x v="1"/>
    <s v="Inoc"/>
    <s v="Tr2DefInocPL18"/>
    <n v="0"/>
    <n v="0"/>
    <n v="0"/>
    <n v="0"/>
    <n v="0"/>
    <n v="0"/>
    <n v="0"/>
    <n v="0"/>
    <n v="0"/>
    <n v="0"/>
    <n v="113"/>
    <n v="48.4"/>
    <n v="77.2"/>
    <n v="78.8"/>
    <n v="77.400000000000006"/>
    <n v="77.8"/>
    <n v="4.0800000000000003E-2"/>
    <n v="5.5300000000000002E-2"/>
    <n v="8.3999999999999995E-3"/>
    <n v="69.083155650319839"/>
    <n v="33.380000000000003"/>
    <n v="22.37"/>
    <n v="11.010000000000002"/>
    <n v="7.15"/>
    <n v="83"/>
    <n v="97"/>
    <n v="443"/>
    <n v="3232"/>
    <n v="0"/>
    <n v="18.899999999999999"/>
    <n v="1.3"/>
    <n v="19.5"/>
    <n v="79.2"/>
    <n v="4.2"/>
    <n v="4.9000000000000004"/>
    <n v="29.5"/>
  </r>
  <r>
    <s v="Tr2"/>
    <n v="21"/>
    <s v="PL"/>
    <s v="PL21"/>
    <x v="1"/>
    <x v="1"/>
    <x v="0"/>
    <s v="Unin"/>
    <s v="Tr2AdeUninPL21"/>
    <n v="0"/>
    <n v="0"/>
    <n v="0"/>
    <n v="0"/>
    <n v="0"/>
    <n v="0"/>
    <n v="0"/>
    <n v="0"/>
    <n v="0"/>
    <n v="0"/>
    <n v="124"/>
    <n v="41.2"/>
    <n v="81.7"/>
    <n v="81.900000000000006"/>
    <n v="87.2"/>
    <n v="83.600000000000009"/>
    <n v="4.2700000000000002E-2"/>
    <n v="4.9500000000000002E-2"/>
    <n v="7.4000000000000003E-3"/>
    <n v="83.847980997624703"/>
    <n v="41.13"/>
    <n v="22.52"/>
    <n v="18.610000000000003"/>
    <n v="7.41"/>
    <n v="94"/>
    <n v="87"/>
    <n v="471"/>
    <n v="3598.4"/>
    <n v="0"/>
    <n v="19.100000000000001"/>
    <n v="1.2"/>
    <n v="20.5"/>
    <n v="78.3"/>
    <n v="20.2"/>
    <n v="5.5"/>
    <n v="49.5"/>
  </r>
  <r>
    <s v="Tr2"/>
    <n v="22"/>
    <s v="PL"/>
    <s v="PL22"/>
    <x v="1"/>
    <x v="1"/>
    <x v="0"/>
    <s v="Unin"/>
    <s v="Tr2AdeUninPL22"/>
    <n v="0"/>
    <n v="0"/>
    <n v="0"/>
    <n v="0"/>
    <n v="0"/>
    <n v="0"/>
    <n v="0"/>
    <n v="0"/>
    <n v="0"/>
    <n v="0"/>
    <n v="125"/>
    <n v="43.6"/>
    <n v="80.8"/>
    <n v="81.3"/>
    <n v="80.3"/>
    <n v="80.8"/>
    <n v="4.4999999999999998E-2"/>
    <n v="5.2200000000000003E-2"/>
    <n v="7.7000000000000002E-3"/>
    <n v="83.820224719101105"/>
    <n v="43.78"/>
    <n v="22.38"/>
    <n v="21.400000000000002"/>
    <n v="7.53"/>
    <n v="90"/>
    <n v="60"/>
    <n v="408"/>
    <n v="3505.8"/>
    <n v="0"/>
    <n v="18.600000000000001"/>
    <n v="0.8"/>
    <n v="18.3"/>
    <n v="80.8"/>
    <n v="4.8"/>
    <n v="5.7"/>
    <n v="30.6"/>
  </r>
  <r>
    <s v="Tr2"/>
    <n v="23"/>
    <s v="PL"/>
    <s v="PL23"/>
    <x v="1"/>
    <x v="1"/>
    <x v="0"/>
    <s v="Unin"/>
    <s v="Tr2AdeUninPL23"/>
    <n v="0"/>
    <n v="0"/>
    <n v="0"/>
    <n v="0"/>
    <n v="0"/>
    <n v="0"/>
    <n v="0"/>
    <n v="0"/>
    <n v="0"/>
    <n v="0"/>
    <n v="154"/>
    <n v="49"/>
    <n v="81.5"/>
    <n v="81.900000000000006"/>
    <n v="82.3"/>
    <n v="81.899999999999991"/>
    <n v="4.0099999999999997E-2"/>
    <n v="4.3499999999999997E-2"/>
    <n v="6.6E-3"/>
    <n v="90.785907859078591"/>
    <n v="41.11"/>
    <n v="20.78"/>
    <n v="20.329999999999998"/>
    <n v="7.58"/>
    <n v="74"/>
    <n v="46"/>
    <n v="368"/>
    <n v="3189.2"/>
    <n v="0"/>
    <n v="18.2"/>
    <n v="0.6"/>
    <n v="16.899999999999999"/>
    <n v="82.5"/>
    <n v="3.8"/>
    <n v="4.5999999999999996"/>
    <n v="25.9"/>
  </r>
  <r>
    <s v="Tr2"/>
    <n v="24"/>
    <s v="PL"/>
    <s v="PL24"/>
    <x v="1"/>
    <x v="1"/>
    <x v="0"/>
    <s v="Unin"/>
    <s v="Tr2AdeUninPL24"/>
    <n v="0"/>
    <n v="0"/>
    <n v="0"/>
    <n v="0"/>
    <n v="0"/>
    <n v="0"/>
    <n v="0"/>
    <n v="0"/>
    <n v="0"/>
    <n v="0"/>
    <n v="116"/>
    <n v="46.6"/>
    <n v="77.8"/>
    <n v="79.099999999999994"/>
    <n v="79.8"/>
    <n v="78.899999999999991"/>
    <n v="4.6199999999999998E-2"/>
    <n v="5.2400000000000002E-2"/>
    <n v="7.7000000000000002E-3"/>
    <n v="86.129753914988811"/>
    <n v="27.48"/>
    <n v="21.54"/>
    <n v="5.9400000000000013"/>
    <n v="7.25"/>
    <n v="87"/>
    <n v="73"/>
    <n v="423"/>
    <n v="3018.6"/>
    <n v="0"/>
    <n v="18.7"/>
    <n v="1"/>
    <n v="18.8"/>
    <n v="80.2"/>
    <n v="8.6"/>
    <n v="4.8"/>
    <n v="21.9"/>
  </r>
  <r>
    <s v="Tr2"/>
    <n v="25"/>
    <s v="PL"/>
    <s v="PL25"/>
    <x v="1"/>
    <x v="1"/>
    <x v="0"/>
    <s v="Unin"/>
    <s v="Tr2AdeUninPL25"/>
    <n v="0"/>
    <n v="0"/>
    <n v="0"/>
    <n v="0"/>
    <n v="0"/>
    <n v="0"/>
    <n v="0"/>
    <n v="0"/>
    <n v="0"/>
    <n v="0"/>
    <n v="131"/>
    <n v="30.4"/>
    <n v="77.400000000000006"/>
    <n v="79.400000000000006"/>
    <n v="80.400000000000006"/>
    <n v="79.066666666666677"/>
    <n v="4.9399999999999999E-2"/>
    <n v="5.8000000000000003E-2"/>
    <n v="8.6999999999999994E-3"/>
    <n v="82.555780933062877"/>
    <n v="45.61"/>
    <n v="22.46"/>
    <n v="23.15"/>
    <n v="6.98"/>
    <n v="60"/>
    <n v="35"/>
    <n v="515"/>
    <n v="3256.3"/>
    <n v="0"/>
    <n v="19.399999999999999"/>
    <n v="0.5"/>
    <n v="22.1"/>
    <n v="77.400000000000006"/>
    <n v="3.4"/>
    <n v="3.6"/>
    <n v="21.4"/>
  </r>
  <r>
    <s v="Tr2"/>
    <n v="26"/>
    <s v="PL"/>
    <s v="PL26"/>
    <x v="1"/>
    <x v="1"/>
    <x v="0"/>
    <s v="Unin"/>
    <s v="Tr2AdeUninPL26"/>
    <n v="0"/>
    <n v="0"/>
    <n v="0"/>
    <n v="0"/>
    <n v="0"/>
    <n v="0"/>
    <n v="0"/>
    <n v="0"/>
    <n v="0"/>
    <n v="0"/>
    <n v="116"/>
    <n v="36.200000000000003"/>
    <n v="74.8"/>
    <n v="76.2"/>
    <n v="77.400000000000006"/>
    <n v="76.13333333333334"/>
    <n v="4.6100000000000002E-2"/>
    <n v="5.16E-2"/>
    <n v="7.7999999999999996E-3"/>
    <n v="87.44292237442923"/>
    <n v="30.27"/>
    <n v="22.48"/>
    <n v="7.7899999999999991"/>
    <n v="7.41"/>
    <n v="100"/>
    <n v="52"/>
    <n v="395"/>
    <n v="3120.3"/>
    <n v="0"/>
    <n v="18.399999999999999"/>
    <n v="0.7"/>
    <n v="17.899999999999999"/>
    <n v="81.400000000000006"/>
    <n v="5.8"/>
    <n v="5.9"/>
    <n v="26"/>
  </r>
  <r>
    <s v="Tr2"/>
    <n v="27"/>
    <s v="PL"/>
    <s v="PL27"/>
    <x v="1"/>
    <x v="1"/>
    <x v="0"/>
    <s v="Unin"/>
    <s v="Tr2AdeUninPL27"/>
    <n v="0"/>
    <n v="0"/>
    <n v="0"/>
    <n v="0"/>
    <n v="0"/>
    <n v="0"/>
    <n v="0"/>
    <n v="0"/>
    <n v="0"/>
    <n v="0"/>
    <n v="130.5"/>
    <n v="40.700000000000003"/>
    <n v="75.5"/>
    <n v="75.400000000000006"/>
    <n v="75.2"/>
    <n v="75.366666666666674"/>
    <n v="3.8800000000000001E-2"/>
    <n v="4.4699999999999997E-2"/>
    <n v="6.4000000000000003E-3"/>
    <n v="84.595300261096611"/>
    <n v="38.99"/>
    <n v="22.45"/>
    <n v="16.540000000000003"/>
    <n v="7.54"/>
    <n v="76"/>
    <n v="61"/>
    <n v="489"/>
    <n v="3918.8"/>
    <n v="0"/>
    <n v="19.2"/>
    <n v="0.8"/>
    <n v="21.2"/>
    <n v="78"/>
    <n v="12.9"/>
    <n v="4.4000000000000004"/>
    <n v="32.9"/>
  </r>
  <r>
    <s v="Tr2"/>
    <n v="28"/>
    <s v="PL"/>
    <s v="PL28"/>
    <x v="1"/>
    <x v="1"/>
    <x v="0"/>
    <s v="Unin"/>
    <s v="Tr2AdeUninPL28"/>
    <n v="0"/>
    <n v="0"/>
    <n v="0"/>
    <n v="0"/>
    <n v="0"/>
    <n v="0"/>
    <n v="0"/>
    <n v="0"/>
    <n v="0"/>
    <n v="0"/>
    <n v="141"/>
    <n v="30.7"/>
    <n v="76.400000000000006"/>
    <n v="83.9"/>
    <n v="77.2"/>
    <n v="79.166666666666671"/>
    <n v="3.6499999999999998E-2"/>
    <n v="4.2799999999999998E-2"/>
    <n v="7.4000000000000003E-3"/>
    <n v="82.20338983050847"/>
    <n v="37.979999999999997"/>
    <n v="20.7"/>
    <n v="17.279999999999998"/>
    <n v="7.41"/>
    <n v="74"/>
    <n v="44"/>
    <n v="489"/>
    <n v="3387.4"/>
    <n v="0"/>
    <n v="19.2"/>
    <n v="0.6"/>
    <n v="21.2"/>
    <n v="78.2"/>
    <n v="3.8"/>
    <n v="4.0999999999999996"/>
    <n v="20.3"/>
  </r>
  <r>
    <s v="Tr2"/>
    <n v="31"/>
    <s v="PL"/>
    <s v="PL31"/>
    <x v="1"/>
    <x v="1"/>
    <x v="1"/>
    <s v="Inoc"/>
    <s v="Tr2AdeInocPL31"/>
    <n v="63.63664"/>
    <n v="0.6363664"/>
    <n v="0.923514351311578"/>
    <n v="0"/>
    <n v="0"/>
    <n v="0"/>
    <n v="0"/>
    <n v="0"/>
    <n v="0"/>
    <n v="0"/>
    <n v="136.5"/>
    <n v="47.8"/>
    <n v="80.3"/>
    <n v="81"/>
    <n v="80.400000000000006"/>
    <n v="80.566666666666677"/>
    <n v="4.2099999999999999E-2"/>
    <n v="4.6899999999999997E-2"/>
    <n v="7.4000000000000003E-3"/>
    <n v="87.848101265822791"/>
    <n v="41.13"/>
    <n v="21.13"/>
    <n v="20.000000000000004"/>
    <n v="7.52"/>
    <n v="93"/>
    <n v="51"/>
    <n v="358"/>
    <n v="3261.9"/>
    <n v="0"/>
    <n v="18.100000000000001"/>
    <n v="0.7"/>
    <n v="16.5"/>
    <n v="82.8"/>
    <n v="5"/>
    <n v="5.7"/>
    <n v="36.6"/>
  </r>
  <r>
    <s v="Tr2"/>
    <n v="32"/>
    <s v="PL"/>
    <s v="PL32"/>
    <x v="1"/>
    <x v="1"/>
    <x v="1"/>
    <s v="Inoc"/>
    <s v="Tr2AdeInocPL32"/>
    <n v="100"/>
    <n v="1"/>
    <n v="1.5707963267948966"/>
    <n v="4"/>
    <n v="0.66666666666666663"/>
    <n v="0.9553166181245093"/>
    <n v="66.666666666666657"/>
    <n v="0"/>
    <n v="0"/>
    <n v="0"/>
    <n v="136.1"/>
    <n v="41.3"/>
    <n v="81"/>
    <n v="81.099999999999994"/>
    <n v="83.4"/>
    <n v="81.833333333333329"/>
    <n v="4.6300000000000001E-2"/>
    <n v="6.1499999999999999E-2"/>
    <n v="9.1000000000000004E-3"/>
    <n v="70.992366412213741"/>
    <n v="41.72"/>
    <n v="21.7"/>
    <n v="20.02"/>
    <n v="7.41"/>
    <n v="79"/>
    <n v="54"/>
    <n v="455"/>
    <n v="3678.6"/>
    <n v="0"/>
    <n v="18.899999999999999"/>
    <n v="0.7"/>
    <n v="20"/>
    <n v="79.2"/>
    <n v="4.0999999999999996"/>
    <n v="4.9000000000000004"/>
    <n v="31.8"/>
  </r>
  <r>
    <s v="Tr2"/>
    <n v="33"/>
    <s v="PL"/>
    <s v="PL33"/>
    <x v="1"/>
    <x v="1"/>
    <x v="1"/>
    <s v="Inoc"/>
    <s v="Tr2AdeInocPL33"/>
    <n v="71.428600000000003"/>
    <n v="0.71428599999999998"/>
    <n v="1.0068540016620811"/>
    <n v="1"/>
    <n v="0.16666666666666666"/>
    <n v="0.42053433528396511"/>
    <n v="16.666666666666664"/>
    <n v="1"/>
    <n v="0.16666666666666666"/>
    <n v="16.666666666666664"/>
    <n v="141.5"/>
    <n v="43.1"/>
    <n v="81.400000000000006"/>
    <n v="82.1"/>
    <n v="81.900000000000006"/>
    <n v="81.8"/>
    <n v="4.36E-2"/>
    <n v="4.9799999999999997E-2"/>
    <n v="7.7999999999999996E-3"/>
    <n v="85.238095238095241"/>
    <n v="43.34"/>
    <n v="22.04"/>
    <n v="21.300000000000004"/>
    <n v="7.55"/>
    <n v="84"/>
    <n v="47"/>
    <n v="446"/>
    <n v="3739.9"/>
    <n v="0"/>
    <n v="18.8"/>
    <n v="0.6"/>
    <n v="19.7"/>
    <n v="79.599999999999994"/>
    <n v="4.7"/>
    <n v="4.9000000000000004"/>
    <n v="33.200000000000003"/>
  </r>
  <r>
    <s v="Tr2"/>
    <n v="34"/>
    <s v="PL"/>
    <s v="PL34"/>
    <x v="1"/>
    <x v="1"/>
    <x v="1"/>
    <s v="Inoc"/>
    <s v="Tr2AdeInocPL34"/>
    <n v="73.333300000000008"/>
    <n v="0.73333300000000001"/>
    <n v="1.028156847656138"/>
    <n v="2"/>
    <n v="0.33333333333333331"/>
    <n v="0.61547970867038726"/>
    <n v="33.333333333333329"/>
    <n v="0"/>
    <n v="0"/>
    <n v="0"/>
    <n v="141"/>
    <n v="31.8"/>
    <n v="80.3"/>
    <n v="79.599999999999994"/>
    <n v="79.7"/>
    <n v="79.86666666666666"/>
    <n v="4.9500000000000002E-2"/>
    <n v="5.4199999999999998E-2"/>
    <n v="8.8000000000000005E-3"/>
    <n v="89.647577092511028"/>
    <n v="43.24"/>
    <n v="22.44"/>
    <n v="20.8"/>
    <n v="7.12"/>
    <n v="74"/>
    <n v="52"/>
    <n v="475"/>
    <n v="3001.5"/>
    <n v="0"/>
    <n v="19.100000000000001"/>
    <n v="0.7"/>
    <n v="20.7"/>
    <n v="78.599999999999994"/>
    <n v="4"/>
    <n v="5.0999999999999996"/>
    <n v="27.5"/>
  </r>
  <r>
    <s v="Tr2"/>
    <n v="35"/>
    <s v="PL"/>
    <s v="PL35"/>
    <x v="1"/>
    <x v="1"/>
    <x v="1"/>
    <s v="Inoc"/>
    <s v="Tr2AdeInocPL35"/>
    <n v="60"/>
    <n v="0.6"/>
    <n v="0.88607712379261372"/>
    <n v="4"/>
    <n v="0.66666666666666663"/>
    <n v="0.9553166181245093"/>
    <n v="66.666666666666657"/>
    <n v="0"/>
    <n v="0"/>
    <n v="0"/>
    <n v="134"/>
    <n v="25.4"/>
    <n v="75.900000000000006"/>
    <n v="75.900000000000006"/>
    <n v="77.400000000000006"/>
    <n v="76.400000000000006"/>
    <n v="4.7199999999999999E-2"/>
    <n v="5.0200000000000002E-2"/>
    <n v="6.4999999999999997E-3"/>
    <n v="93.135011441647592"/>
    <n v="47.82"/>
    <n v="22.39"/>
    <n v="25.43"/>
    <n v="7.49"/>
    <n v="84"/>
    <n v="54"/>
    <n v="466"/>
    <n v="3186.2"/>
    <n v="0"/>
    <n v="19"/>
    <n v="0.7"/>
    <n v="20.399999999999999"/>
    <n v="78.900000000000006"/>
    <n v="4.3"/>
    <n v="4.9000000000000004"/>
    <n v="24.4"/>
  </r>
  <r>
    <s v="Tr2"/>
    <n v="36"/>
    <s v="PL"/>
    <s v="PL36"/>
    <x v="1"/>
    <x v="1"/>
    <x v="1"/>
    <s v="Inoc"/>
    <s v="Tr2AdeInocPL36"/>
    <n v="60"/>
    <n v="0.6"/>
    <n v="0.88607712379261372"/>
    <n v="6"/>
    <n v="1"/>
    <n v="1.5707963267948966"/>
    <n v="100"/>
    <n v="0"/>
    <n v="0"/>
    <n v="0"/>
    <n v="123"/>
    <n v="32.5"/>
    <n v="75.2"/>
    <n v="75.900000000000006"/>
    <n v="78.599999999999994"/>
    <n v="76.566666666666677"/>
    <n v="4.6300000000000001E-2"/>
    <n v="0.05"/>
    <n v="8.3000000000000001E-3"/>
    <n v="91.127098321342928"/>
    <n v="44.26"/>
    <n v="22.42"/>
    <n v="21.839999999999996"/>
    <n v="7.45"/>
    <n v="88"/>
    <n v="62"/>
    <n v="422"/>
    <n v="3578.5"/>
    <n v="0"/>
    <n v="18.7"/>
    <n v="0.9"/>
    <n v="18.8"/>
    <n v="80.3"/>
    <n v="4.8"/>
    <n v="5.2"/>
    <n v="35"/>
  </r>
  <r>
    <s v="Tr2"/>
    <n v="37"/>
    <s v="PL"/>
    <s v="PL37"/>
    <x v="1"/>
    <x v="1"/>
    <x v="1"/>
    <s v="Inoc"/>
    <s v="Tr2AdeInocPL37"/>
    <n v="66.667000000000002"/>
    <n v="0.66666999999999998"/>
    <n v="0.95532015366283474"/>
    <n v="5"/>
    <n v="0.83333333333333337"/>
    <n v="1.1502619915109316"/>
    <n v="83.333333333333343"/>
    <n v="0"/>
    <n v="0"/>
    <n v="0"/>
    <n v="125.5"/>
    <n v="47.6"/>
    <n v="75.900000000000006"/>
    <n v="76.599999999999994"/>
    <n v="77.8"/>
    <n v="76.766666666666666"/>
    <n v="5.2900000000000003E-2"/>
    <n v="5.8400000000000001E-2"/>
    <n v="7.6E-3"/>
    <n v="89.173228346456696"/>
    <n v="37.53"/>
    <n v="22.33"/>
    <n v="15.200000000000003"/>
    <n v="7.27"/>
    <n v="79"/>
    <n v="60"/>
    <n v="523"/>
    <n v="3460.5"/>
    <n v="0"/>
    <n v="19.5"/>
    <n v="0.8"/>
    <n v="22.3"/>
    <n v="76.900000000000006"/>
    <n v="4.3"/>
    <n v="4.3"/>
    <n v="34.6"/>
  </r>
  <r>
    <s v="Tr2"/>
    <n v="38"/>
    <s v="PL"/>
    <s v="PL38"/>
    <x v="1"/>
    <x v="1"/>
    <x v="1"/>
    <s v="Inoc"/>
    <s v="Tr2AdeInocPL38"/>
    <n v="80"/>
    <n v="0.8"/>
    <n v="1.1071487177940904"/>
    <n v="5"/>
    <n v="0.83333333333333337"/>
    <n v="1.1502619915109316"/>
    <n v="83.333333333333343"/>
    <n v="0"/>
    <n v="0"/>
    <n v="0"/>
    <n v="117.5"/>
    <n v="41.2"/>
    <n v="75.3"/>
    <n v="75.8"/>
    <n v="74.900000000000006"/>
    <n v="75.333333333333329"/>
    <n v="4.58E-2"/>
    <n v="5.0099999999999999E-2"/>
    <n v="7.7000000000000002E-3"/>
    <n v="89.858490566037744"/>
    <n v="29.56"/>
    <n v="22.29"/>
    <n v="7.27"/>
    <n v="7.21"/>
    <n v="81"/>
    <n v="84"/>
    <n v="670"/>
    <n v="4275.8999999999996"/>
    <n v="0"/>
    <n v="20.8"/>
    <n v="1"/>
    <n v="26.8"/>
    <n v="72.099999999999994"/>
    <n v="4"/>
    <n v="4.4000000000000004"/>
    <n v="53.7"/>
  </r>
  <r>
    <s v="Tr2"/>
    <n v="41"/>
    <s v="PL"/>
    <s v="PL41"/>
    <x v="2"/>
    <x v="2"/>
    <x v="0"/>
    <s v="Unin"/>
    <s v="Tr2ExcUninPL41"/>
    <n v="0"/>
    <n v="0"/>
    <n v="0"/>
    <n v="0"/>
    <n v="0"/>
    <n v="0"/>
    <n v="0"/>
    <n v="0"/>
    <n v="0"/>
    <n v="0"/>
    <n v="135"/>
    <n v="43.1"/>
    <n v="85.5"/>
    <n v="82.3"/>
    <n v="86.3"/>
    <n v="84.7"/>
    <n v="4.82E-2"/>
    <n v="5.8200000000000002E-2"/>
    <n v="9.4999999999999998E-3"/>
    <n v="79.466119096509232"/>
    <n v="43.7"/>
    <n v="22.39"/>
    <n v="21.310000000000002"/>
    <n v="7"/>
    <n v="73"/>
    <n v="33"/>
    <n v="571"/>
    <n v="3696.3"/>
    <n v="0"/>
    <n v="19.8"/>
    <n v="0.4"/>
    <n v="24"/>
    <n v="75.599999999999994"/>
    <n v="4.0999999999999996"/>
    <n v="4.0999999999999996"/>
    <n v="45.3"/>
  </r>
  <r>
    <s v="Tr2"/>
    <n v="42"/>
    <s v="PL"/>
    <s v="PL42"/>
    <x v="2"/>
    <x v="2"/>
    <x v="0"/>
    <s v="Unin"/>
    <s v="Tr2ExcUninPL42"/>
    <n v="0"/>
    <n v="0"/>
    <n v="0"/>
    <n v="0"/>
    <n v="0"/>
    <n v="0"/>
    <n v="0"/>
    <n v="0"/>
    <n v="0"/>
    <n v="0"/>
    <n v="146.5"/>
    <n v="45.8"/>
    <n v="80.8"/>
    <n v="81.7"/>
    <n v="81.900000000000006"/>
    <n v="81.466666666666669"/>
    <n v="4.53E-2"/>
    <n v="5.3400000000000003E-2"/>
    <n v="7.4000000000000003E-3"/>
    <n v="82.391304347826093"/>
    <n v="46.64"/>
    <n v="22.47"/>
    <n v="24.17"/>
    <n v="7.55"/>
    <n v="93"/>
    <n v="38"/>
    <n v="374"/>
    <n v="3800"/>
    <n v="0"/>
    <n v="18.2"/>
    <n v="0.5"/>
    <n v="17.100000000000001"/>
    <n v="82.4"/>
    <n v="6"/>
    <n v="5.5"/>
    <n v="54"/>
  </r>
  <r>
    <s v="Tr2"/>
    <n v="43"/>
    <s v="PL"/>
    <s v="PL43"/>
    <x v="2"/>
    <x v="2"/>
    <x v="0"/>
    <s v="Unin"/>
    <s v="Tr2ExcUninPL43"/>
    <n v="0"/>
    <n v="0"/>
    <n v="0"/>
    <n v="0"/>
    <n v="0"/>
    <n v="0"/>
    <n v="0"/>
    <n v="0"/>
    <n v="0"/>
    <n v="0"/>
    <n v="148"/>
    <n v="28.4"/>
    <n v="81.7"/>
    <n v="82.6"/>
    <n v="82.5"/>
    <n v="82.266666666666666"/>
    <n v="3.8600000000000002E-2"/>
    <n v="4.36E-2"/>
    <n v="7.7999999999999996E-3"/>
    <n v="86.033519553072637"/>
    <n v="47.88"/>
    <n v="22.53"/>
    <n v="25.35"/>
    <n v="7.52"/>
    <n v="92"/>
    <n v="32"/>
    <n v="392"/>
    <n v="3671.1"/>
    <n v="0"/>
    <n v="18.3"/>
    <n v="0.4"/>
    <n v="17.8"/>
    <n v="81.7"/>
    <n v="4.8"/>
    <n v="5.5"/>
    <n v="42.7"/>
  </r>
  <r>
    <s v="Tr2"/>
    <n v="44"/>
    <s v="PL"/>
    <s v="PL44"/>
    <x v="2"/>
    <x v="2"/>
    <x v="0"/>
    <s v="Unin"/>
    <s v="Tr2ExcUninPL44"/>
    <n v="0"/>
    <n v="0"/>
    <n v="0"/>
    <n v="0"/>
    <n v="0"/>
    <n v="0"/>
    <n v="0"/>
    <n v="0"/>
    <n v="0"/>
    <n v="0"/>
    <n v="152"/>
    <n v="41.7"/>
    <n v="78.400000000000006"/>
    <n v="83.9"/>
    <n v="74.3"/>
    <n v="78.866666666666674"/>
    <n v="4.9799999999999997E-2"/>
    <n v="5.62E-2"/>
    <n v="8.3999999999999995E-3"/>
    <n v="86.610878661087867"/>
    <n v="54.04"/>
    <n v="22.35"/>
    <n v="31.689999999999998"/>
    <n v="7.12"/>
    <n v="80"/>
    <n v="37"/>
    <n v="430"/>
    <n v="2945.5"/>
    <n v="0"/>
    <n v="18.399999999999999"/>
    <n v="0.5"/>
    <n v="19.5"/>
    <n v="80"/>
    <n v="4.7"/>
    <n v="4.9000000000000004"/>
    <n v="37.4"/>
  </r>
  <r>
    <s v="Tr2"/>
    <n v="45"/>
    <s v="PL"/>
    <s v="PL45"/>
    <x v="2"/>
    <x v="2"/>
    <x v="0"/>
    <s v="Unin"/>
    <s v="Tr2ExcUninPL45"/>
    <n v="0"/>
    <n v="0"/>
    <n v="0"/>
    <n v="0"/>
    <n v="0"/>
    <n v="0"/>
    <n v="0"/>
    <n v="0"/>
    <n v="0"/>
    <n v="0"/>
    <n v="136"/>
    <n v="33.200000000000003"/>
    <n v="77.900000000000006"/>
    <n v="83.4"/>
    <n v="85.3"/>
    <n v="82.2"/>
    <n v="4.5900000000000003E-2"/>
    <n v="5.0999999999999997E-2"/>
    <n v="8.6E-3"/>
    <n v="87.971698113207566"/>
    <n v="52.45"/>
    <n v="22.47"/>
    <n v="29.980000000000004"/>
    <n v="7.34"/>
    <n v="76"/>
    <n v="38"/>
    <n v="497"/>
    <n v="3683.6"/>
    <n v="0"/>
    <n v="19.2"/>
    <n v="0.5"/>
    <n v="21.5"/>
    <n v="78"/>
    <n v="4.2"/>
    <n v="4.3"/>
    <n v="40.6"/>
  </r>
  <r>
    <s v="Tr2"/>
    <n v="46"/>
    <s v="PL"/>
    <s v="PL46"/>
    <x v="2"/>
    <x v="2"/>
    <x v="0"/>
    <s v="Unin"/>
    <s v="Tr2ExcUninPL46"/>
    <n v="0"/>
    <n v="0"/>
    <n v="0"/>
    <n v="0"/>
    <n v="0"/>
    <n v="0"/>
    <n v="0"/>
    <n v="0"/>
    <n v="0"/>
    <n v="0"/>
    <n v="140"/>
    <n v="43.4"/>
    <n v="77.8"/>
    <n v="78"/>
    <n v="76.8"/>
    <n v="77.533333333333346"/>
    <n v="5.2900000000000003E-2"/>
    <n v="6.08E-2"/>
    <n v="8.6E-3"/>
    <n v="84.865900383141778"/>
    <n v="50.08"/>
    <n v="22.46"/>
    <n v="27.619999999999997"/>
    <n v="7.51"/>
    <n v="87"/>
    <n v="34"/>
    <n v="448"/>
    <n v="3255.7"/>
    <n v="0"/>
    <n v="18.8"/>
    <n v="0.5"/>
    <n v="19.8"/>
    <n v="79.7"/>
    <n v="4.7"/>
    <n v="5.0999999999999996"/>
    <n v="35.200000000000003"/>
  </r>
  <r>
    <s v="Tr2"/>
    <n v="47"/>
    <s v="PL"/>
    <s v="PL47"/>
    <x v="2"/>
    <x v="2"/>
    <x v="0"/>
    <s v="Unin"/>
    <s v="Tr2ExcUninPL47"/>
    <n v="0"/>
    <n v="0"/>
    <n v="0"/>
    <n v="0"/>
    <n v="0"/>
    <n v="0"/>
    <n v="0"/>
    <n v="0"/>
    <n v="0"/>
    <n v="0"/>
    <n v="134.80000000000001"/>
    <n v="42.1"/>
    <n v="77.099999999999994"/>
    <n v="77.2"/>
    <n v="76.900000000000006"/>
    <n v="77.066666666666677"/>
    <n v="4.6600000000000003E-2"/>
    <n v="5.3699999999999998E-2"/>
    <n v="8.8999999999999999E-3"/>
    <n v="84.151785714285722"/>
    <n v="49.91"/>
    <n v="22.51"/>
    <n v="27.399999999999995"/>
    <n v="7.32"/>
    <n v="65"/>
    <n v="27"/>
    <n v="547"/>
    <n v="3714.2"/>
    <n v="0"/>
    <n v="19.600000000000001"/>
    <n v="0.4"/>
    <n v="23.2"/>
    <n v="76.400000000000006"/>
    <n v="3.5"/>
    <n v="3.5"/>
    <n v="26.4"/>
  </r>
  <r>
    <s v="Tr2"/>
    <n v="48"/>
    <s v="PL"/>
    <s v="PL48"/>
    <x v="2"/>
    <x v="2"/>
    <x v="0"/>
    <s v="Unin"/>
    <s v="Tr2ExcUninPL48"/>
    <n v="0"/>
    <n v="0"/>
    <n v="0"/>
    <n v="0"/>
    <n v="0"/>
    <n v="0"/>
    <n v="0"/>
    <n v="0"/>
    <n v="0"/>
    <n v="0"/>
    <n v="136"/>
    <n v="50.2"/>
    <n v="77.400000000000006"/>
    <n v="77.8"/>
    <n v="84.1"/>
    <n v="79.766666666666666"/>
    <n v="4.3700000000000003E-2"/>
    <n v="5.0500000000000003E-2"/>
    <n v="7.6E-3"/>
    <n v="84.149184149184151"/>
    <n v="35.15"/>
    <n v="22.37"/>
    <n v="12.779999999999998"/>
    <n v="7.49"/>
    <n v="81"/>
    <n v="52"/>
    <n v="496"/>
    <n v="3987.9"/>
    <n v="0"/>
    <n v="19.3"/>
    <n v="0.7"/>
    <n v="21.5"/>
    <n v="77.900000000000006"/>
    <n v="6.2"/>
    <n v="4.9000000000000004"/>
    <n v="50"/>
  </r>
  <r>
    <s v="Tr2"/>
    <n v="51"/>
    <s v="PL"/>
    <s v="PL51"/>
    <x v="2"/>
    <x v="2"/>
    <x v="1"/>
    <s v="Inoc"/>
    <s v="Tr2ExcInocPL51"/>
    <n v="66.666700000000006"/>
    <n v="0.66666700000000001"/>
    <n v="0.95531697167794416"/>
    <n v="3"/>
    <n v="0.5"/>
    <n v="0.78539816339744839"/>
    <n v="50"/>
    <n v="0"/>
    <n v="0"/>
    <n v="0"/>
    <n v="133"/>
    <n v="36"/>
    <n v="81.7"/>
    <n v="81.3"/>
    <n v="81.3"/>
    <n v="81.433333333333337"/>
    <n v="4.5999999999999999E-2"/>
    <n v="5.1400000000000001E-2"/>
    <n v="7.4000000000000003E-3"/>
    <n v="87.72727272727272"/>
    <n v="47.07"/>
    <n v="22.09"/>
    <n v="24.98"/>
    <n v="7.1"/>
    <n v="71"/>
    <n v="38"/>
    <n v="523"/>
    <n v="3474"/>
    <n v="0"/>
    <n v="19.5"/>
    <n v="0.5"/>
    <n v="22.4"/>
    <n v="77.099999999999994"/>
    <n v="3.9"/>
    <n v="3.9"/>
    <n v="41.8"/>
  </r>
  <r>
    <s v="Tr2"/>
    <n v="52"/>
    <s v="PL"/>
    <s v="PL52"/>
    <x v="2"/>
    <x v="2"/>
    <x v="1"/>
    <s v="Inoc"/>
    <s v="Tr2ExcInocPL52"/>
    <n v="53.332999999999998"/>
    <n v="0.53332999999999997"/>
    <n v="0.81875289683778263"/>
    <n v="3"/>
    <n v="0.5"/>
    <n v="0.78539816339744839"/>
    <n v="50"/>
    <n v="0"/>
    <n v="0"/>
    <n v="0"/>
    <n v="150"/>
    <n v="37.9"/>
    <n v="82.1"/>
    <n v="85.2"/>
    <n v="85.2"/>
    <n v="84.166666666666671"/>
    <n v="4.9299999999999997E-2"/>
    <n v="5.4800000000000001E-2"/>
    <n v="7.1999999999999998E-3"/>
    <n v="88.445378151260485"/>
    <n v="50.28"/>
    <n v="20.18"/>
    <n v="30.1"/>
    <n v="7.56"/>
    <n v="79"/>
    <n v="33"/>
    <n v="430"/>
    <n v="3692.6"/>
    <n v="0"/>
    <n v="18.7"/>
    <n v="0.5"/>
    <n v="19.2"/>
    <n v="80.400000000000006"/>
    <n v="4.5999999999999996"/>
    <n v="4.5999999999999996"/>
    <n v="34.6"/>
  </r>
  <r>
    <s v="Tr2"/>
    <n v="53"/>
    <s v="PL"/>
    <s v="PL53"/>
    <x v="2"/>
    <x v="2"/>
    <x v="1"/>
    <s v="Inoc"/>
    <s v="Tr2ExcInocPL53"/>
    <n v="53.332999999999998"/>
    <n v="0.53332999999999997"/>
    <n v="0.81875289683778263"/>
    <n v="3"/>
    <n v="0.5"/>
    <n v="0.78539816339744839"/>
    <n v="50"/>
    <n v="0"/>
    <n v="0"/>
    <n v="0"/>
    <n v="139.5"/>
    <n v="44.6"/>
    <n v="81.7"/>
    <n v="80.8"/>
    <n v="80.8"/>
    <n v="81.100000000000009"/>
    <n v="3.7100000000000001E-2"/>
    <n v="4.4400000000000002E-2"/>
    <n v="7.4000000000000003E-3"/>
    <n v="80.27027027027026"/>
    <n v="36.08"/>
    <n v="22.34"/>
    <n v="13.739999999999998"/>
    <n v="7.56"/>
    <n v="70"/>
    <n v="30"/>
    <n v="472"/>
    <n v="3876.2"/>
    <n v="0"/>
    <n v="19"/>
    <n v="0.4"/>
    <n v="20.7"/>
    <n v="78.900000000000006"/>
    <n v="3.8"/>
    <n v="3.9"/>
    <n v="45.3"/>
  </r>
  <r>
    <s v="Tr2"/>
    <n v="54"/>
    <s v="PL"/>
    <s v="PL54"/>
    <x v="2"/>
    <x v="2"/>
    <x v="1"/>
    <s v="Inoc"/>
    <s v="Tr2ExcInocPL54"/>
    <n v="60"/>
    <n v="0.6"/>
    <n v="0.88607712379261372"/>
    <n v="0"/>
    <n v="0"/>
    <n v="0"/>
    <n v="0"/>
    <n v="0"/>
    <n v="0"/>
    <n v="0"/>
    <n v="145"/>
    <n v="44.6"/>
    <n v="78.2"/>
    <n v="79.3"/>
    <n v="79.3"/>
    <n v="78.933333333333337"/>
    <n v="5.0500000000000003E-2"/>
    <n v="5.8999999999999997E-2"/>
    <n v="9.4000000000000004E-3"/>
    <n v="82.862903225806463"/>
    <n v="40.96"/>
    <n v="22.48"/>
    <n v="18.48"/>
    <n v="7.45"/>
    <n v="73"/>
    <n v="32"/>
    <n v="550"/>
    <n v="3795.2"/>
    <n v="0"/>
    <n v="19.7"/>
    <n v="0.4"/>
    <n v="23.3"/>
    <n v="76.3"/>
    <n v="4"/>
    <n v="3.8"/>
    <n v="39.9"/>
  </r>
  <r>
    <s v="Tr2"/>
    <n v="55"/>
    <s v="PL"/>
    <s v="PL55"/>
    <x v="2"/>
    <x v="2"/>
    <x v="1"/>
    <s v="Inoc"/>
    <s v="Tr2ExcInocPL55"/>
    <n v="66.666700000000006"/>
    <n v="0.66666700000000001"/>
    <n v="0.95531697167794416"/>
    <n v="3"/>
    <n v="0.5"/>
    <n v="0.78539816339744839"/>
    <n v="50"/>
    <n v="0"/>
    <n v="0"/>
    <n v="0"/>
    <n v="135"/>
    <n v="26.6"/>
    <n v="80.400000000000006"/>
    <n v="80.599999999999994"/>
    <n v="81.5"/>
    <n v="80.833333333333329"/>
    <n v="4.3700000000000003E-2"/>
    <n v="4.9500000000000002E-2"/>
    <n v="7.6E-3"/>
    <n v="86.157517899761331"/>
    <n v="51.54"/>
    <n v="22.43"/>
    <n v="29.11"/>
    <n v="7.37"/>
    <n v="89"/>
    <n v="43"/>
    <n v="466"/>
    <n v="3345.9"/>
    <n v="0"/>
    <n v="19"/>
    <n v="0.6"/>
    <n v="20.399999999999999"/>
    <n v="79"/>
    <n v="4.8"/>
    <n v="4.5999999999999996"/>
    <n v="39.799999999999997"/>
  </r>
  <r>
    <s v="Tr2"/>
    <n v="56"/>
    <s v="PL"/>
    <s v="PL56"/>
    <x v="2"/>
    <x v="2"/>
    <x v="1"/>
    <s v="Inoc"/>
    <s v="Tr2ExcInocPL56"/>
    <n v="66.666700000000006"/>
    <n v="0.66666700000000001"/>
    <n v="0.95531697167794416"/>
    <n v="4"/>
    <n v="0.66666666666666663"/>
    <n v="0.9553166181245093"/>
    <n v="66.666666666666657"/>
    <n v="0"/>
    <n v="0"/>
    <n v="0"/>
    <n v="127.5"/>
    <n v="35.1"/>
    <n v="77.599999999999994"/>
    <n v="77.400000000000006"/>
    <n v="79.7"/>
    <n v="78.233333333333334"/>
    <n v="5.3699999999999998E-2"/>
    <n v="6.0699999999999997E-2"/>
    <n v="1.1199999999999999E-3"/>
    <n v="88.251090970124196"/>
    <n v="56.1"/>
    <n v="22.43"/>
    <n v="33.67"/>
    <n v="6.93"/>
    <n v="66"/>
    <n v="30"/>
    <n v="595"/>
    <n v="3621.6"/>
    <n v="0"/>
    <n v="20"/>
    <n v="0.4"/>
    <n v="24.7"/>
    <n v="74.900000000000006"/>
    <n v="3.9"/>
    <n v="3.7"/>
    <n v="44.3"/>
  </r>
  <r>
    <s v="Tr2"/>
    <n v="57"/>
    <s v="PL"/>
    <s v="PL57"/>
    <x v="2"/>
    <x v="2"/>
    <x v="1"/>
    <s v="Inoc"/>
    <s v="Tr2ExcInocPL57"/>
    <n v="60"/>
    <n v="0.6"/>
    <n v="0.88607712379261372"/>
    <n v="4"/>
    <n v="0.66666666666666663"/>
    <n v="0.9553166181245093"/>
    <n v="66.666666666666657"/>
    <n v="0"/>
    <n v="0"/>
    <n v="0"/>
    <n v="147.5"/>
    <n v="41.4"/>
    <n v="79.099999999999994"/>
    <n v="76.400000000000006"/>
    <n v="76.5"/>
    <n v="77.333333333333329"/>
    <n v="4.2500000000000003E-2"/>
    <n v="4.7699999999999999E-2"/>
    <n v="8.3999999999999995E-3"/>
    <n v="86.768447837150148"/>
    <n v="47.28"/>
    <n v="22.38"/>
    <n v="24.900000000000002"/>
    <n v="7.56"/>
    <n v="68"/>
    <n v="34"/>
    <n v="412"/>
    <n v="3674.9"/>
    <n v="0"/>
    <n v="18.5"/>
    <n v="0.5"/>
    <n v="18.5"/>
    <n v="81"/>
    <n v="3.7"/>
    <n v="4.0999999999999996"/>
    <n v="36"/>
  </r>
  <r>
    <s v="Tr2"/>
    <n v="58"/>
    <s v="PL"/>
    <s v="PL58"/>
    <x v="2"/>
    <x v="2"/>
    <x v="1"/>
    <s v="Inoc"/>
    <s v="Tr2ExcInocPL58"/>
    <n v="33.332999999999998"/>
    <n v="0.33333000000000002"/>
    <n v="0.61547617313206193"/>
    <n v="2"/>
    <n v="0.33333333333333331"/>
    <n v="0.61547970867038726"/>
    <n v="33.333333333333329"/>
    <n v="0"/>
    <n v="0"/>
    <n v="0"/>
    <n v="137"/>
    <n v="26.5"/>
    <n v="76.900000000000006"/>
    <n v="77.400000000000006"/>
    <n v="78.3"/>
    <n v="77.533333333333346"/>
    <n v="5.0599999999999999E-2"/>
    <n v="5.5599999999999997E-2"/>
    <n v="9.2999999999999992E-3"/>
    <n v="89.200863930885546"/>
    <n v="45.03"/>
    <n v="22.4"/>
    <n v="22.630000000000003"/>
    <n v="7.31"/>
    <n v="72"/>
    <n v="34"/>
    <n v="526"/>
    <n v="3514.3"/>
    <n v="0"/>
    <n v="19.5"/>
    <n v="0.4"/>
    <n v="22.5"/>
    <n v="77"/>
    <n v="3.8"/>
    <n v="4.0999999999999996"/>
    <n v="38.6"/>
  </r>
  <r>
    <s v="Tr3"/>
    <n v="1"/>
    <s v="PL"/>
    <s v="PL1"/>
    <x v="0"/>
    <x v="0"/>
    <x v="0"/>
    <s v="Unin"/>
    <s v="Tr3DefUninPL1"/>
    <n v="0"/>
    <n v="0"/>
    <n v="0"/>
    <n v="0"/>
    <n v="0"/>
    <n v="0"/>
    <n v="0"/>
    <n v="0"/>
    <n v="0"/>
    <n v="0"/>
    <n v="99"/>
    <n v="46.3"/>
    <n v="70"/>
    <n v="70.099999999999994"/>
    <n v="73.3"/>
    <n v="71.133333333333326"/>
    <n v="3.9399999999999998E-2"/>
    <n v="4.6399999999999997E-2"/>
    <n v="9.1999999999999998E-3"/>
    <n v="81.182795698924735"/>
    <n v="26.77"/>
    <n v="22.03"/>
    <n v="4.7399999999999984"/>
    <n v="7.04"/>
    <n v="109"/>
    <n v="280"/>
    <n v="482"/>
    <n v="3098.4"/>
    <n v="0"/>
    <n v="19.7"/>
    <n v="3.6"/>
    <n v="20.399999999999999"/>
    <n v="76"/>
    <n v="5.6"/>
    <n v="4.5999999999999996"/>
    <n v="68.8"/>
  </r>
  <r>
    <s v="Tr3"/>
    <n v="2"/>
    <s v="PL"/>
    <s v="PL2"/>
    <x v="0"/>
    <x v="0"/>
    <x v="0"/>
    <s v="Unin"/>
    <s v="Tr3DefUninPL2"/>
    <n v="0"/>
    <n v="0"/>
    <n v="0"/>
    <n v="0"/>
    <n v="0"/>
    <n v="0"/>
    <n v="0"/>
    <n v="0"/>
    <n v="0"/>
    <n v="0"/>
    <n v="99.5"/>
    <n v="41"/>
    <n v="73.099999999999994"/>
    <n v="72.900000000000006"/>
    <n v="73.099999999999994"/>
    <n v="73.033333333333331"/>
    <n v="4.2200000000000001E-2"/>
    <n v="6.08E-2"/>
    <n v="9.4000000000000004E-3"/>
    <n v="63.813229571984444"/>
    <n v="27.99"/>
    <n v="22.17"/>
    <n v="5.8199999999999967"/>
    <n v="6.7"/>
    <n v="83"/>
    <n v="214"/>
    <n v="493"/>
    <n v="3328.3"/>
    <n v="2"/>
    <n v="21.7"/>
    <n v="2.5"/>
    <n v="19"/>
    <n v="69.3"/>
    <n v="5.0999999999999996"/>
    <n v="4.5999999999999996"/>
    <n v="69.400000000000006"/>
  </r>
  <r>
    <s v="Tr3"/>
    <n v="3"/>
    <s v="PL"/>
    <s v="PL3"/>
    <x v="0"/>
    <x v="0"/>
    <x v="0"/>
    <s v="Unin"/>
    <s v="Tr3DefUninPL3"/>
    <n v="0"/>
    <n v="0"/>
    <n v="0"/>
    <n v="0"/>
    <n v="0"/>
    <n v="0"/>
    <n v="0"/>
    <n v="0"/>
    <n v="0"/>
    <n v="0"/>
    <n v="102.1"/>
    <n v="51.1"/>
    <n v="70.7"/>
    <n v="70.7"/>
    <n v="71.900000000000006"/>
    <n v="71.100000000000009"/>
    <n v="4.8099999999999997E-2"/>
    <n v="3.202E-2"/>
    <n v="6.6E-3"/>
    <n v="163.25727773406766"/>
    <n v="26.11"/>
    <n v="22.16"/>
    <n v="3.9499999999999993"/>
    <n v="7.01"/>
    <n v="107"/>
    <n v="237"/>
    <n v="539"/>
    <n v="3507.1"/>
    <n v="0"/>
    <n v="20.100000000000001"/>
    <n v="3"/>
    <n v="22.3"/>
    <n v="74.599999999999994"/>
    <n v="5.8"/>
    <n v="4.3"/>
    <n v="85.6"/>
  </r>
  <r>
    <s v="Tr3"/>
    <n v="4"/>
    <s v="PL"/>
    <s v="PL4"/>
    <x v="0"/>
    <x v="0"/>
    <x v="0"/>
    <s v="Unin"/>
    <s v="Tr3DefUninPL4"/>
    <n v="0"/>
    <n v="0"/>
    <n v="0"/>
    <n v="0"/>
    <n v="0"/>
    <n v="0"/>
    <n v="0"/>
    <n v="0"/>
    <n v="0"/>
    <n v="0"/>
    <n v="109.4"/>
    <n v="47.7"/>
    <n v="71.3"/>
    <n v="70.599999999999994"/>
    <n v="70.400000000000006"/>
    <n v="70.766666666666666"/>
    <n v="5.0799999999999998E-2"/>
    <n v="4.1599999999999998E-2"/>
    <n v="7.1000000000000004E-3"/>
    <n v="126.66666666666666"/>
    <n v="25.88"/>
    <n v="21.86"/>
    <n v="4.0199999999999996"/>
    <n v="7.18"/>
    <n v="75"/>
    <n v="133"/>
    <n v="471"/>
    <n v="4106.2"/>
    <n v="0"/>
    <n v="19.3"/>
    <n v="1.8"/>
    <n v="20.399999999999999"/>
    <n v="77.900000000000006"/>
    <n v="5"/>
    <n v="5.4"/>
    <n v="53.6"/>
  </r>
  <r>
    <s v="Tr3"/>
    <n v="5"/>
    <s v="PL"/>
    <s v="PL5"/>
    <x v="0"/>
    <x v="0"/>
    <x v="0"/>
    <s v="Unin"/>
    <s v="Tr3DefUninPL5"/>
    <n v="0"/>
    <n v="0"/>
    <n v="0"/>
    <n v="0"/>
    <n v="0"/>
    <n v="0"/>
    <n v="0"/>
    <n v="0"/>
    <n v="0"/>
    <n v="0"/>
    <n v="122.3"/>
    <n v="53"/>
    <n v="71.7"/>
    <n v="72.400000000000006"/>
    <n v="73"/>
    <n v="72.366666666666674"/>
    <n v="4.1300000000000003E-2"/>
    <n v="5.0599999999999999E-2"/>
    <n v="8.2000000000000007E-3"/>
    <n v="78.066037735849065"/>
    <n v="32.21"/>
    <n v="22.06"/>
    <n v="10.150000000000002"/>
    <n v="6.97"/>
    <n v="105"/>
    <n v="275"/>
    <n v="518"/>
    <n v="3556.6"/>
    <n v="0"/>
    <n v="20"/>
    <n v="3.5"/>
    <n v="21.6"/>
    <n v="74.900000000000006"/>
    <n v="5.0999999999999996"/>
    <n v="4.8"/>
    <n v="121.9"/>
  </r>
  <r>
    <s v="Tr3"/>
    <n v="6"/>
    <s v="PL"/>
    <s v="PL6"/>
    <x v="0"/>
    <x v="0"/>
    <x v="0"/>
    <s v="Unin"/>
    <s v="Tr3DefUninPL6"/>
    <n v="0"/>
    <n v="0"/>
    <n v="0"/>
    <n v="0"/>
    <n v="0"/>
    <n v="0"/>
    <n v="0"/>
    <n v="0"/>
    <n v="0"/>
    <n v="0"/>
    <n v="98.1"/>
    <n v="39"/>
    <n v="72.400000000000006"/>
    <n v="72.900000000000006"/>
    <n v="72.900000000000006"/>
    <n v="72.733333333333334"/>
    <n v="3.3599999999999998E-2"/>
    <n v="3.7699999999999997E-2"/>
    <n v="7.1999999999999998E-3"/>
    <n v="86.557377049180332"/>
    <n v="26.93"/>
    <n v="21.71"/>
    <n v="5.2199999999999989"/>
    <n v="6.97"/>
    <n v="99"/>
    <n v="225"/>
    <n v="507"/>
    <n v="3445.1"/>
    <n v="0"/>
    <n v="19.8"/>
    <n v="2.9"/>
    <n v="21.3"/>
    <n v="75.8"/>
    <n v="6.6"/>
    <n v="4.9000000000000004"/>
    <n v="101.8"/>
  </r>
  <r>
    <s v="Tr3"/>
    <n v="7"/>
    <s v="PL"/>
    <s v="PL7"/>
    <x v="0"/>
    <x v="0"/>
    <x v="0"/>
    <s v="Unin"/>
    <s v="Tr3DefUninPL7"/>
    <n v="0"/>
    <n v="0"/>
    <n v="0"/>
    <n v="0"/>
    <n v="0"/>
    <n v="0"/>
    <n v="0"/>
    <n v="0"/>
    <n v="0"/>
    <n v="0"/>
    <n v="103.9"/>
    <n v="49.2"/>
    <n v="71.099999999999994"/>
    <n v="71.7"/>
    <n v="71.7"/>
    <n v="71.5"/>
    <n v="2.8299999999999999E-2"/>
    <n v="3.3300000000000003E-2"/>
    <n v="6.1000000000000004E-3"/>
    <n v="81.617647058823522"/>
    <n v="28.26"/>
    <n v="21.79"/>
    <n v="6.4700000000000024"/>
    <n v="7"/>
    <n v="94"/>
    <n v="249"/>
    <n v="517"/>
    <n v="3473.8"/>
    <n v="0"/>
    <n v="19.899999999999999"/>
    <n v="3.2"/>
    <n v="21.6"/>
    <n v="75.2"/>
    <n v="5.3"/>
    <n v="4.7"/>
    <n v="131.1"/>
  </r>
  <r>
    <s v="Tr3"/>
    <n v="8"/>
    <s v="PL"/>
    <s v="PL8"/>
    <x v="0"/>
    <x v="0"/>
    <x v="0"/>
    <s v="Unin"/>
    <s v="Tr3DefUninPL8"/>
    <n v="0"/>
    <n v="0"/>
    <n v="0"/>
    <n v="0"/>
    <n v="0"/>
    <n v="0"/>
    <n v="0"/>
    <n v="0"/>
    <n v="0"/>
    <n v="0"/>
    <n v="108.3"/>
    <n v="41.8"/>
    <n v="72.5"/>
    <n v="72.5"/>
    <n v="72.3"/>
    <n v="72.433333333333337"/>
    <n v="3.73E-2"/>
    <n v="4.3400000000000001E-2"/>
    <n v="7.4999999999999997E-3"/>
    <n v="83.008356545961007"/>
    <n v="28.76"/>
    <n v="21.64"/>
    <n v="7.120000000000001"/>
    <n v="7.22"/>
    <n v="91"/>
    <n v="210"/>
    <n v="411"/>
    <n v="2996.8"/>
    <n v="0"/>
    <n v="18.899999999999999"/>
    <n v="2.8"/>
    <n v="18.100000000000001"/>
    <n v="79.099999999999994"/>
    <n v="5.5"/>
    <n v="5.0999999999999996"/>
    <n v="63.9"/>
  </r>
  <r>
    <s v="Tr3"/>
    <n v="9"/>
    <s v="PL"/>
    <s v="PL9"/>
    <x v="0"/>
    <x v="0"/>
    <x v="0"/>
    <s v="Unin"/>
    <s v="Tr3DefUninPL9"/>
    <n v="0"/>
    <n v="0"/>
    <n v="0"/>
    <n v="0"/>
    <n v="0"/>
    <n v="0"/>
    <n v="0"/>
    <n v="0"/>
    <n v="0"/>
    <n v="0"/>
    <n v="84.6"/>
    <n v="47.4"/>
    <n v="70.8"/>
    <n v="70.8"/>
    <n v="71.400000000000006"/>
    <n v="71"/>
    <n v="3.1099999999999999E-2"/>
    <n v="2.9499999999999998E-2"/>
    <n v="5.4000000000000003E-3"/>
    <n v="106.63900414937761"/>
    <n v="25.04"/>
    <n v="22.27"/>
    <n v="2.7699999999999996"/>
    <n v="7.06"/>
    <n v="93"/>
    <n v="217"/>
    <n v="494"/>
    <n v="3448.9"/>
    <n v="0"/>
    <n v="19.7"/>
    <n v="2.8"/>
    <n v="20.9"/>
    <n v="76.2"/>
    <n v="6.5"/>
    <n v="4.5999999999999996"/>
    <n v="78.2"/>
  </r>
  <r>
    <s v="Tr3"/>
    <n v="10"/>
    <s v="PL"/>
    <s v="PL10"/>
    <x v="0"/>
    <x v="0"/>
    <x v="0"/>
    <s v="Unin"/>
    <s v="Tr3DefUninPL10"/>
    <n v="0"/>
    <n v="0"/>
    <n v="0"/>
    <n v="0"/>
    <n v="0"/>
    <n v="0"/>
    <n v="0"/>
    <n v="0"/>
    <n v="0"/>
    <n v="0"/>
    <n v="94.7"/>
    <n v="51.4"/>
    <n v="71.400000000000006"/>
    <n v="71.3"/>
    <n v="71.7"/>
    <n v="71.466666666666654"/>
    <n v="2.5399999999999999E-2"/>
    <n v="2.3900000000000001E-2"/>
    <n v="5.1000000000000004E-3"/>
    <n v="107.97872340425532"/>
    <n v="24.28"/>
    <n v="21.71"/>
    <n v="2.5700000000000003"/>
    <n v="7.04"/>
    <n v="97"/>
    <n v="214"/>
    <n v="517"/>
    <n v="3916.2"/>
    <n v="0"/>
    <n v="19.899999999999999"/>
    <n v="2.8"/>
    <n v="21.7"/>
    <n v="75.5"/>
    <n v="6"/>
    <n v="4.3"/>
    <n v="94.8"/>
  </r>
  <r>
    <s v="Tr3"/>
    <n v="11"/>
    <s v="PL"/>
    <s v="PL11"/>
    <x v="0"/>
    <x v="0"/>
    <x v="1"/>
    <s v="Inoc"/>
    <s v="Tr3DefInocPL11"/>
    <n v="80"/>
    <n v="0.8"/>
    <n v="1.1071487177940904"/>
    <n v="2"/>
    <n v="0.33333000000000002"/>
    <n v="0.61547617313206193"/>
    <n v="33.332999999999998"/>
    <n v="0"/>
    <n v="0"/>
    <n v="0"/>
    <n v="100.6"/>
    <n v="44.6"/>
    <n v="72.8"/>
    <n v="73.3"/>
    <n v="71.900000000000006"/>
    <n v="72.666666666666671"/>
    <n v="4.0800000000000003E-2"/>
    <n v="2.2100000000000002E-2"/>
    <n v="8.5000000000000006E-3"/>
    <n v="237.5"/>
    <n v="27.69"/>
    <n v="21.87"/>
    <n v="5.82"/>
    <n v="6.91"/>
    <n v="103"/>
    <n v="282"/>
    <n v="605"/>
    <n v="4075.6"/>
    <n v="0"/>
    <n v="20.8"/>
    <n v="3.5"/>
    <n v="24.3"/>
    <n v="72.2"/>
    <n v="6.5"/>
    <n v="5.2"/>
    <n v="168.5"/>
  </r>
  <r>
    <s v="Tr3"/>
    <n v="12"/>
    <s v="PL"/>
    <s v="PL12"/>
    <x v="0"/>
    <x v="0"/>
    <x v="1"/>
    <s v="Inoc"/>
    <s v="Tr3DefInocPL12"/>
    <n v="0"/>
    <n v="0"/>
    <n v="0"/>
    <n v="0"/>
    <n v="0"/>
    <n v="0"/>
    <n v="0"/>
    <n v="0"/>
    <n v="0"/>
    <n v="0"/>
    <n v="112.2"/>
    <n v="45.9"/>
    <n v="71.900000000000006"/>
    <n v="71.7"/>
    <n v="71.599999999999994"/>
    <n v="71.733333333333334"/>
    <n v="4.19E-2"/>
    <n v="4.8500000000000001E-2"/>
    <n v="7.1999999999999998E-3"/>
    <n v="84.019370460048421"/>
    <n v="28.86"/>
    <n v="22.18"/>
    <n v="6.68"/>
    <n v="6.87"/>
    <n v="102"/>
    <n v="235"/>
    <n v="548"/>
    <n v="3822.4"/>
    <n v="0"/>
    <n v="20.2"/>
    <n v="3"/>
    <n v="22.6"/>
    <n v="74.400000000000006"/>
    <n v="6.5"/>
    <n v="4.5999999999999996"/>
    <n v="106.5"/>
  </r>
  <r>
    <s v="Tr3"/>
    <n v="13"/>
    <s v="PL"/>
    <s v="PL13"/>
    <x v="0"/>
    <x v="0"/>
    <x v="1"/>
    <s v="Inoc"/>
    <s v="Tr3DefInocPL13"/>
    <n v="0"/>
    <n v="0"/>
    <n v="0"/>
    <n v="3"/>
    <n v="0.5"/>
    <n v="0.78539816339744839"/>
    <n v="50"/>
    <n v="0"/>
    <n v="0"/>
    <n v="0"/>
    <n v="102.7"/>
    <n v="47.6"/>
    <n v="73.099999999999994"/>
    <n v="71.8"/>
    <n v="70.7"/>
    <n v="71.86666666666666"/>
    <n v="3.5700000000000003E-2"/>
    <n v="4.4999999999999998E-2"/>
    <n v="6.6E-3"/>
    <n v="75.781250000000014"/>
    <n v="25.73"/>
    <n v="21.93"/>
    <n v="3.8000000000000007"/>
    <n v="6.91"/>
    <n v="117"/>
    <n v="342"/>
    <n v="654"/>
    <n v="4119.2"/>
    <n v="0"/>
    <n v="21.3"/>
    <n v="4.0999999999999996"/>
    <n v="25.6"/>
    <n v="70.3"/>
    <n v="6.8"/>
    <n v="4.7"/>
    <n v="193.7"/>
  </r>
  <r>
    <s v="Tr3"/>
    <n v="14"/>
    <s v="PL"/>
    <s v="PL14"/>
    <x v="0"/>
    <x v="0"/>
    <x v="1"/>
    <s v="Inoc"/>
    <s v="Tr3DefInocPL14"/>
    <n v="86.666699999999992"/>
    <n v="0.86666699999999997"/>
    <n v="1.1970046422509835"/>
    <n v="2"/>
    <n v="0.33333333333333326"/>
    <n v="0.61547970867038726"/>
    <n v="33.333333333333329"/>
    <n v="0"/>
    <n v="0"/>
    <n v="0"/>
    <n v="107.8"/>
    <n v="49"/>
    <n v="71"/>
    <n v="70.599999999999994"/>
    <n v="70.8"/>
    <n v="70.8"/>
    <n v="4.1300000000000003E-2"/>
    <n v="3.9199999999999999E-2"/>
    <n v="6.7000000000000002E-3"/>
    <n v="106.46153846153848"/>
    <n v="26.58"/>
    <n v="22.02"/>
    <n v="4.5599999999999987"/>
    <n v="6.92"/>
    <n v="104"/>
    <n v="292"/>
    <n v="558"/>
    <n v="4078.2"/>
    <n v="0"/>
    <n v="20.399999999999999"/>
    <n v="3.7"/>
    <n v="22.8"/>
    <n v="73.5"/>
    <n v="5.4"/>
    <n v="4.9000000000000004"/>
    <n v="149"/>
  </r>
  <r>
    <s v="Tr3"/>
    <n v="15"/>
    <s v="PL"/>
    <s v="PL15"/>
    <x v="0"/>
    <x v="0"/>
    <x v="1"/>
    <s v="Inoc"/>
    <s v="Tr3DefInocPL15"/>
    <n v="2.8571400000000002"/>
    <n v="2.85714E-2"/>
    <n v="0.16984620233436029"/>
    <n v="4"/>
    <n v="0.66666666666666652"/>
    <n v="0.95531661812450919"/>
    <n v="66.666666666666657"/>
    <n v="0"/>
    <n v="0"/>
    <n v="0"/>
    <n v="116.9"/>
    <n v="46.4"/>
    <n v="72.099999999999994"/>
    <n v="73.7"/>
    <n v="72.8"/>
    <n v="72.866666666666674"/>
    <n v="4.3299999999999998E-2"/>
    <n v="4.6699999999999998E-2"/>
    <n v="8.2000000000000007E-3"/>
    <n v="91.168831168831161"/>
    <n v="30.31"/>
    <n v="21.96"/>
    <n v="8.3499999999999979"/>
    <n v="7.13"/>
    <n v="98"/>
    <n v="220"/>
    <n v="510"/>
    <n v="3749.4"/>
    <n v="0"/>
    <n v="19.8"/>
    <n v="2.8"/>
    <n v="21.4"/>
    <n v="75.7"/>
    <n v="5.5"/>
    <n v="4.9000000000000004"/>
    <n v="77.400000000000006"/>
  </r>
  <r>
    <s v="Tr3"/>
    <n v="16"/>
    <s v="PL"/>
    <s v="PL16"/>
    <x v="0"/>
    <x v="0"/>
    <x v="1"/>
    <s v="Inoc"/>
    <s v="Tr3DefInocPL16"/>
    <n v="1.3333299999999999"/>
    <n v="1.3333299999999999E-2"/>
    <n v="0.1157280605796747"/>
    <n v="3"/>
    <n v="0.5"/>
    <n v="0.78539816339744839"/>
    <n v="50"/>
    <n v="0"/>
    <n v="0"/>
    <n v="0"/>
    <n v="113.3"/>
    <n v="48.9"/>
    <n v="72.5"/>
    <n v="72.599999999999994"/>
    <n v="77.400000000000006"/>
    <n v="74.166666666666671"/>
    <n v="5.3800000000000001E-2"/>
    <n v="6.4100000000000004E-2"/>
    <n v="9.2999999999999992E-3"/>
    <n v="81.204379562043798"/>
    <n v="31.01"/>
    <n v="21.64"/>
    <n v="9.370000000000001"/>
    <n v="6.94"/>
    <n v="107"/>
    <n v="319"/>
    <n v="520"/>
    <n v="3614.9"/>
    <n v="0"/>
    <n v="20.2"/>
    <n v="4.0999999999999996"/>
    <n v="21.5"/>
    <n v="74.400000000000006"/>
    <n v="6"/>
    <n v="5.8"/>
    <n v="142.1"/>
  </r>
  <r>
    <s v="Tr3"/>
    <n v="17"/>
    <s v="PL"/>
    <s v="PL17"/>
    <x v="0"/>
    <x v="0"/>
    <x v="1"/>
    <s v="Inoc"/>
    <s v="Tr3DefInocPL17"/>
    <n v="5.3333300000000001"/>
    <n v="5.33333E-2"/>
    <n v="0.23304372481555141"/>
    <n v="4"/>
    <n v="0.66666666666666652"/>
    <n v="0.95531661812450919"/>
    <n v="66.666666666666657"/>
    <n v="0"/>
    <n v="0"/>
    <n v="0"/>
    <n v="105.1"/>
    <n v="42.6"/>
    <n v="72.099999999999994"/>
    <n v="71.400000000000006"/>
    <n v="72.099999999999994"/>
    <n v="71.86666666666666"/>
    <n v="3.7699999999999997E-2"/>
    <n v="4.6699999999999998E-2"/>
    <n v="7.6E-3"/>
    <n v="76.98209718670077"/>
    <n v="28.06"/>
    <n v="21.61"/>
    <n v="6.4499999999999993"/>
    <n v="6.92"/>
    <n v="96"/>
    <n v="322"/>
    <n v="571"/>
    <n v="3778.9"/>
    <n v="0"/>
    <n v="20.6"/>
    <n v="4"/>
    <n v="23.1"/>
    <n v="72.900000000000006"/>
    <n v="5.0999999999999996"/>
    <n v="4.4000000000000004"/>
    <n v="115.9"/>
  </r>
  <r>
    <s v="Tr3"/>
    <n v="18"/>
    <s v="PL"/>
    <s v="PL18"/>
    <x v="0"/>
    <x v="0"/>
    <x v="1"/>
    <s v="Inoc"/>
    <s v="Tr3DefInocPL18"/>
    <n v="9.3333300000000001"/>
    <n v="9.3333299999999994E-2"/>
    <n v="0.31046873162413297"/>
    <n v="2"/>
    <n v="0.33333333333333326"/>
    <n v="0.61547970867038726"/>
    <n v="33.333333333333329"/>
    <n v="0"/>
    <n v="0"/>
    <n v="0"/>
    <n v="98.5"/>
    <n v="43.6"/>
    <n v="72.400000000000006"/>
    <n v="72.599999999999994"/>
    <n v="73.099999999999994"/>
    <n v="72.7"/>
    <n v="3.9600000000000003E-2"/>
    <n v="3.8199999999999998E-2"/>
    <n v="7.3000000000000001E-3"/>
    <n v="104.5307443365696"/>
    <n v="25.93"/>
    <n v="20.83"/>
    <n v="5.1000000000000014"/>
    <n v="7.07"/>
    <n v="73"/>
    <n v="148"/>
    <n v="417"/>
    <n v="3638.6"/>
    <n v="0"/>
    <n v="18.899999999999999"/>
    <n v="2"/>
    <n v="18.399999999999999"/>
    <n v="79.599999999999994"/>
    <n v="5"/>
    <n v="4.5999999999999996"/>
    <n v="43.9"/>
  </r>
  <r>
    <s v="Tr3"/>
    <n v="19"/>
    <s v="PL"/>
    <s v="PL19"/>
    <x v="0"/>
    <x v="0"/>
    <x v="1"/>
    <s v="Inoc"/>
    <s v="Tr3DefInocPL19"/>
    <n v="61.538499999999999"/>
    <n v="0.61538499999999996"/>
    <n v="0.90183264781123407"/>
    <n v="2"/>
    <n v="0.33333333333333326"/>
    <n v="0.61547970867038726"/>
    <n v="33.333333333333329"/>
    <n v="0"/>
    <n v="0"/>
    <n v="0"/>
    <n v="110.8"/>
    <n v="50.2"/>
    <n v="71.8"/>
    <n v="71.400000000000006"/>
    <n v="72.099999999999994"/>
    <n v="71.766666666666666"/>
    <n v="3.8800000000000001E-2"/>
    <n v="4.1500000000000002E-2"/>
    <n v="7.0000000000000001E-3"/>
    <n v="92.173913043478265"/>
    <n v="27.63"/>
    <n v="21.8"/>
    <n v="5.8299999999999983"/>
    <n v="7.12"/>
    <n v="90"/>
    <n v="228"/>
    <n v="484"/>
    <n v="3378.8"/>
    <n v="0"/>
    <n v="19.600000000000001"/>
    <n v="3"/>
    <n v="20.6"/>
    <n v="76.5"/>
    <n v="5.3"/>
    <n v="4.8"/>
    <n v="119.4"/>
  </r>
  <r>
    <s v="Tr3"/>
    <n v="20"/>
    <s v="PL"/>
    <s v="PL20"/>
    <x v="0"/>
    <x v="0"/>
    <x v="1"/>
    <s v="Inoc"/>
    <s v="Tr3DefInocPL20"/>
    <n v="86.666699999999992"/>
    <n v="0.86666699999999997"/>
    <n v="1.1970046422509835"/>
    <n v="3"/>
    <n v="0.5"/>
    <n v="0.78539816339744839"/>
    <n v="50"/>
    <n v="0"/>
    <n v="0"/>
    <n v="0"/>
    <n v="106.4"/>
    <n v="46.2"/>
    <n v="69.7"/>
    <n v="69.599999999999994"/>
    <n v="70.400000000000006"/>
    <n v="69.900000000000006"/>
    <n v="3.9800000000000002E-2"/>
    <n v="0.03"/>
    <n v="6.0000000000000001E-3"/>
    <n v="140.83333333333334"/>
    <n v="24.79"/>
    <n v="21.72"/>
    <n v="3.0700000000000003"/>
    <n v="6.97"/>
    <n v="86"/>
    <n v="211"/>
    <n v="506"/>
    <n v="3375.2"/>
    <n v="0"/>
    <n v="19.8"/>
    <n v="2.7"/>
    <n v="21.3"/>
    <n v="75.900000000000006"/>
    <n v="5.4"/>
    <n v="4.7"/>
    <n v="85.2"/>
  </r>
  <r>
    <s v="Tr3"/>
    <n v="21"/>
    <s v="PL"/>
    <s v="PL21"/>
    <x v="1"/>
    <x v="1"/>
    <x v="0"/>
    <s v="Unin"/>
    <s v="Tr3AdeUninPL21"/>
    <n v="0"/>
    <n v="0"/>
    <n v="0"/>
    <n v="0"/>
    <n v="0"/>
    <n v="0"/>
    <n v="0"/>
    <n v="0"/>
    <n v="0"/>
    <n v="0"/>
    <n v="120.6"/>
    <n v="52.7"/>
    <n v="72.400000000000006"/>
    <n v="72.599999999999994"/>
    <n v="73.099999999999994"/>
    <n v="72.7"/>
    <n v="4.24E-2"/>
    <n v="4.3700000000000003E-2"/>
    <n v="7.3000000000000001E-3"/>
    <n v="96.428571428571416"/>
    <n v="30.02"/>
    <n v="22.01"/>
    <n v="8.009999999999998"/>
    <n v="7.16"/>
    <n v="110"/>
    <n v="188"/>
    <n v="528"/>
    <n v="3599.1"/>
    <n v="0"/>
    <n v="19.899999999999999"/>
    <n v="2.4"/>
    <n v="22.1"/>
    <n v="75.400000000000006"/>
    <n v="5.2"/>
    <n v="5.0999999999999996"/>
    <n v="92.7"/>
  </r>
  <r>
    <s v="Tr3"/>
    <n v="22"/>
    <s v="PL"/>
    <s v="PL22"/>
    <x v="1"/>
    <x v="1"/>
    <x v="0"/>
    <s v="Unin"/>
    <s v="Tr3AdeUninPL22"/>
    <n v="0"/>
    <n v="0"/>
    <n v="0"/>
    <n v="0"/>
    <n v="0"/>
    <n v="0"/>
    <n v="0"/>
    <n v="0"/>
    <n v="0"/>
    <n v="0"/>
    <n v="123.8"/>
    <n v="49.7"/>
    <n v="71.599999999999994"/>
    <n v="72.8"/>
    <n v="72.400000000000006"/>
    <n v="72.266666666666666"/>
    <n v="4.24E-2"/>
    <n v="3.95E-2"/>
    <n v="8.3000000000000001E-3"/>
    <n v="109.29487179487178"/>
    <n v="31.26"/>
    <n v="21.98"/>
    <n v="9.2800000000000011"/>
    <n v="7.2"/>
    <n v="86"/>
    <n v="143"/>
    <n v="547"/>
    <n v="3486.3"/>
    <n v="0"/>
    <n v="19.899999999999999"/>
    <n v="1.8"/>
    <n v="22.9"/>
    <n v="75.3"/>
    <n v="4.8"/>
    <n v="4.5999999999999996"/>
    <n v="52.7"/>
  </r>
  <r>
    <s v="Tr3"/>
    <n v="23"/>
    <s v="PL"/>
    <s v="PL23"/>
    <x v="1"/>
    <x v="1"/>
    <x v="0"/>
    <s v="Unin"/>
    <s v="Tr3AdeUninPL23"/>
    <n v="0"/>
    <n v="0"/>
    <n v="0"/>
    <n v="0"/>
    <n v="0"/>
    <n v="0"/>
    <n v="0"/>
    <n v="0"/>
    <n v="0"/>
    <n v="0"/>
    <n v="113.6"/>
    <n v="49"/>
    <n v="70.7"/>
    <n v="71.099999999999994"/>
    <n v="71.400000000000006"/>
    <n v="71.066666666666677"/>
    <n v="4.1200000000000001E-2"/>
    <n v="4.36E-2"/>
    <n v="6.7000000000000002E-3"/>
    <n v="93.495934959349597"/>
    <n v="26.22"/>
    <n v="21.91"/>
    <n v="4.3099999999999987"/>
    <n v="7.08"/>
    <n v="88"/>
    <n v="193"/>
    <n v="556"/>
    <n v="3534.8"/>
    <n v="0"/>
    <n v="20.100000000000001"/>
    <n v="2.5"/>
    <n v="23"/>
    <n v="74.5"/>
    <n v="4.4000000000000004"/>
    <n v="4.2"/>
    <n v="79.900000000000006"/>
  </r>
  <r>
    <s v="Tr3"/>
    <n v="24"/>
    <s v="PL"/>
    <s v="PL24"/>
    <x v="1"/>
    <x v="1"/>
    <x v="0"/>
    <s v="Unin"/>
    <s v="Tr3AdeUninPL24"/>
    <n v="0"/>
    <n v="0"/>
    <n v="0"/>
    <n v="0"/>
    <n v="0"/>
    <n v="0"/>
    <n v="0"/>
    <n v="0"/>
    <n v="0"/>
    <n v="0"/>
    <n v="123.4"/>
    <n v="52.4"/>
    <n v="71.599999999999994"/>
    <n v="71.400000000000006"/>
    <n v="71"/>
    <n v="71.333333333333329"/>
    <n v="4.8599999999999997E-2"/>
    <n v="5.1999999999999998E-2"/>
    <n v="8.5000000000000006E-3"/>
    <n v="92.18390804597702"/>
    <n v="27.55"/>
    <n v="21.99"/>
    <n v="5.5600000000000023"/>
    <n v="7.15"/>
    <n v="95"/>
    <n v="182"/>
    <n v="498"/>
    <n v="3409.1"/>
    <n v="0"/>
    <n v="19.600000000000001"/>
    <n v="2.4"/>
    <n v="21.2"/>
    <n v="76.5"/>
    <n v="4.5999999999999996"/>
    <n v="4.4000000000000004"/>
    <n v="64.2"/>
  </r>
  <r>
    <s v="Tr3"/>
    <n v="25"/>
    <s v="PL"/>
    <s v="PL25"/>
    <x v="1"/>
    <x v="1"/>
    <x v="0"/>
    <s v="Unin"/>
    <s v="Tr3AdeUninPL25"/>
    <n v="0"/>
    <n v="0"/>
    <n v="0"/>
    <n v="0"/>
    <n v="0"/>
    <n v="0"/>
    <n v="0"/>
    <n v="0"/>
    <n v="0"/>
    <n v="0"/>
    <n v="116"/>
    <n v="50.8"/>
    <n v="71.7"/>
    <n v="71"/>
    <n v="70.900000000000006"/>
    <n v="71.2"/>
    <n v="3.8399999999999997E-2"/>
    <n v="3.5999999999999997E-2"/>
    <n v="6.1999999999999998E-3"/>
    <n v="108.05369127516779"/>
    <n v="25.65"/>
    <n v="22.14"/>
    <n v="3.509999999999998"/>
    <n v="7.15"/>
    <n v="97"/>
    <n v="202"/>
    <n v="516"/>
    <n v="3718.9"/>
    <n v="0"/>
    <n v="19.8"/>
    <n v="2.6"/>
    <n v="21.7"/>
    <n v="75.7"/>
    <n v="5.0999999999999996"/>
    <n v="4.9000000000000004"/>
    <n v="72.7"/>
  </r>
  <r>
    <s v="Tr3"/>
    <n v="26"/>
    <s v="PL"/>
    <s v="PL26"/>
    <x v="1"/>
    <x v="1"/>
    <x v="0"/>
    <s v="Unin"/>
    <s v="Tr3AdeUninPL26"/>
    <n v="0"/>
    <n v="0"/>
    <n v="0"/>
    <n v="0"/>
    <n v="0"/>
    <n v="0"/>
    <n v="0"/>
    <n v="0"/>
    <n v="0"/>
    <n v="0"/>
    <n v="110.8"/>
    <n v="49.5"/>
    <n v="71.8"/>
    <n v="71.7"/>
    <n v="71"/>
    <n v="71.5"/>
    <n v="2.18E-2"/>
    <n v="1.7600000000000001E-2"/>
    <n v="4.0000000000000001E-3"/>
    <n v="130.88235294117646"/>
    <n v="27.82"/>
    <n v="21.85"/>
    <n v="5.9699999999999989"/>
    <n v="7.3"/>
    <n v="87"/>
    <n v="141"/>
    <n v="485"/>
    <n v="3343.5"/>
    <n v="0"/>
    <n v="19.399999999999999"/>
    <n v="1.9"/>
    <n v="20.8"/>
    <n v="77.3"/>
    <n v="6.1"/>
    <n v="4.4000000000000004"/>
    <n v="56.8"/>
  </r>
  <r>
    <s v="Tr3"/>
    <n v="27"/>
    <s v="PL"/>
    <s v="PL27"/>
    <x v="1"/>
    <x v="1"/>
    <x v="0"/>
    <s v="Unin"/>
    <s v="Tr3AdeUninPL27"/>
    <n v="0"/>
    <n v="0"/>
    <n v="0"/>
    <n v="0"/>
    <n v="0"/>
    <n v="0"/>
    <n v="0"/>
    <n v="0"/>
    <n v="0"/>
    <n v="0"/>
    <n v="117.1"/>
    <n v="49"/>
    <n v="71.7"/>
    <n v="71.400000000000006"/>
    <n v="70.599999999999994"/>
    <n v="71.233333333333334"/>
    <n v="3.04E-2"/>
    <n v="2.9899999999999999E-2"/>
    <n v="6.4999999999999997E-3"/>
    <n v="102.13675213675214"/>
    <n v="29.11"/>
    <n v="21.76"/>
    <n v="7.3499999999999979"/>
    <n v="7.12"/>
    <n v="99"/>
    <n v="188"/>
    <n v="520"/>
    <n v="3689"/>
    <n v="0"/>
    <n v="19.8"/>
    <n v="2.4"/>
    <n v="21.9"/>
    <n v="75.7"/>
    <n v="4.9000000000000004"/>
    <n v="4.4000000000000004"/>
    <n v="68.3"/>
  </r>
  <r>
    <s v="Tr3"/>
    <n v="28"/>
    <s v="PL"/>
    <s v="PL28"/>
    <x v="1"/>
    <x v="1"/>
    <x v="0"/>
    <s v="Unin"/>
    <s v="Tr3AdeUninPL28"/>
    <n v="0"/>
    <n v="0"/>
    <n v="0"/>
    <n v="0"/>
    <n v="0"/>
    <n v="0"/>
    <n v="0"/>
    <n v="0"/>
    <n v="0"/>
    <n v="0"/>
    <n v="110.3"/>
    <n v="46.5"/>
    <n v="70.8"/>
    <n v="71.400000000000006"/>
    <n v="70.400000000000006"/>
    <n v="70.86666666666666"/>
    <n v="3.3000000000000002E-2"/>
    <n v="3.0099999999999998E-2"/>
    <n v="4.7999999999999996E-3"/>
    <n v="111.4624505928854"/>
    <n v="27.39"/>
    <n v="21.79"/>
    <n v="5.6000000000000014"/>
    <n v="7.19"/>
    <n v="81"/>
    <n v="146"/>
    <n v="520"/>
    <n v="3549.8"/>
    <n v="0"/>
    <n v="19.7"/>
    <n v="1.9"/>
    <n v="22"/>
    <n v="76.099999999999994"/>
    <n v="5.0999999999999996"/>
    <n v="4.3"/>
    <n v="52.4"/>
  </r>
  <r>
    <s v="Tr3"/>
    <n v="29"/>
    <s v="PL"/>
    <s v="PL29"/>
    <x v="1"/>
    <x v="1"/>
    <x v="0"/>
    <s v="Unin"/>
    <s v="Tr3AdeUninPL29"/>
    <n v="0"/>
    <n v="0"/>
    <n v="0"/>
    <n v="0"/>
    <n v="0"/>
    <n v="0"/>
    <n v="0"/>
    <n v="0"/>
    <n v="0"/>
    <n v="0"/>
    <n v="119.2"/>
    <n v="52.4"/>
    <n v="70.599999999999994"/>
    <n v="69.599999999999994"/>
    <n v="70.3"/>
    <n v="70.166666666666671"/>
    <n v="1.4999999999999999E-2"/>
    <n v="1.4999999999999999E-2"/>
    <n v="3.5999999999999999E-3"/>
    <n v="100"/>
    <n v="27.17"/>
    <n v="21.69"/>
    <n v="5.48"/>
    <n v="7.19"/>
    <n v="107"/>
    <n v="193"/>
    <n v="445"/>
    <n v="3303.8"/>
    <n v="0"/>
    <n v="19.2"/>
    <n v="2.6"/>
    <n v="19.3"/>
    <n v="78.099999999999994"/>
    <n v="5.4"/>
    <n v="5.5"/>
    <n v="77.2"/>
  </r>
  <r>
    <s v="Tr3"/>
    <n v="30"/>
    <s v="PL"/>
    <s v="PL30"/>
    <x v="1"/>
    <x v="1"/>
    <x v="0"/>
    <s v="Unin"/>
    <s v="Tr3AdeUninPL30"/>
    <n v="0"/>
    <n v="0"/>
    <n v="0"/>
    <n v="0"/>
    <n v="0"/>
    <n v="0"/>
    <n v="0"/>
    <n v="0"/>
    <n v="0"/>
    <n v="0"/>
    <n v="122.6"/>
    <n v="59.8"/>
    <n v="70.3"/>
    <n v="70.599999999999994"/>
    <n v="71.400000000000006"/>
    <n v="70.766666666666666"/>
    <n v="2.9600000000000001E-2"/>
    <n v="4.2299999999999997E-2"/>
    <n v="6.1999999999999998E-3"/>
    <n v="64.819944598337955"/>
    <n v="28.06"/>
    <n v="21.71"/>
    <n v="6.3499999999999979"/>
    <n v="7.16"/>
    <n v="108"/>
    <n v="208"/>
    <n v="542"/>
    <n v="3567.4"/>
    <n v="0"/>
    <n v="20.100000000000001"/>
    <n v="2.7"/>
    <n v="22.5"/>
    <n v="74.8"/>
    <n v="5.2"/>
    <n v="4.7"/>
    <n v="75.099999999999994"/>
  </r>
  <r>
    <s v="Tr3"/>
    <n v="31"/>
    <s v="PL"/>
    <s v="PL31"/>
    <x v="1"/>
    <x v="1"/>
    <x v="1"/>
    <s v="Inoc"/>
    <s v="Tr3AdeInocPL31"/>
    <n v="73.333300000000008"/>
    <n v="0.73333300000000001"/>
    <n v="1.028156847656138"/>
    <n v="5"/>
    <n v="0.83333333333333348"/>
    <n v="1.1502619915109316"/>
    <n v="83.333333333333343"/>
    <n v="0"/>
    <n v="0"/>
    <n v="0"/>
    <n v="135.9"/>
    <n v="55.3"/>
    <n v="72.5"/>
    <n v="72.7"/>
    <n v="73.099999999999994"/>
    <n v="72.766666666666666"/>
    <n v="2.9600000000000001E-2"/>
    <n v="3.8199999999999998E-2"/>
    <n v="7.4999999999999997E-3"/>
    <n v="71.986970684039093"/>
    <n v="33.99"/>
    <n v="21.88"/>
    <n v="12.110000000000003"/>
    <n v="6.93"/>
    <n v="114"/>
    <n v="221"/>
    <n v="521"/>
    <n v="3532.1"/>
    <n v="0"/>
    <n v="19.899999999999999"/>
    <n v="2.8"/>
    <n v="21.8"/>
    <n v="75.3"/>
    <n v="5.9"/>
    <n v="5.4"/>
    <n v="160.5"/>
  </r>
  <r>
    <s v="Tr3"/>
    <n v="32"/>
    <s v="PL"/>
    <s v="PL32"/>
    <x v="1"/>
    <x v="1"/>
    <x v="1"/>
    <s v="Inoc"/>
    <s v="Tr3AdeInocPL32"/>
    <n v="100"/>
    <n v="1"/>
    <n v="1.5707963267948966"/>
    <n v="4"/>
    <n v="0.66666666666666652"/>
    <n v="0.95531661812450919"/>
    <n v="66.666666666666657"/>
    <n v="0"/>
    <n v="0"/>
    <n v="0"/>
    <n v="125.4"/>
    <n v="47.1"/>
    <n v="73.099999999999994"/>
    <n v="72.400000000000006"/>
    <n v="72"/>
    <n v="72.5"/>
    <n v="4.3499999999999997E-2"/>
    <n v="4.48E-2"/>
    <n v="7.3000000000000001E-3"/>
    <n v="96.533333333333331"/>
    <n v="29.58"/>
    <n v="21.74"/>
    <n v="7.84"/>
    <n v="6.95"/>
    <n v="98"/>
    <n v="161"/>
    <n v="524"/>
    <n v="3570.2"/>
    <n v="0"/>
    <n v="19.8"/>
    <n v="2.1"/>
    <n v="22.1"/>
    <n v="75.8"/>
    <n v="5.0999999999999996"/>
    <n v="4.9000000000000004"/>
    <n v="61.7"/>
  </r>
  <r>
    <s v="Tr3"/>
    <n v="33"/>
    <s v="PL"/>
    <s v="PL33"/>
    <x v="1"/>
    <x v="1"/>
    <x v="1"/>
    <s v="Inoc"/>
    <s v="Tr3AdeInocPL33"/>
    <n v="80"/>
    <n v="0.8"/>
    <n v="1.1071487177940904"/>
    <n v="4"/>
    <n v="0.66666666666666652"/>
    <n v="0.95531661812450919"/>
    <n v="66.666666666666657"/>
    <n v="0"/>
    <n v="0"/>
    <n v="0"/>
    <n v="126.5"/>
    <n v="47.7"/>
    <n v="71.400000000000006"/>
    <n v="71.3"/>
    <n v="71"/>
    <n v="71.233333333333334"/>
    <n v="4.6600000000000003E-2"/>
    <n v="4.4600000000000001E-2"/>
    <n v="6.7999999999999996E-3"/>
    <n v="105.29100529100531"/>
    <n v="28.78"/>
    <n v="21.84"/>
    <n v="6.9400000000000013"/>
    <n v="7.12"/>
    <n v="91"/>
    <n v="192"/>
    <n v="516"/>
    <n v="3461.7"/>
    <n v="0"/>
    <n v="19.8"/>
    <n v="2.5"/>
    <n v="21.7"/>
    <n v="75.8"/>
    <n v="5.7"/>
    <n v="5.6"/>
    <n v="72.7"/>
  </r>
  <r>
    <s v="Tr3"/>
    <n v="34"/>
    <s v="PL"/>
    <s v="PL34"/>
    <x v="1"/>
    <x v="1"/>
    <x v="1"/>
    <s v="Inoc"/>
    <s v="Tr3AdeInocPL34"/>
    <n v="53.333299999999994"/>
    <n v="0.53333299999999995"/>
    <n v="0.8187559035260159"/>
    <n v="1"/>
    <n v="0.16666666666666663"/>
    <n v="0.42053433528396506"/>
    <n v="16.666666666666664"/>
    <n v="0"/>
    <n v="0"/>
    <n v="0"/>
    <n v="114.2"/>
    <n v="50.5"/>
    <n v="69.2"/>
    <n v="70.099999999999994"/>
    <n v="70.8"/>
    <n v="70.033333333333346"/>
    <n v="4.8800000000000003E-2"/>
    <n v="4.1700000000000001E-2"/>
    <n v="8.0999999999999996E-3"/>
    <n v="121.13095238095238"/>
    <n v="26.17"/>
    <n v="21.87"/>
    <n v="4.3000000000000007"/>
    <n v="7.33"/>
    <n v="73"/>
    <n v="112"/>
    <n v="497"/>
    <n v="4018.6"/>
    <n v="0"/>
    <n v="19.399999999999999"/>
    <n v="1.5"/>
    <n v="21.3"/>
    <n v="77.2"/>
    <n v="4.8"/>
    <n v="5.3"/>
    <n v="37.9"/>
  </r>
  <r>
    <s v="Tr3"/>
    <n v="35"/>
    <s v="PL"/>
    <s v="PL35"/>
    <x v="1"/>
    <x v="1"/>
    <x v="1"/>
    <s v="Inoc"/>
    <s v="Tr3AdeInocPL35"/>
    <n v="33.333300000000001"/>
    <n v="0.33333299999999999"/>
    <n v="0.61547935511695251"/>
    <n v="4"/>
    <n v="0.66666666666666652"/>
    <n v="0.95531661812450919"/>
    <n v="66.666666666666657"/>
    <n v="0"/>
    <n v="0"/>
    <n v="0"/>
    <n v="130.4"/>
    <n v="49.2"/>
    <n v="71.099999999999994"/>
    <n v="71.8"/>
    <n v="72"/>
    <n v="71.633333333333326"/>
    <n v="4.19E-2"/>
    <n v="0.1656"/>
    <n v="7.1000000000000004E-3"/>
    <n v="21.955835962145109"/>
    <n v="31.38"/>
    <n v="21.93"/>
    <n v="9.4499999999999993"/>
    <n v="7.18"/>
    <n v="95"/>
    <n v="178"/>
    <n v="536"/>
    <n v="3727.4"/>
    <n v="0"/>
    <n v="19.899999999999999"/>
    <n v="2.2999999999999998"/>
    <n v="22.4"/>
    <n v="75.3"/>
    <n v="5.0999999999999996"/>
    <n v="4.9000000000000004"/>
    <n v="78.8"/>
  </r>
  <r>
    <s v="Tr3"/>
    <n v="36"/>
    <s v="PL"/>
    <s v="PL36"/>
    <x v="1"/>
    <x v="1"/>
    <x v="1"/>
    <s v="Inoc"/>
    <s v="Tr3AdeInocPL36"/>
    <n v="100"/>
    <n v="1"/>
    <n v="1.5707963267948966"/>
    <n v="3"/>
    <n v="0.5"/>
    <n v="0.78539816339744839"/>
    <n v="50"/>
    <n v="0"/>
    <n v="0"/>
    <n v="0"/>
    <n v="121.9"/>
    <n v="46.3"/>
    <n v="73.8"/>
    <n v="73.3"/>
    <n v="73.099999999999994"/>
    <n v="73.399999999999991"/>
    <n v="5.0500000000000003E-2"/>
    <n v="2.9600000000000001E-2"/>
    <n v="8.2000000000000007E-3"/>
    <n v="197.66355140186914"/>
    <n v="30.73"/>
    <n v="21.79"/>
    <n v="8.9400000000000013"/>
    <n v="7.2"/>
    <n v="75"/>
    <n v="146"/>
    <n v="510"/>
    <n v="3435.1"/>
    <n v="0"/>
    <n v="19.600000000000001"/>
    <n v="1.9"/>
    <n v="21.7"/>
    <n v="76.400000000000006"/>
    <n v="4.5999999999999996"/>
    <n v="4.4000000000000004"/>
    <n v="53"/>
  </r>
  <r>
    <s v="Tr3"/>
    <n v="37"/>
    <s v="PL"/>
    <s v="PL37"/>
    <x v="1"/>
    <x v="1"/>
    <x v="1"/>
    <s v="Inoc"/>
    <s v="Tr3AdeInocPL37"/>
    <n v="86.666699999999992"/>
    <n v="0.86666699999999997"/>
    <n v="1.1970046422509835"/>
    <n v="1"/>
    <n v="0.16666666666666663"/>
    <n v="0.42053433528396506"/>
    <n v="16.666666666666664"/>
    <n v="0"/>
    <n v="0"/>
    <n v="0"/>
    <n v="119.1"/>
    <n v="47.1"/>
    <n v="72.400000000000006"/>
    <n v="72.099999999999994"/>
    <n v="72.400000000000006"/>
    <n v="72.3"/>
    <n v="4.0500000000000001E-2"/>
    <n v="4.3999999999999997E-2"/>
    <n v="6.8999999999999999E-3"/>
    <n v="90.566037735849079"/>
    <n v="28.83"/>
    <n v="21.82"/>
    <n v="7.009999999999998"/>
    <n v="6.97"/>
    <n v="107"/>
    <n v="221"/>
    <n v="517"/>
    <n v="3560.5"/>
    <n v="0"/>
    <n v="19.899999999999999"/>
    <n v="2.9"/>
    <n v="21.7"/>
    <n v="75.5"/>
    <n v="4.7"/>
    <n v="4.5"/>
    <n v="104.5"/>
  </r>
  <r>
    <s v="Tr3"/>
    <n v="38"/>
    <s v="PL"/>
    <s v="PL38"/>
    <x v="1"/>
    <x v="1"/>
    <x v="1"/>
    <s v="Inoc"/>
    <s v="Tr3AdeInocPL38"/>
    <n v="93.333299999999994"/>
    <n v="0.93333299999999997"/>
    <n v="1.309638247739543"/>
    <n v="0"/>
    <n v="0"/>
    <n v="0"/>
    <n v="0"/>
    <n v="0"/>
    <n v="0"/>
    <n v="0"/>
    <n v="124.6"/>
    <n v="44.9"/>
    <n v="71.099999999999994"/>
    <n v="72.400000000000006"/>
    <n v="72.400000000000006"/>
    <n v="71.966666666666669"/>
    <n v="4.5100000000000001E-2"/>
    <n v="4.6199999999999998E-2"/>
    <n v="7.0000000000000001E-3"/>
    <n v="97.193877551020407"/>
    <n v="30.22"/>
    <n v="18.62"/>
    <n v="11.599999999999998"/>
    <n v="7.26"/>
    <n v="98"/>
    <n v="182"/>
    <n v="443"/>
    <n v="3319.2"/>
    <n v="0"/>
    <n v="19.2"/>
    <n v="2.4"/>
    <n v="19.3"/>
    <n v="78.3"/>
    <n v="5.5"/>
    <n v="5.2"/>
    <n v="93"/>
  </r>
  <r>
    <s v="Tr3"/>
    <n v="39"/>
    <s v="PL"/>
    <s v="PL39"/>
    <x v="1"/>
    <x v="1"/>
    <x v="1"/>
    <s v="Inoc"/>
    <s v="Tr3AdeInocPL39"/>
    <n v="100"/>
    <n v="1"/>
    <n v="1.5707963267948966"/>
    <n v="2"/>
    <n v="0.33333333333333326"/>
    <n v="0.61547970867038726"/>
    <n v="33.333333333333329"/>
    <n v="0"/>
    <n v="0"/>
    <n v="0"/>
    <n v="117.6"/>
    <n v="47.2"/>
    <n v="69.900000000000006"/>
    <n v="72.3"/>
    <n v="70.099999999999994"/>
    <n v="70.766666666666666"/>
    <n v="3.7499999999999999E-2"/>
    <n v="3.7999999999999999E-2"/>
    <n v="6.7999999999999996E-3"/>
    <n v="98.397435897435898"/>
    <n v="27.46"/>
    <n v="21.71"/>
    <n v="5.75"/>
    <n v="7.19"/>
    <n v="100"/>
    <n v="179"/>
    <n v="536"/>
    <n v="3514.8"/>
    <n v="0"/>
    <n v="19.899999999999999"/>
    <n v="2.2999999999999998"/>
    <n v="22.4"/>
    <n v="75.3"/>
    <n v="4.9000000000000004"/>
    <n v="4.8"/>
    <n v="55.5"/>
  </r>
  <r>
    <s v="Tr3"/>
    <n v="40"/>
    <s v="PL"/>
    <s v="PL40"/>
    <x v="1"/>
    <x v="1"/>
    <x v="1"/>
    <s v="Inoc"/>
    <s v="Tr3AdeInocPL40"/>
    <n v="73.333300000000008"/>
    <n v="0.73333300000000001"/>
    <n v="1.028156847656138"/>
    <n v="2"/>
    <n v="0.33333333333333326"/>
    <n v="0.61547970867038726"/>
    <n v="33.333333333333329"/>
    <n v="0"/>
    <n v="0"/>
    <n v="0"/>
    <n v="88.5"/>
    <n v="51.8"/>
    <n v="71"/>
    <n v="70.099999999999994"/>
    <n v="71.3"/>
    <n v="70.8"/>
    <n v="4.19E-2"/>
    <n v="4.3400000000000001E-2"/>
    <n v="7.1000000000000004E-3"/>
    <n v="95.867768595041312"/>
    <n v="25.14"/>
    <n v="21.4"/>
    <n v="3.740000000000002"/>
    <n v="6.93"/>
    <n v="118"/>
    <n v="205"/>
    <n v="560"/>
    <n v="3690.4"/>
    <n v="0"/>
    <n v="20.2"/>
    <n v="2.6"/>
    <n v="23.1"/>
    <n v="74.3"/>
    <n v="10.3"/>
    <n v="4.4000000000000004"/>
    <n v="141.69999999999999"/>
  </r>
  <r>
    <s v="Tr3"/>
    <n v="41"/>
    <s v="PL"/>
    <s v="PL41"/>
    <x v="2"/>
    <x v="2"/>
    <x v="0"/>
    <s v="Unin"/>
    <s v="Tr3ExcUninPL41"/>
    <n v="0"/>
    <n v="0"/>
    <n v="0"/>
    <n v="0"/>
    <n v="0"/>
    <n v="0"/>
    <n v="0"/>
    <n v="0"/>
    <n v="0"/>
    <n v="0"/>
    <n v="127.3"/>
    <n v="54.5"/>
    <n v="72.599999999999994"/>
    <n v="72"/>
    <n v="72.3"/>
    <n v="72.3"/>
    <n v="6.4399999999999999E-2"/>
    <n v="6.83E-2"/>
    <n v="1.0500000000000001E-2"/>
    <n v="93.252595155709344"/>
    <n v="32.19"/>
    <n v="21.83"/>
    <n v="10.36"/>
    <n v="7.18"/>
    <n v="95"/>
    <n v="137"/>
    <n v="500"/>
    <n v="3318.7"/>
    <n v="0"/>
    <n v="19.5"/>
    <n v="1.8"/>
    <n v="21.3"/>
    <n v="76.900000000000006"/>
    <n v="4.8"/>
    <n v="4.5999999999999996"/>
    <n v="90.6"/>
  </r>
  <r>
    <s v="Tr3"/>
    <n v="42"/>
    <s v="PL"/>
    <s v="PL42"/>
    <x v="2"/>
    <x v="2"/>
    <x v="0"/>
    <s v="Unin"/>
    <s v="Tr3ExcUninPL42"/>
    <n v="0"/>
    <n v="0"/>
    <n v="0"/>
    <n v="0"/>
    <n v="0"/>
    <n v="0"/>
    <n v="0"/>
    <n v="0"/>
    <n v="0"/>
    <n v="0"/>
    <n v="134.4"/>
    <n v="54.7"/>
    <n v="72.5"/>
    <n v="71.3"/>
    <n v="71.400000000000006"/>
    <n v="71.733333333333334"/>
    <n v="4.1000000000000002E-2"/>
    <n v="4.8000000000000001E-2"/>
    <n v="6.7999999999999996E-3"/>
    <n v="83.009708737864074"/>
    <n v="31.57"/>
    <n v="21.81"/>
    <n v="9.7600000000000016"/>
    <n v="7.13"/>
    <n v="98"/>
    <n v="209"/>
    <n v="543"/>
    <n v="3861.6"/>
    <n v="0"/>
    <n v="20.100000000000001"/>
    <n v="2.7"/>
    <n v="22.6"/>
    <n v="74.8"/>
    <n v="5.2"/>
    <n v="4.9000000000000004"/>
    <n v="199.3"/>
  </r>
  <r>
    <s v="Tr3"/>
    <n v="43"/>
    <s v="PL"/>
    <s v="PL43"/>
    <x v="2"/>
    <x v="2"/>
    <x v="0"/>
    <s v="Unin"/>
    <s v="Tr3ExcUninPL43"/>
    <n v="0"/>
    <n v="0"/>
    <n v="0"/>
    <n v="0"/>
    <n v="0"/>
    <n v="0"/>
    <n v="0"/>
    <n v="0"/>
    <n v="0"/>
    <n v="0"/>
    <n v="121"/>
    <n v="51.6"/>
    <n v="70.900000000000006"/>
    <n v="71"/>
    <n v="71"/>
    <n v="70.966666666666669"/>
    <n v="5.4899999999999997E-2"/>
    <n v="5.1299999999999998E-2"/>
    <n v="8.8999999999999999E-3"/>
    <n v="108.49056603773583"/>
    <n v="26.26"/>
    <n v="21.98"/>
    <n v="4.2800000000000011"/>
    <n v="7.14"/>
    <n v="98"/>
    <n v="203"/>
    <n v="580"/>
    <n v="3994.9"/>
    <n v="0"/>
    <n v="20.399999999999999"/>
    <n v="2.6"/>
    <n v="23.7"/>
    <n v="73.7"/>
    <n v="5.2"/>
    <n v="4.8"/>
    <n v="137.4"/>
  </r>
  <r>
    <s v="Tr3"/>
    <n v="44"/>
    <s v="PL"/>
    <s v="PL44"/>
    <x v="2"/>
    <x v="2"/>
    <x v="0"/>
    <s v="Unin"/>
    <s v="Tr3ExcUninPL44"/>
    <n v="0"/>
    <n v="0"/>
    <n v="0"/>
    <n v="0"/>
    <n v="0"/>
    <n v="0"/>
    <n v="0"/>
    <n v="0"/>
    <n v="0"/>
    <n v="0"/>
    <n v="120.6"/>
    <n v="52.4"/>
    <n v="69.8"/>
    <n v="70.400000000000006"/>
    <n v="69.2"/>
    <n v="69.8"/>
    <n v="3.9199999999999999E-2"/>
    <n v="3.6299999999999999E-2"/>
    <n v="6.7999999999999996E-3"/>
    <n v="109.83050847457628"/>
    <n v="27.2"/>
    <n v="21.84"/>
    <n v="5.3599999999999994"/>
    <n v="7.05"/>
    <n v="120"/>
    <n v="207"/>
    <n v="563"/>
    <n v="3653.2"/>
    <n v="0"/>
    <n v="20.2"/>
    <n v="2.6"/>
    <n v="23.2"/>
    <n v="74.2"/>
    <n v="6.7"/>
    <n v="4.5999999999999996"/>
    <n v="130.80000000000001"/>
  </r>
  <r>
    <s v="Tr3"/>
    <n v="45"/>
    <s v="PL"/>
    <s v="PL45"/>
    <x v="2"/>
    <x v="2"/>
    <x v="0"/>
    <s v="Unin"/>
    <s v="Tr3ExcUninPL45"/>
    <n v="0"/>
    <n v="0"/>
    <n v="0"/>
    <n v="0"/>
    <n v="0"/>
    <n v="0"/>
    <n v="0"/>
    <n v="0"/>
    <n v="0"/>
    <n v="0"/>
    <n v="122.3"/>
    <n v="48.5"/>
    <n v="71.3"/>
    <n v="71"/>
    <n v="70.599999999999994"/>
    <n v="70.966666666666669"/>
    <n v="5.2299999999999999E-2"/>
    <n v="5.11E-2"/>
    <n v="8.0000000000000002E-3"/>
    <n v="102.78422273781902"/>
    <n v="27.77"/>
    <n v="21.71"/>
    <n v="6.0599999999999987"/>
    <n v="7.42"/>
    <n v="67"/>
    <n v="91"/>
    <n v="513"/>
    <n v="4060.4"/>
    <n v="0"/>
    <n v="19.5"/>
    <n v="1.2"/>
    <n v="21.9"/>
    <n v="76.900000000000006"/>
    <n v="4.4000000000000004"/>
    <n v="4.7"/>
    <n v="60.7"/>
  </r>
  <r>
    <s v="Tr3"/>
    <n v="46"/>
    <s v="PL"/>
    <s v="PL46"/>
    <x v="2"/>
    <x v="2"/>
    <x v="0"/>
    <s v="Unin"/>
    <s v="Tr3ExcUninPL46"/>
    <n v="0"/>
    <n v="0"/>
    <n v="0"/>
    <n v="0"/>
    <n v="0"/>
    <n v="0"/>
    <n v="0"/>
    <n v="0"/>
    <n v="0"/>
    <n v="0"/>
    <n v="120.5"/>
    <n v="50.5"/>
    <n v="72.400000000000006"/>
    <n v="72.8"/>
    <n v="73.099999999999994"/>
    <n v="72.766666666666666"/>
    <n v="3.61E-2"/>
    <n v="3.6400000000000002E-2"/>
    <n v="6.7999999999999996E-3"/>
    <n v="98.986486486486484"/>
    <n v="29.84"/>
    <n v="21.76"/>
    <n v="8.0799999999999983"/>
    <n v="7.25"/>
    <n v="92"/>
    <n v="136"/>
    <n v="512"/>
    <n v="3722.6"/>
    <n v="0"/>
    <n v="19.600000000000001"/>
    <n v="1.8"/>
    <n v="21.8"/>
    <n v="76.5"/>
    <n v="10.1"/>
    <n v="4.5999999999999996"/>
    <n v="67.099999999999994"/>
  </r>
  <r>
    <s v="Tr3"/>
    <n v="47"/>
    <s v="PL"/>
    <s v="PL47"/>
    <x v="2"/>
    <x v="2"/>
    <x v="0"/>
    <s v="Unin"/>
    <s v="Tr3ExcUninPL47"/>
    <n v="0"/>
    <n v="0"/>
    <n v="0"/>
    <n v="0"/>
    <n v="0"/>
    <n v="0"/>
    <n v="0"/>
    <n v="0"/>
    <n v="0"/>
    <n v="0"/>
    <n v="113.4"/>
    <n v="50.3"/>
    <n v="72.7"/>
    <n v="72.5"/>
    <n v="71"/>
    <n v="72.066666666666663"/>
    <n v="3.1600000000000003E-2"/>
    <n v="1.6899999999999998E-2"/>
    <n v="5.8999999999999999E-3"/>
    <n v="233.63636363636368"/>
    <n v="28.23"/>
    <n v="20.51"/>
    <n v="7.7199999999999989"/>
    <n v="7.29"/>
    <n v="62"/>
    <n v="75"/>
    <n v="545"/>
    <n v="4389.8999999999996"/>
    <n v="0"/>
    <n v="19.7"/>
    <n v="1"/>
    <n v="23"/>
    <n v="76"/>
    <n v="4.8"/>
    <n v="4.5"/>
    <n v="66"/>
  </r>
  <r>
    <s v="Tr3"/>
    <n v="48"/>
    <s v="PL"/>
    <s v="PL48"/>
    <x v="2"/>
    <x v="2"/>
    <x v="0"/>
    <s v="Unin"/>
    <s v="Tr3ExcUninPL48"/>
    <n v="0"/>
    <n v="0"/>
    <n v="0"/>
    <n v="0"/>
    <n v="0"/>
    <n v="0"/>
    <n v="0"/>
    <n v="0"/>
    <n v="0"/>
    <n v="0"/>
    <n v="131.6"/>
    <n v="47.8"/>
    <n v="73"/>
    <n v="71.900000000000006"/>
    <n v="71.8"/>
    <n v="72.233333333333334"/>
    <n v="4.2799999999999998E-2"/>
    <n v="0.04"/>
    <n v="8.0999999999999996E-3"/>
    <n v="108.77742946708464"/>
    <n v="32.909999999999997"/>
    <n v="21.67"/>
    <n v="11.239999999999995"/>
    <n v="7.25"/>
    <n v="89"/>
    <n v="135"/>
    <n v="511"/>
    <n v="3743.8"/>
    <n v="0"/>
    <n v="19.600000000000001"/>
    <n v="1.8"/>
    <n v="21.7"/>
    <n v="76.5"/>
    <n v="5.4"/>
    <n v="4.5"/>
    <n v="107.4"/>
  </r>
  <r>
    <s v="Tr3"/>
    <n v="49"/>
    <s v="PL"/>
    <s v="PL49"/>
    <x v="2"/>
    <x v="2"/>
    <x v="0"/>
    <s v="Unin"/>
    <s v="Tr3ExcUninPL49"/>
    <n v="0"/>
    <n v="0"/>
    <n v="0"/>
    <n v="0"/>
    <n v="0"/>
    <n v="0"/>
    <n v="0"/>
    <n v="0"/>
    <n v="0"/>
    <n v="0"/>
    <n v="122.5"/>
    <n v="50.6"/>
    <n v="71.900000000000006"/>
    <n v="70.3"/>
    <n v="70.599999999999994"/>
    <n v="70.933333333333323"/>
    <n v="3.7600000000000001E-2"/>
    <n v="3.6600000000000001E-2"/>
    <n v="6.1000000000000004E-3"/>
    <n v="103.27868852459017"/>
    <n v="28.13"/>
    <n v="21.68"/>
    <n v="6.4499999999999993"/>
    <n v="7.01"/>
    <n v="91"/>
    <n v="172"/>
    <n v="586"/>
    <n v="3972.8"/>
    <n v="0"/>
    <n v="20.3"/>
    <n v="2.2000000000000002"/>
    <n v="24"/>
    <n v="73.8"/>
    <n v="5.6"/>
    <n v="4.5999999999999996"/>
    <n v="132.5"/>
  </r>
  <r>
    <s v="Tr3"/>
    <n v="50"/>
    <s v="PL"/>
    <s v="PL50"/>
    <x v="2"/>
    <x v="2"/>
    <x v="0"/>
    <s v="Unin"/>
    <s v="Tr3ExcUninPL50"/>
    <n v="0"/>
    <n v="0"/>
    <n v="0"/>
    <n v="0"/>
    <n v="0"/>
    <n v="0"/>
    <n v="0"/>
    <n v="0"/>
    <n v="0"/>
    <n v="0"/>
    <n v="113.6"/>
    <n v="48.7"/>
    <n v="71.900000000000006"/>
    <n v="70.3"/>
    <n v="70.3"/>
    <n v="70.833333333333329"/>
    <n v="3.5200000000000002E-2"/>
    <n v="3.8399999999999997E-2"/>
    <n v="6.7000000000000002E-3"/>
    <n v="89.905362776025243"/>
    <n v="28.26"/>
    <n v="21.82"/>
    <n v="6.4400000000000013"/>
    <n v="7.14"/>
    <n v="109"/>
    <n v="185"/>
    <n v="511"/>
    <n v="3700.9"/>
    <n v="0"/>
    <n v="19.7"/>
    <n v="2.4"/>
    <n v="21.6"/>
    <n v="76"/>
    <n v="5.3"/>
    <n v="4.7"/>
    <n v="82.8"/>
  </r>
  <r>
    <s v="Tr3"/>
    <n v="51"/>
    <s v="PL"/>
    <s v="PL51"/>
    <x v="2"/>
    <x v="2"/>
    <x v="1"/>
    <s v="Inoc"/>
    <s v="Tr3ExcInocPL51"/>
    <n v="100"/>
    <n v="1"/>
    <n v="1.5707963267948966"/>
    <n v="1"/>
    <n v="0.16666666666666663"/>
    <n v="0.42053433528396506"/>
    <n v="16.666666666666664"/>
    <n v="0"/>
    <n v="0"/>
    <n v="0"/>
    <n v="127.5"/>
    <n v="49.5"/>
    <n v="73.3"/>
    <n v="72.8"/>
    <n v="72.3"/>
    <n v="72.8"/>
    <n v="4.8399999999999999E-2"/>
    <n v="4.8300000000000003E-2"/>
    <n v="9.2999999999999992E-3"/>
    <n v="100.25641025641023"/>
    <n v="32.4"/>
    <n v="21.67"/>
    <n v="10.729999999999997"/>
    <n v="7.37"/>
    <n v="99"/>
    <n v="141"/>
    <n v="448"/>
    <n v="3913.8"/>
    <n v="0"/>
    <n v="19.100000000000001"/>
    <n v="1.9"/>
    <n v="19.600000000000001"/>
    <n v="78.599999999999994"/>
    <n v="5"/>
    <n v="6.1"/>
    <n v="118.9"/>
  </r>
  <r>
    <s v="Tr3"/>
    <n v="52"/>
    <s v="PL"/>
    <s v="PL52"/>
    <x v="2"/>
    <x v="2"/>
    <x v="1"/>
    <s v="Inoc"/>
    <s v="Tr3ExcInocPL52"/>
    <n v="66.666700000000006"/>
    <n v="0.66666700000000001"/>
    <n v="0.95531697167794416"/>
    <n v="3"/>
    <n v="0.5"/>
    <n v="0.78539816339744839"/>
    <n v="50"/>
    <n v="0"/>
    <n v="0"/>
    <n v="0"/>
    <n v="129.30000000000001"/>
    <n v="50.6"/>
    <n v="72.8"/>
    <n v="71.599999999999994"/>
    <n v="71.900000000000006"/>
    <n v="72.099999999999994"/>
    <n v="4.1000000000000002E-2"/>
    <n v="3.8899999999999997E-2"/>
    <n v="7.7999999999999996E-3"/>
    <n v="106.75241157556272"/>
    <n v="30.08"/>
    <n v="21.67"/>
    <n v="8.4099999999999966"/>
    <n v="7.04"/>
    <n v="99"/>
    <n v="215"/>
    <n v="524"/>
    <n v="4153.8999999999996"/>
    <n v="0"/>
    <n v="19.899999999999999"/>
    <n v="2.8"/>
    <n v="21.9"/>
    <n v="75.3"/>
    <n v="4.9000000000000004"/>
    <n v="6.3"/>
    <n v="150.69999999999999"/>
  </r>
  <r>
    <s v="Tr3"/>
    <n v="53"/>
    <s v="PL"/>
    <s v="PL53"/>
    <x v="2"/>
    <x v="2"/>
    <x v="1"/>
    <s v="Inoc"/>
    <s v="Tr3ExcInocPL53"/>
    <n v="80"/>
    <n v="0.8"/>
    <n v="1.1071487177940904"/>
    <n v="0"/>
    <n v="0"/>
    <n v="0"/>
    <n v="0"/>
    <n v="0"/>
    <n v="0"/>
    <n v="0"/>
    <n v="124.3"/>
    <n v="51.7"/>
    <n v="71"/>
    <n v="72.099999999999994"/>
    <n v="71.400000000000006"/>
    <n v="71.5"/>
    <n v="5.0299999999999997E-2"/>
    <n v="4.9599999999999998E-2"/>
    <n v="8.9999999999999993E-3"/>
    <n v="101.72413793103448"/>
    <n v="28.35"/>
    <n v="21.61"/>
    <n v="6.740000000000002"/>
    <n v="7.04"/>
    <n v="106"/>
    <n v="243"/>
    <n v="611"/>
    <n v="4724.2"/>
    <n v="0"/>
    <n v="20.7"/>
    <n v="3"/>
    <n v="24.6"/>
    <n v="72.400000000000006"/>
    <n v="4.9000000000000004"/>
    <n v="5.8"/>
    <n v="373.2"/>
  </r>
  <r>
    <s v="Tr3"/>
    <n v="54"/>
    <s v="PL"/>
    <s v="PL54"/>
    <x v="2"/>
    <x v="2"/>
    <x v="1"/>
    <s v="Inoc"/>
    <s v="Tr3ExcInocPL54"/>
    <n v="66.666700000000006"/>
    <n v="0.66666700000000001"/>
    <n v="0.95531697167794416"/>
    <n v="0"/>
    <n v="0"/>
    <n v="0"/>
    <n v="0"/>
    <n v="0"/>
    <n v="0"/>
    <n v="0"/>
    <n v="134.4"/>
    <n v="56.8"/>
    <n v="71.400000000000006"/>
    <n v="70.400000000000006"/>
    <n v="70.599999999999994"/>
    <n v="70.8"/>
    <n v="5.33E-2"/>
    <n v="5.2699999999999997E-2"/>
    <n v="9.1000000000000004E-3"/>
    <n v="101.37614678899082"/>
    <n v="31.27"/>
    <n v="21.83"/>
    <n v="9.4400000000000013"/>
    <n v="6.93"/>
    <n v="120"/>
    <n v="251"/>
    <n v="675"/>
    <n v="4699.6000000000004"/>
    <n v="0"/>
    <n v="21.3"/>
    <n v="3"/>
    <n v="26.4"/>
    <n v="70.5"/>
    <n v="4.8"/>
    <n v="5.5"/>
    <n v="300.10000000000002"/>
  </r>
  <r>
    <s v="Tr3"/>
    <n v="55"/>
    <s v="PL"/>
    <s v="PL55"/>
    <x v="2"/>
    <x v="2"/>
    <x v="1"/>
    <s v="Inoc"/>
    <s v="Tr3ExcInocPL55"/>
    <n v="80"/>
    <n v="0.8"/>
    <n v="1.1071487177940904"/>
    <n v="2"/>
    <n v="0.33333333333333326"/>
    <n v="0.61547970867038726"/>
    <n v="33.333333333333329"/>
    <n v="0"/>
    <n v="0"/>
    <n v="0"/>
    <n v="111.2"/>
    <n v="44.8"/>
    <n v="72.599999999999994"/>
    <n v="73.099999999999994"/>
    <n v="71.8"/>
    <n v="72.5"/>
    <n v="4.2000000000000003E-2"/>
    <n v="4.0099999999999997E-2"/>
    <n v="7.1000000000000004E-3"/>
    <n v="105.75757575757578"/>
    <n v="26.62"/>
    <n v="21.26"/>
    <n v="5.3599999999999994"/>
    <n v="7.56"/>
    <n v="68"/>
    <n v="93"/>
    <n v="499"/>
    <n v="4847.3"/>
    <n v="0"/>
    <n v="19.399999999999999"/>
    <n v="1.2"/>
    <n v="21.4"/>
    <n v="77.3"/>
    <n v="4"/>
    <n v="5.2"/>
    <n v="49.9"/>
  </r>
  <r>
    <s v="Tr3"/>
    <n v="56"/>
    <s v="PL"/>
    <s v="PL56"/>
    <x v="2"/>
    <x v="2"/>
    <x v="1"/>
    <s v="Inoc"/>
    <s v="Tr3ExcInocPL56"/>
    <n v="60"/>
    <n v="0.6"/>
    <n v="0.88607712379261372"/>
    <n v="0"/>
    <n v="0"/>
    <n v="0"/>
    <n v="0"/>
    <n v="0"/>
    <n v="0"/>
    <n v="0"/>
    <n v="111.7"/>
    <n v="56.6"/>
    <n v="72.7"/>
    <n v="70"/>
    <n v="71.8"/>
    <n v="71.5"/>
    <n v="4.4400000000000002E-2"/>
    <n v="4.5900000000000003E-2"/>
    <n v="8.6E-3"/>
    <n v="95.978552278820374"/>
    <n v="27.38"/>
    <n v="21.81"/>
    <n v="5.57"/>
    <n v="7.21"/>
    <n v="102"/>
    <n v="203"/>
    <n v="362"/>
    <n v="4025.4"/>
    <n v="0"/>
    <n v="18.5"/>
    <n v="2.8"/>
    <n v="16.3"/>
    <n v="80.900000000000006"/>
    <n v="5.8"/>
    <n v="6.6"/>
    <n v="219.1"/>
  </r>
  <r>
    <s v="Tr3"/>
    <n v="57"/>
    <s v="PL"/>
    <s v="PL57"/>
    <x v="2"/>
    <x v="2"/>
    <x v="1"/>
    <s v="Inoc"/>
    <s v="Tr3ExcInocPL57"/>
    <n v="80"/>
    <n v="0.8"/>
    <n v="1.1071487177940904"/>
    <n v="5"/>
    <n v="0.83333333333333348"/>
    <n v="1.1502619915109316"/>
    <n v="83.333333333333343"/>
    <n v="0"/>
    <n v="0"/>
    <n v="0"/>
    <n v="125.2"/>
    <n v="50.5"/>
    <n v="71.900000000000006"/>
    <n v="72"/>
    <n v="72.900000000000006"/>
    <n v="72.266666666666666"/>
    <n v="4.0099999999999997E-2"/>
    <n v="4.0800000000000003E-2"/>
    <n v="6.7999999999999996E-3"/>
    <n v="97.941176470588218"/>
    <n v="32.21"/>
    <n v="21.88"/>
    <n v="10.330000000000002"/>
    <n v="7.22"/>
    <n v="93"/>
    <n v="131"/>
    <n v="546"/>
    <n v="4191.7"/>
    <n v="0"/>
    <n v="19.899999999999999"/>
    <n v="1.7"/>
    <n v="22.9"/>
    <n v="75.400000000000006"/>
    <n v="4.7"/>
    <n v="5"/>
    <n v="133.19999999999999"/>
  </r>
  <r>
    <s v="Tr3"/>
    <n v="58"/>
    <s v="PL"/>
    <s v="PL58"/>
    <x v="2"/>
    <x v="2"/>
    <x v="1"/>
    <s v="Inoc"/>
    <s v="Tr3ExcInocPL58"/>
    <n v="93.333299999999994"/>
    <n v="0.93333299999999997"/>
    <n v="1.309638247739543"/>
    <n v="1"/>
    <n v="0.16666666666666663"/>
    <n v="0.42053433528396506"/>
    <n v="16.666666666666664"/>
    <n v="0"/>
    <n v="0"/>
    <n v="0"/>
    <n v="130.4"/>
    <n v="47.4"/>
    <n v="71.8"/>
    <n v="71.3"/>
    <n v="70.400000000000006"/>
    <n v="71.166666666666671"/>
    <n v="4.2000000000000003E-2"/>
    <n v="2.5000000000000001E-2"/>
    <n v="6.8999999999999999E-3"/>
    <n v="193.92265193370167"/>
    <n v="26.5"/>
    <n v="21.79"/>
    <n v="4.7100000000000009"/>
    <n v="6.91"/>
    <n v="100"/>
    <n v="213"/>
    <n v="596"/>
    <n v="4387.2"/>
    <n v="0"/>
    <n v="20.5"/>
    <n v="2.7"/>
    <n v="24.2"/>
    <n v="73.099999999999994"/>
    <n v="5.9"/>
    <n v="5.2"/>
    <n v="132.4"/>
  </r>
  <r>
    <s v="Tr3"/>
    <n v="59"/>
    <s v="PL"/>
    <s v="PL59"/>
    <x v="2"/>
    <x v="2"/>
    <x v="1"/>
    <s v="Inoc"/>
    <s v="Tr3ExcInocPL59"/>
    <n v="86.666699999999992"/>
    <n v="0.86666699999999997"/>
    <n v="1.1970046422509835"/>
    <n v="1"/>
    <n v="0.16666666666666663"/>
    <n v="0.42053433528396506"/>
    <n v="16.666666666666664"/>
    <n v="0"/>
    <n v="0"/>
    <n v="0"/>
    <n v="104"/>
    <n v="40.4"/>
    <n v="69.8"/>
    <n v="69.900000000000006"/>
    <n v="71.599999999999994"/>
    <n v="70.433333333333323"/>
    <n v="4.5100000000000001E-2"/>
    <n v="4.3400000000000001E-2"/>
    <n v="8.2000000000000007E-3"/>
    <n v="104.82954545454545"/>
    <n v="25.31"/>
    <n v="22.09"/>
    <n v="3.2199999999999989"/>
    <n v="7.04"/>
    <n v="99"/>
    <n v="208"/>
    <n v="627"/>
    <n v="4622.3"/>
    <n v="0"/>
    <n v="20.8"/>
    <n v="2.6"/>
    <n v="25.2"/>
    <n v="72.3"/>
    <n v="5.6"/>
    <n v="5.4"/>
    <n v="125.3"/>
  </r>
  <r>
    <s v="Tr3"/>
    <n v="60"/>
    <s v="PL"/>
    <s v="PL60"/>
    <x v="2"/>
    <x v="2"/>
    <x v="1"/>
    <s v="Inoc"/>
    <s v="Tr3ExcInocPL60"/>
    <n v="66.666700000000006"/>
    <n v="0.66666700000000001"/>
    <n v="0.95531697167794416"/>
    <n v="0"/>
    <n v="0"/>
    <n v="0"/>
    <n v="0"/>
    <n v="0"/>
    <n v="0"/>
    <n v="0"/>
    <n v="120.6"/>
    <n v="47.3"/>
    <n v="70.900000000000006"/>
    <n v="71"/>
    <n v="71.8"/>
    <n v="71.233333333333334"/>
    <n v="4.5600000000000002E-2"/>
    <n v="4.6100000000000002E-2"/>
    <n v="8.0999999999999996E-3"/>
    <n v="98.68421052631578"/>
    <n v="26.28"/>
    <n v="21.64"/>
    <n v="4.6400000000000006"/>
    <n v="7.11"/>
    <n v="118"/>
    <n v="214"/>
    <n v="668"/>
    <n v="5106.2"/>
    <n v="0"/>
    <n v="21.1"/>
    <n v="2.6"/>
    <n v="26.4"/>
    <n v="71"/>
    <n v="4.9000000000000004"/>
    <n v="5.6"/>
    <n v="1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1083-EC93-4C61-83F5-0FEA5DFE85C3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" firstHeaderRow="0" firstDataRow="1" firstDataCol="1"/>
  <pivotFields count="45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oilBait%" fld="9" subtotal="average" baseField="6" baseItem="0"/>
    <dataField name="Average of %Colon_Root" fld="15" subtotal="average" baseField="6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5A73D4-E5E7-44E6-BC33-6092316174CA}" name="Table1" displayName="Table1" ref="Z49:AD55" totalsRowShown="0">
  <autoFilter ref="Z49:AD55" xr:uid="{7F5A73D4-E5E7-44E6-BC33-6092316174CA}"/>
  <tableColumns count="5">
    <tableColumn id="1" xr3:uid="{F5C238AE-DF4B-41ED-99E1-F3D1F7B727AC}" name="WaterTrt"/>
    <tableColumn id="2" xr3:uid="{2F4A05D9-3FE4-4E99-A9E5-35C8C625A31E}" name="MetarhiziumTrt"/>
    <tableColumn id="3" xr3:uid="{7F89657A-7C99-466A-8B19-5DF871E97A23}" name="%SoilBait"/>
    <tableColumn id="4" xr3:uid="{4ABC1216-09B6-4B27-87A7-2A18EE037773}" name="%Colonization_Root"/>
    <tableColumn id="5" xr3:uid="{9FAB6EB8-ECF0-46B1-A3A6-25905909B310}" name="%Colonization_Lea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9FEF-5015-43F8-938E-5383194D0CB9}">
  <dimension ref="A3:I21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14.5" bestFit="1" customWidth="1"/>
    <col min="2" max="2" width="19.5" bestFit="1" customWidth="1"/>
    <col min="3" max="3" width="23.33203125" bestFit="1" customWidth="1"/>
    <col min="7" max="7" width="22.1640625" customWidth="1"/>
    <col min="8" max="8" width="20.33203125" customWidth="1"/>
    <col min="9" max="9" width="17.6640625" customWidth="1"/>
  </cols>
  <sheetData>
    <row r="3" spans="1:9" x14ac:dyDescent="0.2">
      <c r="A3" s="14" t="s">
        <v>0</v>
      </c>
      <c r="B3" t="s">
        <v>1</v>
      </c>
      <c r="C3" t="s">
        <v>2</v>
      </c>
    </row>
    <row r="4" spans="1:9" x14ac:dyDescent="0.2">
      <c r="A4" s="15" t="s">
        <v>3</v>
      </c>
      <c r="B4">
        <v>59.303208683123458</v>
      </c>
      <c r="C4">
        <v>33.333329218106989</v>
      </c>
    </row>
    <row r="5" spans="1:9" x14ac:dyDescent="0.2">
      <c r="A5" s="16" t="s">
        <v>4</v>
      </c>
      <c r="B5">
        <v>69.940768148148152</v>
      </c>
      <c r="C5">
        <v>43.827160493827158</v>
      </c>
    </row>
    <row r="6" spans="1:9" x14ac:dyDescent="0.2">
      <c r="A6" s="16" t="s">
        <v>5</v>
      </c>
      <c r="B6">
        <v>42.042813456777779</v>
      </c>
      <c r="C6">
        <v>30.864185185185185</v>
      </c>
    </row>
    <row r="7" spans="1:9" x14ac:dyDescent="0.2">
      <c r="A7" s="16" t="s">
        <v>6</v>
      </c>
      <c r="B7">
        <v>65.926044444444443</v>
      </c>
      <c r="C7">
        <v>25.308641975308639</v>
      </c>
    </row>
    <row r="8" spans="1:9" x14ac:dyDescent="0.2">
      <c r="A8" s="15" t="s">
        <v>7</v>
      </c>
      <c r="B8">
        <v>1.6459999999999999</v>
      </c>
      <c r="C8">
        <v>0.41152263374485593</v>
      </c>
    </row>
    <row r="9" spans="1:9" x14ac:dyDescent="0.2">
      <c r="A9" s="16" t="s">
        <v>4</v>
      </c>
      <c r="B9">
        <v>0.98762962962962964</v>
      </c>
      <c r="C9">
        <v>0</v>
      </c>
    </row>
    <row r="10" spans="1:9" x14ac:dyDescent="0.2">
      <c r="A10" s="16" t="s">
        <v>5</v>
      </c>
      <c r="B10">
        <v>0</v>
      </c>
      <c r="C10">
        <v>0</v>
      </c>
    </row>
    <row r="11" spans="1:9" x14ac:dyDescent="0.2">
      <c r="A11" s="16" t="s">
        <v>6</v>
      </c>
      <c r="B11">
        <v>3.9503703703703703</v>
      </c>
      <c r="C11">
        <v>1.2345679012345678</v>
      </c>
    </row>
    <row r="12" spans="1:9" x14ac:dyDescent="0.2">
      <c r="A12" s="15" t="s">
        <v>8</v>
      </c>
      <c r="B12">
        <v>30.474604341561722</v>
      </c>
      <c r="C12">
        <v>16.872425925925921</v>
      </c>
    </row>
    <row r="15" spans="1:9" x14ac:dyDescent="0.2">
      <c r="F15" t="s">
        <v>9</v>
      </c>
      <c r="G15" t="s">
        <v>10</v>
      </c>
      <c r="H15" t="s">
        <v>11</v>
      </c>
      <c r="I15" t="s">
        <v>12</v>
      </c>
    </row>
    <row r="16" spans="1:9" x14ac:dyDescent="0.2">
      <c r="F16" t="s">
        <v>3</v>
      </c>
      <c r="G16" t="s">
        <v>5</v>
      </c>
      <c r="H16">
        <v>42.042813456777779</v>
      </c>
      <c r="I16">
        <v>30.864185185185185</v>
      </c>
    </row>
    <row r="17" spans="6:9" x14ac:dyDescent="0.2">
      <c r="G17" t="s">
        <v>6</v>
      </c>
      <c r="H17">
        <v>65.926044444444443</v>
      </c>
      <c r="I17">
        <v>25.308641975308639</v>
      </c>
    </row>
    <row r="18" spans="6:9" x14ac:dyDescent="0.2">
      <c r="G18" t="s">
        <v>4</v>
      </c>
      <c r="H18">
        <v>69.940768148148152</v>
      </c>
      <c r="I18">
        <v>43.827160493827158</v>
      </c>
    </row>
    <row r="19" spans="6:9" x14ac:dyDescent="0.2">
      <c r="F19" t="s">
        <v>7</v>
      </c>
      <c r="G19" t="s">
        <v>4</v>
      </c>
      <c r="H19">
        <v>0.98762962962962964</v>
      </c>
      <c r="I19">
        <v>0</v>
      </c>
    </row>
    <row r="20" spans="6:9" x14ac:dyDescent="0.2">
      <c r="G20" t="s">
        <v>5</v>
      </c>
      <c r="H20">
        <v>0</v>
      </c>
      <c r="I20">
        <v>0</v>
      </c>
    </row>
    <row r="21" spans="6:9" x14ac:dyDescent="0.2">
      <c r="G21" t="s">
        <v>6</v>
      </c>
      <c r="H21">
        <v>3.9503703703703703</v>
      </c>
      <c r="I21">
        <v>1.2345679012345678</v>
      </c>
    </row>
  </sheetData>
  <sortState xmlns:xlrd2="http://schemas.microsoft.com/office/spreadsheetml/2017/richdata2" ref="G16:I18">
    <sortCondition ref="H16:H18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8464-6D75-4821-B1AF-BF932EDE87F9}">
  <dimension ref="A1:BJ178"/>
  <sheetViews>
    <sheetView tabSelected="1" topLeftCell="AQ1" workbookViewId="0">
      <selection activeCell="AW1" sqref="AW1"/>
    </sheetView>
  </sheetViews>
  <sheetFormatPr baseColWidth="10" defaultColWidth="8.83203125" defaultRowHeight="15" x14ac:dyDescent="0.2"/>
  <cols>
    <col min="2" max="2" width="8.33203125" customWidth="1"/>
    <col min="3" max="3" width="5.6640625" customWidth="1"/>
    <col min="4" max="4" width="8.1640625" customWidth="1"/>
    <col min="7" max="9" width="12.83203125" customWidth="1"/>
    <col min="10" max="10" width="18.1640625" customWidth="1"/>
    <col min="11" max="11" width="12.83203125" customWidth="1"/>
    <col min="12" max="12" width="9.33203125" bestFit="1" customWidth="1"/>
    <col min="13" max="13" width="9.33203125" customWidth="1"/>
    <col min="14" max="14" width="11.5" bestFit="1" customWidth="1"/>
    <col min="15" max="17" width="17.5" customWidth="1"/>
    <col min="18" max="18" width="11.6640625" bestFit="1" customWidth="1"/>
    <col min="19" max="20" width="12.5" customWidth="1"/>
    <col min="21" max="21" width="10.83203125" customWidth="1"/>
    <col min="26" max="26" width="9.33203125" bestFit="1" customWidth="1"/>
    <col min="47" max="47" width="16.33203125" customWidth="1"/>
  </cols>
  <sheetData>
    <row r="1" spans="1:59" s="13" customFormat="1" ht="115" x14ac:dyDescent="0.2">
      <c r="A1" s="31" t="s">
        <v>13</v>
      </c>
      <c r="B1" s="31" t="s">
        <v>14</v>
      </c>
      <c r="C1" s="31" t="s">
        <v>15</v>
      </c>
      <c r="D1" s="31" t="s">
        <v>15</v>
      </c>
      <c r="E1" s="31" t="s">
        <v>16</v>
      </c>
      <c r="F1" s="31" t="s">
        <v>17</v>
      </c>
      <c r="G1" s="31" t="s">
        <v>18</v>
      </c>
      <c r="H1" s="31" t="s">
        <v>19</v>
      </c>
      <c r="I1" s="31" t="s">
        <v>20</v>
      </c>
      <c r="J1" s="31" t="s">
        <v>21</v>
      </c>
      <c r="K1" s="31" t="s">
        <v>22</v>
      </c>
      <c r="L1" s="31" t="s">
        <v>23</v>
      </c>
      <c r="M1" s="32" t="s">
        <v>24</v>
      </c>
      <c r="N1" s="31" t="s">
        <v>25</v>
      </c>
      <c r="O1" s="31" t="s">
        <v>26</v>
      </c>
      <c r="P1" s="31" t="s">
        <v>27</v>
      </c>
      <c r="Q1" s="31" t="s">
        <v>28</v>
      </c>
      <c r="R1" s="31" t="s">
        <v>29</v>
      </c>
      <c r="S1" s="31" t="s">
        <v>30</v>
      </c>
      <c r="T1" s="31" t="s">
        <v>31</v>
      </c>
      <c r="U1" s="31" t="s">
        <v>32</v>
      </c>
      <c r="V1" s="31" t="s">
        <v>33</v>
      </c>
      <c r="W1" s="31" t="s">
        <v>34</v>
      </c>
      <c r="X1" s="31" t="s">
        <v>35</v>
      </c>
      <c r="Y1" s="31" t="s">
        <v>36</v>
      </c>
      <c r="Z1" s="31" t="s">
        <v>37</v>
      </c>
      <c r="AA1" s="31" t="s">
        <v>38</v>
      </c>
      <c r="AB1" s="31" t="s">
        <v>39</v>
      </c>
      <c r="AC1" s="31" t="s">
        <v>40</v>
      </c>
      <c r="AD1" s="31" t="s">
        <v>41</v>
      </c>
      <c r="AE1" s="31" t="s">
        <v>42</v>
      </c>
      <c r="AF1" s="31" t="s">
        <v>43</v>
      </c>
      <c r="AG1" s="31" t="s">
        <v>44</v>
      </c>
      <c r="AH1" s="33" t="s">
        <v>45</v>
      </c>
      <c r="AI1" s="33" t="s">
        <v>46</v>
      </c>
      <c r="AJ1" s="33" t="s">
        <v>47</v>
      </c>
      <c r="AK1" s="33" t="s">
        <v>48</v>
      </c>
      <c r="AL1" s="33" t="s">
        <v>49</v>
      </c>
      <c r="AM1" s="33" t="s">
        <v>50</v>
      </c>
      <c r="AN1" s="33" t="s">
        <v>51</v>
      </c>
      <c r="AO1" s="33" t="s">
        <v>52</v>
      </c>
      <c r="AP1" s="33" t="s">
        <v>53</v>
      </c>
      <c r="AQ1" s="33" t="s">
        <v>54</v>
      </c>
      <c r="AR1" s="33" t="s">
        <v>55</v>
      </c>
      <c r="AS1" s="33" t="s">
        <v>56</v>
      </c>
      <c r="AT1" s="33" t="s">
        <v>57</v>
      </c>
      <c r="AU1" s="33" t="s">
        <v>58</v>
      </c>
      <c r="AV1" s="33" t="s">
        <v>59</v>
      </c>
      <c r="AW1" s="33" t="s">
        <v>60</v>
      </c>
      <c r="AX1" s="33" t="s">
        <v>61</v>
      </c>
      <c r="AY1" s="33" t="s">
        <v>62</v>
      </c>
      <c r="AZ1" s="33" t="s">
        <v>63</v>
      </c>
      <c r="BA1" s="33" t="s">
        <v>64</v>
      </c>
      <c r="BB1" s="33" t="s">
        <v>65</v>
      </c>
      <c r="BC1" s="33" t="s">
        <v>66</v>
      </c>
      <c r="BD1" s="33" t="s">
        <v>67</v>
      </c>
      <c r="BE1" s="33" t="s">
        <v>68</v>
      </c>
      <c r="BF1" s="33" t="s">
        <v>69</v>
      </c>
      <c r="BG1" s="33" t="s">
        <v>70</v>
      </c>
    </row>
    <row r="2" spans="1:59" x14ac:dyDescent="0.2">
      <c r="A2" s="34" t="s">
        <v>71</v>
      </c>
      <c r="B2" s="34">
        <v>1</v>
      </c>
      <c r="C2" s="34" t="s">
        <v>72</v>
      </c>
      <c r="D2" s="34" t="s">
        <v>73</v>
      </c>
      <c r="E2" s="34" t="s">
        <v>5</v>
      </c>
      <c r="F2" s="34" t="s">
        <v>74</v>
      </c>
      <c r="G2" s="34" t="s">
        <v>7</v>
      </c>
      <c r="H2" s="34" t="s">
        <v>75</v>
      </c>
      <c r="I2" s="34" t="str">
        <f>_xlfn.CONCAT(A2,F2,H2)</f>
        <v>Tr1DefUnin</v>
      </c>
      <c r="J2" s="34" t="s">
        <v>76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89.5</v>
      </c>
      <c r="V2" s="34">
        <v>39.5</v>
      </c>
      <c r="W2" s="34">
        <v>83.8</v>
      </c>
      <c r="X2" s="34">
        <v>83.8</v>
      </c>
      <c r="Y2" s="34">
        <v>83.4</v>
      </c>
      <c r="Z2" s="34">
        <v>83.666666666666671</v>
      </c>
      <c r="AA2" s="34">
        <v>4.7100000000000003E-2</v>
      </c>
      <c r="AB2" s="34">
        <v>6.4000000000000001E-2</v>
      </c>
      <c r="AC2" s="34">
        <v>9.1000000000000004E-3</v>
      </c>
      <c r="AD2" s="34">
        <v>69.216757741347905</v>
      </c>
      <c r="AE2" s="34">
        <v>29.13</v>
      </c>
      <c r="AF2" s="34">
        <v>22.05</v>
      </c>
      <c r="AG2" s="34">
        <v>7.0799999999999983</v>
      </c>
      <c r="AH2" s="35">
        <v>7.42</v>
      </c>
      <c r="AI2" s="35">
        <v>68</v>
      </c>
      <c r="AJ2" s="35">
        <v>111</v>
      </c>
      <c r="AK2" s="35">
        <v>361</v>
      </c>
      <c r="AL2" s="35">
        <v>2734</v>
      </c>
      <c r="AM2" s="35">
        <v>0</v>
      </c>
      <c r="AN2" s="35">
        <v>17</v>
      </c>
      <c r="AO2" s="35">
        <v>1.7</v>
      </c>
      <c r="AP2" s="35">
        <v>17.7</v>
      </c>
      <c r="AQ2" s="35">
        <v>80.599999999999994</v>
      </c>
      <c r="AR2" s="35">
        <v>4.9000000000000004</v>
      </c>
      <c r="AS2" s="35">
        <v>4.5</v>
      </c>
      <c r="AT2" s="35">
        <v>19.7</v>
      </c>
      <c r="AU2" s="36" t="s">
        <v>77</v>
      </c>
      <c r="AV2" s="36" t="s">
        <v>78</v>
      </c>
      <c r="AW2" s="37">
        <v>1.88232</v>
      </c>
      <c r="AX2" s="38">
        <v>0.10730000000000001</v>
      </c>
      <c r="AY2" s="38">
        <v>3.9535999999999998</v>
      </c>
      <c r="AZ2" s="38">
        <v>0.58660000000000001</v>
      </c>
      <c r="BA2" s="38">
        <v>0.25</v>
      </c>
      <c r="BB2" s="38">
        <v>0.16539999999999999</v>
      </c>
      <c r="BC2" s="39">
        <v>86.7</v>
      </c>
      <c r="BD2" s="39">
        <v>56.07</v>
      </c>
      <c r="BE2" s="39">
        <v>5.32</v>
      </c>
      <c r="BF2" s="39">
        <v>11.62</v>
      </c>
      <c r="BG2" s="39">
        <v>36.42</v>
      </c>
    </row>
    <row r="3" spans="1:59" x14ac:dyDescent="0.2">
      <c r="A3" s="34" t="s">
        <v>71</v>
      </c>
      <c r="B3" s="34">
        <v>2</v>
      </c>
      <c r="C3" s="34" t="s">
        <v>72</v>
      </c>
      <c r="D3" s="34" t="s">
        <v>79</v>
      </c>
      <c r="E3" s="34" t="s">
        <v>5</v>
      </c>
      <c r="F3" s="34" t="s">
        <v>74</v>
      </c>
      <c r="G3" s="34" t="s">
        <v>7</v>
      </c>
      <c r="H3" s="34" t="s">
        <v>75</v>
      </c>
      <c r="I3" s="34" t="str">
        <f t="shared" ref="I3:I66" si="0">_xlfn.CONCAT(A3,F3,H3)</f>
        <v>Tr1DefUnin</v>
      </c>
      <c r="J3" s="34" t="s">
        <v>80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87.7</v>
      </c>
      <c r="V3" s="34">
        <v>42.2</v>
      </c>
      <c r="W3" s="34">
        <v>85.3</v>
      </c>
      <c r="X3" s="34">
        <v>85.3</v>
      </c>
      <c r="Y3" s="34">
        <v>83.5</v>
      </c>
      <c r="Z3" s="34">
        <v>84.7</v>
      </c>
      <c r="AA3" s="34">
        <v>4.3299999999999998E-2</v>
      </c>
      <c r="AB3" s="34">
        <v>5.3199999999999997E-2</v>
      </c>
      <c r="AC3" s="34">
        <v>8.8000000000000005E-3</v>
      </c>
      <c r="AD3" s="34">
        <v>77.702702702702695</v>
      </c>
      <c r="AE3" s="34">
        <v>27.33</v>
      </c>
      <c r="AF3" s="34">
        <v>22.11</v>
      </c>
      <c r="AG3" s="34">
        <v>5.2199999999999989</v>
      </c>
      <c r="AH3" s="35">
        <v>7.16</v>
      </c>
      <c r="AI3" s="35">
        <v>70</v>
      </c>
      <c r="AJ3" s="35">
        <v>106</v>
      </c>
      <c r="AK3" s="35">
        <v>389</v>
      </c>
      <c r="AL3" s="35">
        <v>2942.4</v>
      </c>
      <c r="AM3" s="35">
        <v>0</v>
      </c>
      <c r="AN3" s="35">
        <v>18.2</v>
      </c>
      <c r="AO3" s="35">
        <v>1.5</v>
      </c>
      <c r="AP3" s="35">
        <v>17.8</v>
      </c>
      <c r="AQ3" s="35">
        <v>80.7</v>
      </c>
      <c r="AR3" s="35">
        <v>5.6</v>
      </c>
      <c r="AS3" s="35">
        <v>4.8</v>
      </c>
      <c r="AT3" s="35">
        <v>26.3</v>
      </c>
      <c r="AU3" s="36" t="s">
        <v>81</v>
      </c>
      <c r="AV3" s="36" t="s">
        <v>82</v>
      </c>
      <c r="AW3" s="37">
        <v>2.59484</v>
      </c>
      <c r="AX3" s="38">
        <v>0.1613</v>
      </c>
      <c r="AY3" s="38">
        <v>4.2774000000000001</v>
      </c>
      <c r="AZ3" s="38">
        <v>0.90210000000000001</v>
      </c>
      <c r="BA3" s="38">
        <v>0.3931</v>
      </c>
      <c r="BB3" s="38">
        <v>0.18260000000000001</v>
      </c>
      <c r="BC3" s="39">
        <v>27.83</v>
      </c>
      <c r="BD3" s="39">
        <v>72.150000000000006</v>
      </c>
      <c r="BE3" s="39">
        <v>6.22</v>
      </c>
      <c r="BF3" s="39">
        <v>12.69</v>
      </c>
      <c r="BG3" s="39">
        <v>26.75</v>
      </c>
    </row>
    <row r="4" spans="1:59" x14ac:dyDescent="0.2">
      <c r="A4" s="34" t="s">
        <v>71</v>
      </c>
      <c r="B4" s="34">
        <v>3</v>
      </c>
      <c r="C4" s="34" t="s">
        <v>72</v>
      </c>
      <c r="D4" s="34" t="s">
        <v>83</v>
      </c>
      <c r="E4" s="34" t="s">
        <v>5</v>
      </c>
      <c r="F4" s="34" t="s">
        <v>74</v>
      </c>
      <c r="G4" s="34" t="s">
        <v>7</v>
      </c>
      <c r="H4" s="34" t="s">
        <v>75</v>
      </c>
      <c r="I4" s="34" t="str">
        <f t="shared" si="0"/>
        <v>Tr1DefUnin</v>
      </c>
      <c r="J4" s="34" t="s">
        <v>84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76.900000000000006</v>
      </c>
      <c r="V4" s="34">
        <v>39.9</v>
      </c>
      <c r="W4" s="34">
        <v>84.2</v>
      </c>
      <c r="X4" s="34">
        <v>83.9</v>
      </c>
      <c r="Y4" s="34">
        <v>83.2</v>
      </c>
      <c r="Z4" s="34">
        <v>83.766666666666666</v>
      </c>
      <c r="AA4" s="34">
        <v>4.1799999999999997E-2</v>
      </c>
      <c r="AB4" s="34">
        <v>4.4900000000000002E-2</v>
      </c>
      <c r="AC4" s="34">
        <v>7.4000000000000003E-3</v>
      </c>
      <c r="AD4" s="34">
        <v>91.73333333333332</v>
      </c>
      <c r="AE4" s="34">
        <v>24.58</v>
      </c>
      <c r="AF4" s="34">
        <v>21.97</v>
      </c>
      <c r="AG4" s="34">
        <v>2.6099999999999994</v>
      </c>
      <c r="AH4" s="35">
        <v>7.02</v>
      </c>
      <c r="AI4" s="35">
        <v>67</v>
      </c>
      <c r="AJ4" s="35">
        <v>148</v>
      </c>
      <c r="AK4" s="35">
        <v>392</v>
      </c>
      <c r="AL4" s="35">
        <v>2922.9</v>
      </c>
      <c r="AM4" s="35">
        <v>0</v>
      </c>
      <c r="AN4" s="35">
        <v>18.3</v>
      </c>
      <c r="AO4" s="35">
        <v>2.1</v>
      </c>
      <c r="AP4" s="35">
        <v>17.899999999999999</v>
      </c>
      <c r="AQ4" s="35">
        <v>80</v>
      </c>
      <c r="AR4" s="35">
        <v>4.8</v>
      </c>
      <c r="AS4" s="35">
        <v>5.3</v>
      </c>
      <c r="AT4" s="35">
        <v>31.2</v>
      </c>
      <c r="AU4" s="36" t="s">
        <v>85</v>
      </c>
      <c r="AV4" s="36" t="s">
        <v>86</v>
      </c>
      <c r="AW4" s="37">
        <v>2.7875399999999999</v>
      </c>
      <c r="AX4" s="38">
        <v>0.18290000000000001</v>
      </c>
      <c r="AY4" s="38">
        <v>4.8677999999999999</v>
      </c>
      <c r="AZ4" s="38">
        <v>0.75249999999999995</v>
      </c>
      <c r="BA4" s="38">
        <v>0.33479999999999999</v>
      </c>
      <c r="BB4" s="38">
        <v>0.18629999999999999</v>
      </c>
      <c r="BC4" s="39">
        <v>27.95</v>
      </c>
      <c r="BD4" s="39">
        <v>65.739999999999995</v>
      </c>
      <c r="BE4" s="39">
        <v>6.37</v>
      </c>
      <c r="BF4" s="39">
        <v>13.09</v>
      </c>
      <c r="BG4" s="39">
        <v>27.2</v>
      </c>
    </row>
    <row r="5" spans="1:59" x14ac:dyDescent="0.2">
      <c r="A5" s="34" t="s">
        <v>71</v>
      </c>
      <c r="B5" s="34">
        <v>4</v>
      </c>
      <c r="C5" s="34" t="s">
        <v>72</v>
      </c>
      <c r="D5" s="34" t="s">
        <v>87</v>
      </c>
      <c r="E5" s="34" t="s">
        <v>5</v>
      </c>
      <c r="F5" s="34" t="s">
        <v>74</v>
      </c>
      <c r="G5" s="34" t="s">
        <v>7</v>
      </c>
      <c r="H5" s="34" t="s">
        <v>75</v>
      </c>
      <c r="I5" s="34" t="str">
        <f t="shared" si="0"/>
        <v>Tr1DefUnin</v>
      </c>
      <c r="J5" s="34" t="s">
        <v>88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96.5</v>
      </c>
      <c r="V5" s="34">
        <v>40.1</v>
      </c>
      <c r="W5" s="34">
        <v>82.9</v>
      </c>
      <c r="X5" s="34">
        <v>84.5</v>
      </c>
      <c r="Y5" s="34">
        <v>84.8</v>
      </c>
      <c r="Z5" s="34">
        <v>84.066666666666663</v>
      </c>
      <c r="AA5" s="34">
        <v>4.6300000000000001E-2</v>
      </c>
      <c r="AB5" s="34">
        <v>5.3800000000000001E-2</v>
      </c>
      <c r="AC5" s="34">
        <v>9.7999999999999997E-3</v>
      </c>
      <c r="AD5" s="34">
        <v>82.954545454545467</v>
      </c>
      <c r="AE5" s="34">
        <v>28.7</v>
      </c>
      <c r="AF5" s="34">
        <v>21.93</v>
      </c>
      <c r="AG5" s="34">
        <v>6.77</v>
      </c>
      <c r="AH5" s="35">
        <v>7.32</v>
      </c>
      <c r="AI5" s="35">
        <v>57</v>
      </c>
      <c r="AJ5" s="35">
        <v>109</v>
      </c>
      <c r="AK5" s="35">
        <v>362</v>
      </c>
      <c r="AL5" s="35">
        <v>2704.9</v>
      </c>
      <c r="AM5" s="35">
        <v>0</v>
      </c>
      <c r="AN5" s="35">
        <v>16.8</v>
      </c>
      <c r="AO5" s="35">
        <v>1.7</v>
      </c>
      <c r="AP5" s="35">
        <v>17.899999999999999</v>
      </c>
      <c r="AQ5" s="35">
        <v>80.400000000000006</v>
      </c>
      <c r="AR5" s="35">
        <v>3.8</v>
      </c>
      <c r="AS5" s="35">
        <v>3.5</v>
      </c>
      <c r="AT5" s="35">
        <v>23.8</v>
      </c>
      <c r="AU5" s="36" t="s">
        <v>89</v>
      </c>
      <c r="AV5" s="36" t="s">
        <v>90</v>
      </c>
      <c r="AW5" s="37">
        <v>2.4904999999999999</v>
      </c>
      <c r="AX5" s="38">
        <v>0.1244</v>
      </c>
      <c r="AY5" s="38">
        <v>5.1326000000000001</v>
      </c>
      <c r="AZ5" s="38">
        <v>0.6512</v>
      </c>
      <c r="BA5" s="38">
        <v>0.30740000000000001</v>
      </c>
      <c r="BB5" s="38">
        <v>0.17730000000000001</v>
      </c>
      <c r="BC5" s="39">
        <v>62</v>
      </c>
      <c r="BD5" s="39">
        <v>61.18</v>
      </c>
      <c r="BE5" s="39">
        <v>6.15</v>
      </c>
      <c r="BF5" s="39">
        <v>14.56</v>
      </c>
      <c r="BG5" s="39">
        <v>38.24</v>
      </c>
    </row>
    <row r="6" spans="1:59" x14ac:dyDescent="0.2">
      <c r="A6" s="34" t="s">
        <v>71</v>
      </c>
      <c r="B6" s="34">
        <v>5</v>
      </c>
      <c r="C6" s="34" t="s">
        <v>72</v>
      </c>
      <c r="D6" s="34" t="s">
        <v>91</v>
      </c>
      <c r="E6" s="34" t="s">
        <v>5</v>
      </c>
      <c r="F6" s="34" t="s">
        <v>74</v>
      </c>
      <c r="G6" s="34" t="s">
        <v>7</v>
      </c>
      <c r="H6" s="34" t="s">
        <v>75</v>
      </c>
      <c r="I6" s="34" t="str">
        <f t="shared" si="0"/>
        <v>Tr1DefUnin</v>
      </c>
      <c r="J6" s="34" t="s">
        <v>92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93.7</v>
      </c>
      <c r="V6" s="34">
        <v>48.1</v>
      </c>
      <c r="W6" s="34">
        <v>84.2</v>
      </c>
      <c r="X6" s="34">
        <v>84.9</v>
      </c>
      <c r="Y6" s="34">
        <v>82.1</v>
      </c>
      <c r="Z6" s="34">
        <v>83.733333333333334</v>
      </c>
      <c r="AA6" s="34">
        <v>4.5400000000000003E-2</v>
      </c>
      <c r="AB6" s="34">
        <v>4.9700000000000001E-2</v>
      </c>
      <c r="AC6" s="34">
        <v>8.6999999999999994E-3</v>
      </c>
      <c r="AD6" s="34">
        <v>89.512195121951223</v>
      </c>
      <c r="AE6" s="34">
        <v>27.92</v>
      </c>
      <c r="AF6" s="34">
        <v>21.28</v>
      </c>
      <c r="AG6" s="34">
        <v>6.6400000000000006</v>
      </c>
      <c r="AH6" s="35">
        <v>7.18</v>
      </c>
      <c r="AI6" s="35">
        <v>75</v>
      </c>
      <c r="AJ6" s="35">
        <v>122</v>
      </c>
      <c r="AK6" s="35">
        <v>383</v>
      </c>
      <c r="AL6" s="35">
        <v>2913.8</v>
      </c>
      <c r="AM6" s="35">
        <v>0</v>
      </c>
      <c r="AN6" s="35">
        <v>18.100000000000001</v>
      </c>
      <c r="AO6" s="35">
        <v>1.7</v>
      </c>
      <c r="AP6" s="35">
        <v>17.7</v>
      </c>
      <c r="AQ6" s="35">
        <v>80.599999999999994</v>
      </c>
      <c r="AR6" s="35">
        <v>5.7</v>
      </c>
      <c r="AS6" s="35">
        <v>5.0999999999999996</v>
      </c>
      <c r="AT6" s="35">
        <v>29.7</v>
      </c>
      <c r="AU6" s="36" t="s">
        <v>93</v>
      </c>
      <c r="AV6" s="36" t="s">
        <v>94</v>
      </c>
      <c r="AW6" s="37">
        <v>2.75746</v>
      </c>
      <c r="AX6" s="38">
        <v>0.2228</v>
      </c>
      <c r="AY6" s="38">
        <v>4.1726000000000001</v>
      </c>
      <c r="AZ6" s="38">
        <v>0.77329999999999999</v>
      </c>
      <c r="BA6" s="38">
        <v>0.40639999999999998</v>
      </c>
      <c r="BB6" s="38">
        <v>0.2046</v>
      </c>
      <c r="BC6" s="39">
        <v>23</v>
      </c>
      <c r="BD6" s="39">
        <v>65.28</v>
      </c>
      <c r="BE6" s="39">
        <v>6.81</v>
      </c>
      <c r="BF6" s="39">
        <v>10.18</v>
      </c>
      <c r="BG6" s="39">
        <v>29.1</v>
      </c>
    </row>
    <row r="7" spans="1:59" x14ac:dyDescent="0.2">
      <c r="A7" s="34" t="s">
        <v>71</v>
      </c>
      <c r="B7" s="34">
        <v>6</v>
      </c>
      <c r="C7" s="34" t="s">
        <v>72</v>
      </c>
      <c r="D7" s="34" t="s">
        <v>95</v>
      </c>
      <c r="E7" s="34" t="s">
        <v>5</v>
      </c>
      <c r="F7" s="34" t="s">
        <v>74</v>
      </c>
      <c r="G7" s="34" t="s">
        <v>7</v>
      </c>
      <c r="H7" s="34" t="s">
        <v>75</v>
      </c>
      <c r="I7" s="34" t="str">
        <f t="shared" si="0"/>
        <v>Tr1DefUnin</v>
      </c>
      <c r="J7" s="34" t="s">
        <v>96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86.9</v>
      </c>
      <c r="V7" s="34">
        <v>42.1</v>
      </c>
      <c r="W7" s="34">
        <v>82.8</v>
      </c>
      <c r="X7" s="34">
        <v>82.2</v>
      </c>
      <c r="Y7" s="34">
        <v>82.9</v>
      </c>
      <c r="Z7" s="34">
        <v>82.63333333333334</v>
      </c>
      <c r="AA7" s="34">
        <v>4.2799999999999998E-2</v>
      </c>
      <c r="AB7" s="34">
        <v>5.04E-2</v>
      </c>
      <c r="AC7" s="34">
        <v>8.3999999999999995E-3</v>
      </c>
      <c r="AD7" s="34">
        <v>81.904761904761898</v>
      </c>
      <c r="AE7" s="34">
        <v>28.95</v>
      </c>
      <c r="AF7" s="34">
        <v>22</v>
      </c>
      <c r="AG7" s="34">
        <v>6.9499999999999993</v>
      </c>
      <c r="AH7" s="35">
        <v>6.91</v>
      </c>
      <c r="AI7" s="35">
        <v>77</v>
      </c>
      <c r="AJ7" s="35">
        <v>144</v>
      </c>
      <c r="AK7" s="35">
        <v>526</v>
      </c>
      <c r="AL7" s="35">
        <v>2911.6</v>
      </c>
      <c r="AM7" s="35">
        <v>0</v>
      </c>
      <c r="AN7" s="35">
        <v>19.3</v>
      </c>
      <c r="AO7" s="35">
        <v>1.9</v>
      </c>
      <c r="AP7" s="35">
        <v>22.7</v>
      </c>
      <c r="AQ7" s="35">
        <v>75.400000000000006</v>
      </c>
      <c r="AR7" s="35">
        <v>5.7</v>
      </c>
      <c r="AS7" s="35">
        <v>4.4000000000000004</v>
      </c>
      <c r="AT7" s="35">
        <v>37</v>
      </c>
      <c r="AU7" s="36" t="s">
        <v>97</v>
      </c>
      <c r="AV7" s="36" t="s">
        <v>98</v>
      </c>
      <c r="AW7" s="37">
        <v>1.53922</v>
      </c>
      <c r="AX7" s="38">
        <v>0.11990000000000001</v>
      </c>
      <c r="AY7" s="38">
        <v>3.8498000000000001</v>
      </c>
      <c r="AZ7" s="38">
        <v>0.62380000000000002</v>
      </c>
      <c r="BA7" s="38">
        <v>0.29039999999999999</v>
      </c>
      <c r="BB7" s="38">
        <v>0.15090000000000001</v>
      </c>
      <c r="BC7" s="39">
        <v>27.01</v>
      </c>
      <c r="BD7" s="39">
        <v>50.36</v>
      </c>
      <c r="BE7" s="39">
        <v>3.73</v>
      </c>
      <c r="BF7" s="39">
        <v>9.08</v>
      </c>
      <c r="BG7" s="39">
        <v>22.5</v>
      </c>
    </row>
    <row r="8" spans="1:59" x14ac:dyDescent="0.2">
      <c r="A8" s="34" t="s">
        <v>71</v>
      </c>
      <c r="B8" s="34">
        <v>7</v>
      </c>
      <c r="C8" s="34" t="s">
        <v>72</v>
      </c>
      <c r="D8" s="34" t="s">
        <v>99</v>
      </c>
      <c r="E8" s="34" t="s">
        <v>5</v>
      </c>
      <c r="F8" s="34" t="s">
        <v>74</v>
      </c>
      <c r="G8" s="34" t="s">
        <v>7</v>
      </c>
      <c r="H8" s="34" t="s">
        <v>75</v>
      </c>
      <c r="I8" s="34" t="str">
        <f t="shared" si="0"/>
        <v>Tr1DefUnin</v>
      </c>
      <c r="J8" s="34" t="s">
        <v>100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95.8</v>
      </c>
      <c r="V8" s="34">
        <v>41.8</v>
      </c>
      <c r="W8" s="34">
        <v>83.3</v>
      </c>
      <c r="X8" s="34">
        <v>84.2</v>
      </c>
      <c r="Y8" s="34">
        <v>84.2</v>
      </c>
      <c r="Z8" s="34">
        <v>83.899999999999991</v>
      </c>
      <c r="AA8" s="34">
        <v>4.7899999999999998E-2</v>
      </c>
      <c r="AB8" s="34">
        <v>5.6800000000000003E-2</v>
      </c>
      <c r="AC8" s="34">
        <v>0.01</v>
      </c>
      <c r="AD8" s="34">
        <v>80.982905982905976</v>
      </c>
      <c r="AE8" s="34">
        <v>30.31</v>
      </c>
      <c r="AF8" s="34">
        <v>21.79</v>
      </c>
      <c r="AG8" s="34">
        <v>8.52</v>
      </c>
      <c r="AH8" s="35">
        <v>7.4</v>
      </c>
      <c r="AI8" s="35">
        <v>65</v>
      </c>
      <c r="AJ8" s="35">
        <v>108</v>
      </c>
      <c r="AK8" s="35">
        <v>366</v>
      </c>
      <c r="AL8" s="35">
        <v>2830.5</v>
      </c>
      <c r="AM8" s="35">
        <v>0</v>
      </c>
      <c r="AN8" s="35">
        <v>17.5</v>
      </c>
      <c r="AO8" s="35">
        <v>1.6</v>
      </c>
      <c r="AP8" s="35">
        <v>17.399999999999999</v>
      </c>
      <c r="AQ8" s="35">
        <v>81</v>
      </c>
      <c r="AR8" s="35">
        <v>4.5</v>
      </c>
      <c r="AS8" s="35">
        <v>4.9000000000000004</v>
      </c>
      <c r="AT8" s="35">
        <v>22.1</v>
      </c>
      <c r="AU8" s="36" t="s">
        <v>101</v>
      </c>
      <c r="AV8" s="36" t="s">
        <v>102</v>
      </c>
      <c r="AW8" s="37">
        <v>2.05246</v>
      </c>
      <c r="AX8" s="38">
        <v>0.12709999999999999</v>
      </c>
      <c r="AY8" s="38">
        <v>3.9872000000000001</v>
      </c>
      <c r="AZ8" s="38">
        <v>0.63239999999999996</v>
      </c>
      <c r="BA8" s="38">
        <v>0.29909999999999998</v>
      </c>
      <c r="BB8" s="38">
        <v>0.16830000000000001</v>
      </c>
      <c r="BC8" s="39">
        <v>45.64</v>
      </c>
      <c r="BD8" s="39">
        <v>62.28</v>
      </c>
      <c r="BE8" s="39">
        <v>5.05</v>
      </c>
      <c r="BF8" s="39">
        <v>10.7</v>
      </c>
      <c r="BG8" s="39">
        <v>29.43</v>
      </c>
    </row>
    <row r="9" spans="1:59" x14ac:dyDescent="0.2">
      <c r="A9" s="34" t="s">
        <v>71</v>
      </c>
      <c r="B9" s="34">
        <v>8</v>
      </c>
      <c r="C9" s="34" t="s">
        <v>72</v>
      </c>
      <c r="D9" s="34" t="s">
        <v>103</v>
      </c>
      <c r="E9" s="34" t="s">
        <v>5</v>
      </c>
      <c r="F9" s="34" t="s">
        <v>74</v>
      </c>
      <c r="G9" s="34" t="s">
        <v>7</v>
      </c>
      <c r="H9" s="34" t="s">
        <v>75</v>
      </c>
      <c r="I9" s="34" t="str">
        <f t="shared" si="0"/>
        <v>Tr1DefUnin</v>
      </c>
      <c r="J9" s="34" t="s">
        <v>104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98.8</v>
      </c>
      <c r="V9" s="34">
        <v>48.9</v>
      </c>
      <c r="W9" s="34">
        <v>81.400000000000006</v>
      </c>
      <c r="X9" s="34">
        <v>82.7</v>
      </c>
      <c r="Y9" s="34">
        <v>82.5</v>
      </c>
      <c r="Z9" s="34">
        <v>82.2</v>
      </c>
      <c r="AA9" s="34">
        <v>4.3700000000000003E-2</v>
      </c>
      <c r="AB9" s="34">
        <v>5.1700000000000003E-2</v>
      </c>
      <c r="AC9" s="34">
        <v>8.3000000000000001E-3</v>
      </c>
      <c r="AD9" s="34">
        <v>81.566820276497694</v>
      </c>
      <c r="AE9" s="34">
        <v>29.6</v>
      </c>
      <c r="AF9" s="34">
        <v>22.11</v>
      </c>
      <c r="AG9" s="34">
        <v>7.490000000000002</v>
      </c>
      <c r="AH9" s="35">
        <v>7.37</v>
      </c>
      <c r="AI9" s="35">
        <v>54</v>
      </c>
      <c r="AJ9" s="35">
        <v>147</v>
      </c>
      <c r="AK9" s="35">
        <v>377</v>
      </c>
      <c r="AL9" s="35">
        <v>2970.7</v>
      </c>
      <c r="AM9" s="35">
        <v>0</v>
      </c>
      <c r="AN9" s="35">
        <v>18.399999999999999</v>
      </c>
      <c r="AO9" s="35">
        <v>2.1</v>
      </c>
      <c r="AP9" s="35">
        <v>17.100000000000001</v>
      </c>
      <c r="AQ9" s="35">
        <v>80.8</v>
      </c>
      <c r="AR9" s="35">
        <v>3.8</v>
      </c>
      <c r="AS9" s="35">
        <v>4.4000000000000004</v>
      </c>
      <c r="AT9" s="35">
        <v>29.3</v>
      </c>
      <c r="AU9" s="36" t="s">
        <v>105</v>
      </c>
      <c r="AV9" s="36" t="s">
        <v>106</v>
      </c>
      <c r="AW9" s="37">
        <v>2.4745200000000001</v>
      </c>
      <c r="AX9" s="38">
        <v>0.12540000000000001</v>
      </c>
      <c r="AY9" s="38">
        <v>4.8784999999999998</v>
      </c>
      <c r="AZ9" s="38">
        <v>0.70579999999999998</v>
      </c>
      <c r="BA9" s="38">
        <v>0.30020000000000002</v>
      </c>
      <c r="BB9" s="38">
        <v>0.1845</v>
      </c>
      <c r="BC9" s="39">
        <v>85.39</v>
      </c>
      <c r="BD9" s="39">
        <v>76.12</v>
      </c>
      <c r="BE9" s="39">
        <v>6.21</v>
      </c>
      <c r="BF9" s="39">
        <v>14.46</v>
      </c>
      <c r="BG9" s="39">
        <v>36.64</v>
      </c>
    </row>
    <row r="10" spans="1:59" x14ac:dyDescent="0.2">
      <c r="A10" s="34" t="s">
        <v>71</v>
      </c>
      <c r="B10" s="34">
        <v>9</v>
      </c>
      <c r="C10" s="34" t="s">
        <v>72</v>
      </c>
      <c r="D10" s="34" t="s">
        <v>107</v>
      </c>
      <c r="E10" s="34" t="s">
        <v>5</v>
      </c>
      <c r="F10" s="34" t="s">
        <v>74</v>
      </c>
      <c r="G10" s="34" t="s">
        <v>7</v>
      </c>
      <c r="H10" s="34" t="s">
        <v>75</v>
      </c>
      <c r="I10" s="34" t="str">
        <f t="shared" si="0"/>
        <v>Tr1DefUnin</v>
      </c>
      <c r="J10" s="34" t="s">
        <v>108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101.1</v>
      </c>
      <c r="V10" s="34">
        <v>42.5</v>
      </c>
      <c r="W10" s="34">
        <v>82.5</v>
      </c>
      <c r="X10" s="34">
        <v>84.4</v>
      </c>
      <c r="Y10" s="34">
        <v>83.8</v>
      </c>
      <c r="Z10" s="34">
        <v>83.566666666666663</v>
      </c>
      <c r="AA10" s="34">
        <v>4.9299999999999997E-2</v>
      </c>
      <c r="AB10" s="34">
        <v>5.67E-2</v>
      </c>
      <c r="AC10" s="34">
        <v>9.7999999999999997E-3</v>
      </c>
      <c r="AD10" s="34">
        <v>84.221748400852874</v>
      </c>
      <c r="AE10" s="34">
        <v>29.53</v>
      </c>
      <c r="AF10" s="34">
        <v>21.91</v>
      </c>
      <c r="AG10" s="34">
        <v>7.620000000000001</v>
      </c>
      <c r="AH10" s="35">
        <v>7.21</v>
      </c>
      <c r="AI10" s="35">
        <v>71</v>
      </c>
      <c r="AJ10" s="35">
        <v>150</v>
      </c>
      <c r="AK10" s="35">
        <v>356</v>
      </c>
      <c r="AL10" s="35">
        <v>2779.5</v>
      </c>
      <c r="AM10" s="35">
        <v>0</v>
      </c>
      <c r="AN10" s="35">
        <v>17.2</v>
      </c>
      <c r="AO10" s="35">
        <v>2.2000000000000002</v>
      </c>
      <c r="AP10" s="35">
        <v>17.2</v>
      </c>
      <c r="AQ10" s="35">
        <v>80.599999999999994</v>
      </c>
      <c r="AR10" s="35">
        <v>5.6</v>
      </c>
      <c r="AS10" s="35">
        <v>5</v>
      </c>
      <c r="AT10" s="35">
        <v>41.6</v>
      </c>
      <c r="AU10" s="36" t="s">
        <v>109</v>
      </c>
      <c r="AV10" s="36" t="s">
        <v>110</v>
      </c>
      <c r="AW10" s="37">
        <v>2.5647600000000002</v>
      </c>
      <c r="AX10" s="38">
        <v>0.13800000000000001</v>
      </c>
      <c r="AY10" s="38">
        <v>4.9817999999999998</v>
      </c>
      <c r="AZ10" s="38">
        <v>0.69120000000000004</v>
      </c>
      <c r="BA10" s="38">
        <v>0.30270000000000002</v>
      </c>
      <c r="BB10" s="38">
        <v>0.18590000000000001</v>
      </c>
      <c r="BC10" s="39">
        <v>74.63</v>
      </c>
      <c r="BD10" s="39">
        <v>67.55</v>
      </c>
      <c r="BE10" s="39">
        <v>6.93</v>
      </c>
      <c r="BF10" s="39">
        <v>16.68</v>
      </c>
      <c r="BG10" s="39">
        <v>38.909999999999997</v>
      </c>
    </row>
    <row r="11" spans="1:59" x14ac:dyDescent="0.2">
      <c r="A11" s="34" t="s">
        <v>71</v>
      </c>
      <c r="B11" s="34">
        <v>11</v>
      </c>
      <c r="C11" s="34" t="s">
        <v>72</v>
      </c>
      <c r="D11" s="34" t="s">
        <v>111</v>
      </c>
      <c r="E11" s="34" t="s">
        <v>5</v>
      </c>
      <c r="F11" s="34" t="s">
        <v>74</v>
      </c>
      <c r="G11" s="34" t="s">
        <v>3</v>
      </c>
      <c r="H11" s="34" t="s">
        <v>112</v>
      </c>
      <c r="I11" s="34" t="str">
        <f t="shared" si="0"/>
        <v>Tr1DefInoc</v>
      </c>
      <c r="J11" s="34" t="s">
        <v>113</v>
      </c>
      <c r="K11" s="34">
        <v>53.333333332999999</v>
      </c>
      <c r="L11" s="40">
        <v>0.53333333332999999</v>
      </c>
      <c r="M11" s="34">
        <v>0.81875623759922012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81.400000000000006</v>
      </c>
      <c r="V11" s="34">
        <v>43.3</v>
      </c>
      <c r="W11" s="34">
        <v>84.4</v>
      </c>
      <c r="X11" s="34">
        <v>84.2</v>
      </c>
      <c r="Y11" s="34">
        <v>83.3</v>
      </c>
      <c r="Z11" s="34">
        <v>83.966666666666683</v>
      </c>
      <c r="AA11" s="34">
        <v>4.6600000000000003E-2</v>
      </c>
      <c r="AB11" s="34">
        <v>5.11E-2</v>
      </c>
      <c r="AC11" s="34">
        <v>1.0200000000000001E-2</v>
      </c>
      <c r="AD11" s="34">
        <v>88.99755501222495</v>
      </c>
      <c r="AE11" s="34">
        <v>27.05</v>
      </c>
      <c r="AF11" s="34">
        <v>21.56</v>
      </c>
      <c r="AG11" s="34">
        <v>5.490000000000002</v>
      </c>
      <c r="AH11" s="35">
        <v>7.18</v>
      </c>
      <c r="AI11" s="35">
        <v>65</v>
      </c>
      <c r="AJ11" s="35">
        <v>129</v>
      </c>
      <c r="AK11" s="35">
        <v>432</v>
      </c>
      <c r="AL11" s="35">
        <v>3045.6</v>
      </c>
      <c r="AM11" s="35">
        <v>0</v>
      </c>
      <c r="AN11" s="35">
        <v>18.899999999999999</v>
      </c>
      <c r="AO11" s="35">
        <v>1.7</v>
      </c>
      <c r="AP11" s="35">
        <v>19</v>
      </c>
      <c r="AQ11" s="35">
        <v>79.2</v>
      </c>
      <c r="AR11" s="35">
        <v>5</v>
      </c>
      <c r="AS11" s="35">
        <v>5.0999999999999996</v>
      </c>
      <c r="AT11" s="35">
        <v>31.5</v>
      </c>
      <c r="AU11" s="36" t="s">
        <v>114</v>
      </c>
      <c r="AV11" s="36" t="s">
        <v>115</v>
      </c>
      <c r="AW11" s="37">
        <v>2.6249199999999999</v>
      </c>
      <c r="AX11" s="38">
        <v>0.1958</v>
      </c>
      <c r="AY11" s="38">
        <v>4.4109999999999996</v>
      </c>
      <c r="AZ11" s="38">
        <v>0.74150000000000005</v>
      </c>
      <c r="BA11" s="38">
        <v>0.36320000000000002</v>
      </c>
      <c r="BB11" s="38">
        <v>0.18579999999999999</v>
      </c>
      <c r="BC11" s="39">
        <v>23.32</v>
      </c>
      <c r="BD11" s="39">
        <v>77.58</v>
      </c>
      <c r="BE11" s="39">
        <v>6.43</v>
      </c>
      <c r="BF11" s="39">
        <v>11.76</v>
      </c>
      <c r="BG11" s="39">
        <v>28.08</v>
      </c>
    </row>
    <row r="12" spans="1:59" x14ac:dyDescent="0.2">
      <c r="A12" s="34" t="s">
        <v>71</v>
      </c>
      <c r="B12" s="34">
        <v>12</v>
      </c>
      <c r="C12" s="34" t="s">
        <v>72</v>
      </c>
      <c r="D12" s="34" t="s">
        <v>116</v>
      </c>
      <c r="E12" s="34" t="s">
        <v>5</v>
      </c>
      <c r="F12" s="34" t="s">
        <v>74</v>
      </c>
      <c r="G12" s="34" t="s">
        <v>3</v>
      </c>
      <c r="H12" s="34" t="s">
        <v>112</v>
      </c>
      <c r="I12" s="34" t="str">
        <f t="shared" si="0"/>
        <v>Tr1DefInoc</v>
      </c>
      <c r="J12" s="34" t="s">
        <v>117</v>
      </c>
      <c r="K12" s="34">
        <v>73.332999999999998</v>
      </c>
      <c r="L12" s="34">
        <v>0.73333000000000004</v>
      </c>
      <c r="M12" s="34">
        <v>1.0281534556609317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87.6</v>
      </c>
      <c r="V12" s="34">
        <v>39.1</v>
      </c>
      <c r="W12" s="34">
        <v>82.9</v>
      </c>
      <c r="X12" s="34">
        <v>85.2</v>
      </c>
      <c r="Y12" s="34">
        <v>83.8</v>
      </c>
      <c r="Z12" s="34">
        <v>83.966666666666683</v>
      </c>
      <c r="AA12" s="34">
        <v>4.3200000000000002E-2</v>
      </c>
      <c r="AB12" s="34">
        <v>5.16E-2</v>
      </c>
      <c r="AC12" s="34">
        <v>9.4000000000000004E-3</v>
      </c>
      <c r="AD12" s="34">
        <v>80.09478672985783</v>
      </c>
      <c r="AE12" s="34">
        <v>28.3</v>
      </c>
      <c r="AF12" s="34">
        <v>21.92</v>
      </c>
      <c r="AG12" s="34">
        <v>6.379999999999999</v>
      </c>
      <c r="AH12" s="35">
        <v>6.77</v>
      </c>
      <c r="AI12" s="35">
        <v>62</v>
      </c>
      <c r="AJ12" s="35">
        <v>151</v>
      </c>
      <c r="AK12" s="35">
        <v>518</v>
      </c>
      <c r="AL12" s="35">
        <v>2763.9</v>
      </c>
      <c r="AM12" s="35">
        <v>2</v>
      </c>
      <c r="AN12" s="35">
        <v>20.5</v>
      </c>
      <c r="AO12" s="35">
        <v>1.9</v>
      </c>
      <c r="AP12" s="35">
        <v>21</v>
      </c>
      <c r="AQ12" s="35">
        <v>67.3</v>
      </c>
      <c r="AR12" s="35">
        <v>4.4000000000000004</v>
      </c>
      <c r="AS12" s="35">
        <v>4.9000000000000004</v>
      </c>
      <c r="AT12" s="35">
        <v>27.3</v>
      </c>
      <c r="AU12" s="36" t="s">
        <v>118</v>
      </c>
      <c r="AV12" s="36" t="s">
        <v>119</v>
      </c>
      <c r="AW12" s="37">
        <v>2.0722</v>
      </c>
      <c r="AX12" s="38">
        <v>0.1215</v>
      </c>
      <c r="AY12" s="38">
        <v>4.2454999999999998</v>
      </c>
      <c r="AZ12" s="38">
        <v>0.67449999999999999</v>
      </c>
      <c r="BA12" s="38">
        <v>0.32929999999999998</v>
      </c>
      <c r="BB12" s="38">
        <v>0.15790000000000001</v>
      </c>
      <c r="BC12" s="39">
        <v>37.479999999999997</v>
      </c>
      <c r="BD12" s="39">
        <v>63.23</v>
      </c>
      <c r="BE12" s="39">
        <v>4.84</v>
      </c>
      <c r="BF12" s="39">
        <v>12.04</v>
      </c>
      <c r="BG12" s="39">
        <v>31.1</v>
      </c>
    </row>
    <row r="13" spans="1:59" x14ac:dyDescent="0.2">
      <c r="A13" s="34" t="s">
        <v>71</v>
      </c>
      <c r="B13" s="34">
        <v>13</v>
      </c>
      <c r="C13" s="34" t="s">
        <v>72</v>
      </c>
      <c r="D13" s="34" t="s">
        <v>120</v>
      </c>
      <c r="E13" s="34" t="s">
        <v>5</v>
      </c>
      <c r="F13" s="34" t="s">
        <v>74</v>
      </c>
      <c r="G13" s="34" t="s">
        <v>3</v>
      </c>
      <c r="H13" s="34" t="s">
        <v>112</v>
      </c>
      <c r="I13" s="34" t="str">
        <f t="shared" si="0"/>
        <v>Tr1DefInoc</v>
      </c>
      <c r="J13" s="34" t="s">
        <v>121</v>
      </c>
      <c r="K13" s="34">
        <v>93.332999999999998</v>
      </c>
      <c r="L13" s="34">
        <v>0.93332999999999999</v>
      </c>
      <c r="M13" s="34">
        <v>1.3096322344383762</v>
      </c>
      <c r="N13" s="34">
        <v>1</v>
      </c>
      <c r="O13" s="34">
        <v>0.16666666666666666</v>
      </c>
      <c r="P13" s="34">
        <v>0.42053433528396511</v>
      </c>
      <c r="Q13" s="34">
        <v>16.666666666666664</v>
      </c>
      <c r="R13" s="34">
        <v>0</v>
      </c>
      <c r="S13" s="34">
        <v>0</v>
      </c>
      <c r="T13" s="34">
        <v>0</v>
      </c>
      <c r="U13" s="34">
        <v>86.6</v>
      </c>
      <c r="V13" s="34">
        <v>46</v>
      </c>
      <c r="W13" s="34">
        <v>82.8</v>
      </c>
      <c r="X13" s="34">
        <v>84.2</v>
      </c>
      <c r="Y13" s="34">
        <v>84.1</v>
      </c>
      <c r="Z13" s="34">
        <v>83.7</v>
      </c>
      <c r="AA13" s="34">
        <v>4.0899999999999999E-2</v>
      </c>
      <c r="AB13" s="34">
        <v>4.19E-2</v>
      </c>
      <c r="AC13" s="34">
        <v>8.0999999999999996E-3</v>
      </c>
      <c r="AD13" s="34">
        <v>97.041420118343197</v>
      </c>
      <c r="AE13" s="34">
        <v>26.08</v>
      </c>
      <c r="AF13" s="34">
        <v>22.11</v>
      </c>
      <c r="AG13" s="34">
        <v>3.9699999999999989</v>
      </c>
      <c r="AH13" s="35">
        <v>7.02</v>
      </c>
      <c r="AI13" s="35">
        <v>59</v>
      </c>
      <c r="AJ13" s="35">
        <v>137</v>
      </c>
      <c r="AK13" s="35">
        <v>405</v>
      </c>
      <c r="AL13" s="35">
        <v>3024.9</v>
      </c>
      <c r="AM13" s="35">
        <v>0</v>
      </c>
      <c r="AN13" s="35">
        <v>18.7</v>
      </c>
      <c r="AO13" s="35">
        <v>1.9</v>
      </c>
      <c r="AP13" s="35">
        <v>18</v>
      </c>
      <c r="AQ13" s="35">
        <v>80.099999999999994</v>
      </c>
      <c r="AR13" s="35">
        <v>6.5</v>
      </c>
      <c r="AS13" s="35">
        <v>5</v>
      </c>
      <c r="AT13" s="35">
        <v>38.200000000000003</v>
      </c>
      <c r="AU13" s="36" t="s">
        <v>122</v>
      </c>
      <c r="AV13" s="36" t="s">
        <v>123</v>
      </c>
      <c r="AW13" s="37">
        <v>3.07612</v>
      </c>
      <c r="AX13" s="38">
        <v>0.2135</v>
      </c>
      <c r="AY13" s="38">
        <v>4.7237999999999998</v>
      </c>
      <c r="AZ13" s="38">
        <v>0.7893</v>
      </c>
      <c r="BA13" s="38">
        <v>0.36830000000000002</v>
      </c>
      <c r="BB13" s="38">
        <v>0.19900000000000001</v>
      </c>
      <c r="BC13" s="39">
        <v>23.71</v>
      </c>
      <c r="BD13" s="39">
        <v>97.5</v>
      </c>
      <c r="BE13" s="39">
        <v>7.28</v>
      </c>
      <c r="BF13" s="39">
        <v>12.88</v>
      </c>
      <c r="BG13" s="39">
        <v>27.27</v>
      </c>
    </row>
    <row r="14" spans="1:59" x14ac:dyDescent="0.2">
      <c r="A14" s="34" t="s">
        <v>71</v>
      </c>
      <c r="B14" s="34">
        <v>14</v>
      </c>
      <c r="C14" s="34" t="s">
        <v>72</v>
      </c>
      <c r="D14" s="34" t="s">
        <v>124</v>
      </c>
      <c r="E14" s="34" t="s">
        <v>5</v>
      </c>
      <c r="F14" s="34" t="s">
        <v>74</v>
      </c>
      <c r="G14" s="34" t="s">
        <v>3</v>
      </c>
      <c r="H14" s="34" t="s">
        <v>112</v>
      </c>
      <c r="I14" s="34" t="str">
        <f t="shared" si="0"/>
        <v>Tr1DefInoc</v>
      </c>
      <c r="J14" s="34" t="s">
        <v>125</v>
      </c>
      <c r="K14" s="34">
        <v>73.332999999999998</v>
      </c>
      <c r="L14" s="34">
        <v>0.73333000000000004</v>
      </c>
      <c r="M14" s="34">
        <v>1.0281534556609317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99.5</v>
      </c>
      <c r="V14" s="34">
        <v>38.200000000000003</v>
      </c>
      <c r="W14" s="34">
        <v>82.8</v>
      </c>
      <c r="X14" s="34">
        <v>84.1</v>
      </c>
      <c r="Y14" s="34">
        <v>84.8</v>
      </c>
      <c r="Z14" s="34">
        <v>83.899999999999991</v>
      </c>
      <c r="AA14" s="34">
        <v>4.5100000000000001E-2</v>
      </c>
      <c r="AB14" s="34">
        <v>5.0599999999999999E-2</v>
      </c>
      <c r="AC14" s="34">
        <v>9.1999999999999998E-3</v>
      </c>
      <c r="AD14" s="34">
        <v>86.714975845410635</v>
      </c>
      <c r="AE14" s="34">
        <v>29.93</v>
      </c>
      <c r="AF14" s="34">
        <v>22.23</v>
      </c>
      <c r="AG14" s="34">
        <v>7.6999999999999993</v>
      </c>
      <c r="AH14" s="35">
        <v>7.23</v>
      </c>
      <c r="AI14" s="35">
        <v>60</v>
      </c>
      <c r="AJ14" s="35">
        <v>170</v>
      </c>
      <c r="AK14" s="35">
        <v>401</v>
      </c>
      <c r="AL14" s="35">
        <v>2921.4</v>
      </c>
      <c r="AM14" s="35">
        <v>0</v>
      </c>
      <c r="AN14" s="35">
        <v>18.399999999999999</v>
      </c>
      <c r="AO14" s="35">
        <v>2.4</v>
      </c>
      <c r="AP14" s="35">
        <v>18.2</v>
      </c>
      <c r="AQ14" s="35">
        <v>79.5</v>
      </c>
      <c r="AR14" s="35">
        <v>4.0999999999999996</v>
      </c>
      <c r="AS14" s="35">
        <v>4.2</v>
      </c>
      <c r="AT14" s="35">
        <v>38.9</v>
      </c>
      <c r="AU14" s="36" t="s">
        <v>126</v>
      </c>
      <c r="AV14" s="36" t="s">
        <v>127</v>
      </c>
      <c r="AW14" s="37">
        <v>2.4247000000000001</v>
      </c>
      <c r="AX14" s="38">
        <v>0.1328</v>
      </c>
      <c r="AY14" s="38">
        <v>5.0015000000000001</v>
      </c>
      <c r="AZ14" s="38">
        <v>0.6421</v>
      </c>
      <c r="BA14" s="38">
        <v>0.32069999999999999</v>
      </c>
      <c r="BB14" s="38">
        <v>0.1807</v>
      </c>
      <c r="BC14" s="39">
        <v>74.650000000000006</v>
      </c>
      <c r="BD14" s="39">
        <v>69.680000000000007</v>
      </c>
      <c r="BE14" s="39">
        <v>6.75</v>
      </c>
      <c r="BF14" s="39">
        <v>16.04</v>
      </c>
      <c r="BG14" s="39">
        <v>39.57</v>
      </c>
    </row>
    <row r="15" spans="1:59" x14ac:dyDescent="0.2">
      <c r="A15" s="34" t="s">
        <v>71</v>
      </c>
      <c r="B15" s="34">
        <v>15</v>
      </c>
      <c r="C15" s="34" t="s">
        <v>72</v>
      </c>
      <c r="D15" s="34" t="s">
        <v>128</v>
      </c>
      <c r="E15" s="34" t="s">
        <v>5</v>
      </c>
      <c r="F15" s="34" t="s">
        <v>74</v>
      </c>
      <c r="G15" s="34" t="s">
        <v>3</v>
      </c>
      <c r="H15" s="34" t="s">
        <v>112</v>
      </c>
      <c r="I15" s="34" t="str">
        <f t="shared" si="0"/>
        <v>Tr1DefInoc</v>
      </c>
      <c r="J15" s="34" t="s">
        <v>129</v>
      </c>
      <c r="K15" s="34">
        <v>100</v>
      </c>
      <c r="L15" s="34">
        <v>1</v>
      </c>
      <c r="M15" s="34">
        <v>1.5707963267948966</v>
      </c>
      <c r="N15" s="34">
        <v>2</v>
      </c>
      <c r="O15" s="34">
        <v>0.33333333333333331</v>
      </c>
      <c r="P15" s="34">
        <v>0.61547970867038726</v>
      </c>
      <c r="Q15" s="34">
        <v>33.333333333333329</v>
      </c>
      <c r="R15" s="34">
        <v>0</v>
      </c>
      <c r="S15" s="34">
        <v>0</v>
      </c>
      <c r="T15" s="34">
        <v>0</v>
      </c>
      <c r="U15" s="34">
        <v>95.9</v>
      </c>
      <c r="V15" s="34">
        <v>42.3</v>
      </c>
      <c r="W15" s="34">
        <v>84.5</v>
      </c>
      <c r="X15" s="34">
        <v>84.5</v>
      </c>
      <c r="Y15" s="34">
        <v>83.2</v>
      </c>
      <c r="Z15" s="34">
        <v>84.066666666666663</v>
      </c>
      <c r="AA15" s="34">
        <v>4.7800000000000002E-2</v>
      </c>
      <c r="AB15" s="34">
        <v>5.8099999999999999E-2</v>
      </c>
      <c r="AC15" s="34">
        <v>1.0999999999999999E-2</v>
      </c>
      <c r="AD15" s="34">
        <v>78.131634819532906</v>
      </c>
      <c r="AE15" s="34">
        <v>30.41</v>
      </c>
      <c r="AF15" s="34">
        <v>22.45</v>
      </c>
      <c r="AG15" s="34">
        <v>7.9600000000000009</v>
      </c>
      <c r="AH15" s="35">
        <v>7.12</v>
      </c>
      <c r="AI15" s="35">
        <v>65</v>
      </c>
      <c r="AJ15" s="35">
        <v>141</v>
      </c>
      <c r="AK15" s="35">
        <v>457</v>
      </c>
      <c r="AL15" s="35">
        <v>2981</v>
      </c>
      <c r="AM15" s="35">
        <v>0</v>
      </c>
      <c r="AN15" s="35">
        <v>19.100000000000001</v>
      </c>
      <c r="AO15" s="35">
        <v>1.9</v>
      </c>
      <c r="AP15" s="35">
        <v>20</v>
      </c>
      <c r="AQ15" s="35">
        <v>78.099999999999994</v>
      </c>
      <c r="AR15" s="35">
        <v>4.9000000000000004</v>
      </c>
      <c r="AS15" s="35">
        <v>5</v>
      </c>
      <c r="AT15" s="35">
        <v>41.3</v>
      </c>
      <c r="AU15" s="36" t="s">
        <v>130</v>
      </c>
      <c r="AV15" s="36" t="s">
        <v>131</v>
      </c>
      <c r="AW15" s="37">
        <v>1.45556</v>
      </c>
      <c r="AX15" s="38">
        <v>0.12280000000000001</v>
      </c>
      <c r="AY15" s="38">
        <v>3.9552</v>
      </c>
      <c r="AZ15" s="38">
        <v>0.57889999999999997</v>
      </c>
      <c r="BA15" s="38">
        <v>0.24149999999999999</v>
      </c>
      <c r="BB15" s="38">
        <v>0.14199999999999999</v>
      </c>
      <c r="BC15" s="39">
        <v>50.17</v>
      </c>
      <c r="BD15" s="39">
        <v>45.56</v>
      </c>
      <c r="BE15" s="39">
        <v>4.3099999999999996</v>
      </c>
      <c r="BF15" s="39">
        <v>10.17</v>
      </c>
      <c r="BG15" s="39">
        <v>21.72</v>
      </c>
    </row>
    <row r="16" spans="1:59" x14ac:dyDescent="0.2">
      <c r="A16" s="34" t="s">
        <v>71</v>
      </c>
      <c r="B16" s="34">
        <v>16</v>
      </c>
      <c r="C16" s="34" t="s">
        <v>72</v>
      </c>
      <c r="D16" s="34" t="s">
        <v>132</v>
      </c>
      <c r="E16" s="34" t="s">
        <v>5</v>
      </c>
      <c r="F16" s="34" t="s">
        <v>74</v>
      </c>
      <c r="G16" s="34" t="s">
        <v>3</v>
      </c>
      <c r="H16" s="34" t="s">
        <v>112</v>
      </c>
      <c r="I16" s="34" t="str">
        <f t="shared" si="0"/>
        <v>Tr1DefInoc</v>
      </c>
      <c r="J16" s="34" t="s">
        <v>133</v>
      </c>
      <c r="K16" s="34">
        <v>93.332999999999998</v>
      </c>
      <c r="L16" s="34">
        <v>0.93332999999999999</v>
      </c>
      <c r="M16" s="34">
        <v>1.3096322344383762</v>
      </c>
      <c r="N16" s="34">
        <v>6</v>
      </c>
      <c r="O16" s="34">
        <v>1</v>
      </c>
      <c r="P16" s="34">
        <v>1.5707963267948966</v>
      </c>
      <c r="Q16" s="34">
        <v>100</v>
      </c>
      <c r="R16" s="34">
        <v>0</v>
      </c>
      <c r="S16" s="34">
        <v>0</v>
      </c>
      <c r="T16" s="34">
        <v>0</v>
      </c>
      <c r="U16" s="34">
        <v>99</v>
      </c>
      <c r="V16" s="34">
        <v>41.9</v>
      </c>
      <c r="W16" s="34">
        <v>83.5</v>
      </c>
      <c r="X16" s="34">
        <v>83.8</v>
      </c>
      <c r="Y16" s="34">
        <v>82.4</v>
      </c>
      <c r="Z16" s="34">
        <v>83.233333333333334</v>
      </c>
      <c r="AA16" s="34">
        <v>4.6800000000000001E-2</v>
      </c>
      <c r="AB16" s="34">
        <v>5.6500000000000002E-2</v>
      </c>
      <c r="AC16" s="34">
        <v>1.01E-2</v>
      </c>
      <c r="AD16" s="34">
        <v>79.09482758620689</v>
      </c>
      <c r="AE16" s="34">
        <v>29.28</v>
      </c>
      <c r="AF16" s="34">
        <v>22.55</v>
      </c>
      <c r="AG16" s="34">
        <v>6.73</v>
      </c>
      <c r="AH16" s="35">
        <v>7.21</v>
      </c>
      <c r="AI16" s="35">
        <v>63</v>
      </c>
      <c r="AJ16" s="35">
        <v>111</v>
      </c>
      <c r="AK16" s="35">
        <v>378</v>
      </c>
      <c r="AL16" s="35">
        <v>2961.3</v>
      </c>
      <c r="AM16" s="35">
        <v>0</v>
      </c>
      <c r="AN16" s="35">
        <v>18.2</v>
      </c>
      <c r="AO16" s="35">
        <v>1.6</v>
      </c>
      <c r="AP16" s="35">
        <v>17.3</v>
      </c>
      <c r="AQ16" s="35">
        <v>81.2</v>
      </c>
      <c r="AR16" s="35">
        <v>4.5999999999999996</v>
      </c>
      <c r="AS16" s="35">
        <v>4.5999999999999996</v>
      </c>
      <c r="AT16" s="35">
        <v>29.2</v>
      </c>
      <c r="AU16" s="36" t="s">
        <v>134</v>
      </c>
      <c r="AV16" s="36" t="s">
        <v>135</v>
      </c>
      <c r="AW16" s="37">
        <v>2.3241200000000002</v>
      </c>
      <c r="AX16" s="38">
        <v>0.1124</v>
      </c>
      <c r="AY16" s="38">
        <v>4.0552000000000001</v>
      </c>
      <c r="AZ16" s="38">
        <v>0.65280000000000005</v>
      </c>
      <c r="BA16" s="38">
        <v>0.32240000000000002</v>
      </c>
      <c r="BB16" s="38">
        <v>0.17299999999999999</v>
      </c>
      <c r="BC16" s="39">
        <v>54.17</v>
      </c>
      <c r="BD16" s="39">
        <v>68.02</v>
      </c>
      <c r="BE16" s="39">
        <v>5.64</v>
      </c>
      <c r="BF16" s="39">
        <v>12.65</v>
      </c>
      <c r="BG16" s="39">
        <v>33.979999999999997</v>
      </c>
    </row>
    <row r="17" spans="1:59" x14ac:dyDescent="0.2">
      <c r="A17" s="34" t="s">
        <v>71</v>
      </c>
      <c r="B17" s="34">
        <v>17</v>
      </c>
      <c r="C17" s="34" t="s">
        <v>72</v>
      </c>
      <c r="D17" s="34" t="s">
        <v>136</v>
      </c>
      <c r="E17" s="34" t="s">
        <v>5</v>
      </c>
      <c r="F17" s="34" t="s">
        <v>74</v>
      </c>
      <c r="G17" s="34" t="s">
        <v>3</v>
      </c>
      <c r="H17" s="34" t="s">
        <v>112</v>
      </c>
      <c r="I17" s="34" t="str">
        <f t="shared" si="0"/>
        <v>Tr1DefInoc</v>
      </c>
      <c r="J17" s="34" t="s">
        <v>137</v>
      </c>
      <c r="K17" s="34">
        <v>80</v>
      </c>
      <c r="L17" s="34">
        <v>0.8</v>
      </c>
      <c r="M17" s="34">
        <v>1.1071487177940904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92.3</v>
      </c>
      <c r="V17" s="34">
        <v>38.6</v>
      </c>
      <c r="W17" s="34">
        <v>83.3</v>
      </c>
      <c r="X17" s="34">
        <v>84.1</v>
      </c>
      <c r="Y17" s="34">
        <v>82.7</v>
      </c>
      <c r="Z17" s="34">
        <v>83.36666666666666</v>
      </c>
      <c r="AA17" s="34">
        <v>5.21E-2</v>
      </c>
      <c r="AB17" s="34">
        <v>6.4199999999999993E-2</v>
      </c>
      <c r="AC17" s="34">
        <v>8.8000000000000005E-3</v>
      </c>
      <c r="AD17" s="34">
        <v>78.158844765342977</v>
      </c>
      <c r="AE17" s="34">
        <v>29.6</v>
      </c>
      <c r="AF17" s="34">
        <v>22.49</v>
      </c>
      <c r="AG17" s="34">
        <v>7.110000000000003</v>
      </c>
      <c r="AH17" s="35">
        <v>7.12</v>
      </c>
      <c r="AI17" s="35">
        <v>61</v>
      </c>
      <c r="AJ17" s="35">
        <v>144</v>
      </c>
      <c r="AK17" s="35">
        <v>442</v>
      </c>
      <c r="AL17" s="35">
        <v>2994.3</v>
      </c>
      <c r="AM17" s="35">
        <v>0</v>
      </c>
      <c r="AN17" s="35">
        <v>19</v>
      </c>
      <c r="AO17" s="35">
        <v>1.9</v>
      </c>
      <c r="AP17" s="35">
        <v>19.399999999999999</v>
      </c>
      <c r="AQ17" s="35">
        <v>78.7</v>
      </c>
      <c r="AR17" s="35">
        <v>4.5999999999999996</v>
      </c>
      <c r="AS17" s="35">
        <v>4.4000000000000004</v>
      </c>
      <c r="AT17" s="35">
        <v>40.1</v>
      </c>
      <c r="AU17" s="36" t="s">
        <v>138</v>
      </c>
      <c r="AV17" s="36" t="s">
        <v>139</v>
      </c>
      <c r="AW17" s="37">
        <v>2.3589000000000002</v>
      </c>
      <c r="AX17" s="38">
        <v>0.1106</v>
      </c>
      <c r="AY17" s="38">
        <v>4.3193000000000001</v>
      </c>
      <c r="AZ17" s="38">
        <v>0.64419999999999999</v>
      </c>
      <c r="BA17" s="38">
        <v>0.31409999999999999</v>
      </c>
      <c r="BB17" s="38">
        <v>0.1759</v>
      </c>
      <c r="BC17" s="39">
        <v>78.08</v>
      </c>
      <c r="BD17" s="39">
        <v>67.849999999999994</v>
      </c>
      <c r="BE17" s="39">
        <v>6.07</v>
      </c>
      <c r="BF17" s="39">
        <v>14.38</v>
      </c>
      <c r="BG17" s="39">
        <v>44.57</v>
      </c>
    </row>
    <row r="18" spans="1:59" x14ac:dyDescent="0.2">
      <c r="A18" s="34" t="s">
        <v>71</v>
      </c>
      <c r="B18" s="34">
        <v>18</v>
      </c>
      <c r="C18" s="34" t="s">
        <v>72</v>
      </c>
      <c r="D18" s="34" t="s">
        <v>140</v>
      </c>
      <c r="E18" s="34" t="s">
        <v>5</v>
      </c>
      <c r="F18" s="34" t="s">
        <v>74</v>
      </c>
      <c r="G18" s="34" t="s">
        <v>3</v>
      </c>
      <c r="H18" s="34" t="s">
        <v>112</v>
      </c>
      <c r="I18" s="34" t="str">
        <f t="shared" si="0"/>
        <v>Tr1DefInoc</v>
      </c>
      <c r="J18" s="34" t="s">
        <v>141</v>
      </c>
      <c r="K18" s="34">
        <v>100</v>
      </c>
      <c r="L18" s="34">
        <v>1</v>
      </c>
      <c r="M18" s="34">
        <v>1.5707963267948966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93.5</v>
      </c>
      <c r="V18" s="34">
        <v>44.3</v>
      </c>
      <c r="W18" s="34">
        <v>82.4</v>
      </c>
      <c r="X18" s="34">
        <v>82.3</v>
      </c>
      <c r="Y18" s="34">
        <v>82.7</v>
      </c>
      <c r="Z18" s="34">
        <v>82.466666666666654</v>
      </c>
      <c r="AA18" s="34">
        <v>4.5600000000000002E-2</v>
      </c>
      <c r="AB18" s="34">
        <v>4.58E-2</v>
      </c>
      <c r="AC18" s="34">
        <v>8.5000000000000006E-3</v>
      </c>
      <c r="AD18" s="34">
        <v>99.463806970509381</v>
      </c>
      <c r="AE18" s="34">
        <v>28.78</v>
      </c>
      <c r="AF18" s="34">
        <v>22.42</v>
      </c>
      <c r="AG18" s="34">
        <v>6.3599999999999994</v>
      </c>
      <c r="AH18" s="35">
        <v>6.91</v>
      </c>
      <c r="AI18" s="35">
        <v>52</v>
      </c>
      <c r="AJ18" s="35">
        <v>147</v>
      </c>
      <c r="AK18" s="35">
        <v>391</v>
      </c>
      <c r="AL18" s="35">
        <v>2858.5</v>
      </c>
      <c r="AM18" s="35">
        <v>0</v>
      </c>
      <c r="AN18" s="35">
        <v>17.899999999999999</v>
      </c>
      <c r="AO18" s="35">
        <v>2.1</v>
      </c>
      <c r="AP18" s="35">
        <v>18.2</v>
      </c>
      <c r="AQ18" s="35">
        <v>79.7</v>
      </c>
      <c r="AR18" s="35">
        <v>3.7</v>
      </c>
      <c r="AS18" s="35">
        <v>4.2</v>
      </c>
      <c r="AT18" s="35">
        <v>40.299999999999997</v>
      </c>
      <c r="AU18" s="36" t="s">
        <v>142</v>
      </c>
      <c r="AV18" s="36" t="s">
        <v>143</v>
      </c>
      <c r="AW18" s="37">
        <v>2.4434999999999998</v>
      </c>
      <c r="AX18" s="38">
        <v>0.14399999999999999</v>
      </c>
      <c r="AY18" s="38">
        <v>4.6332000000000004</v>
      </c>
      <c r="AZ18" s="38">
        <v>0.76290000000000002</v>
      </c>
      <c r="BA18" s="38">
        <v>0.316</v>
      </c>
      <c r="BB18" s="38">
        <v>0.18340000000000001</v>
      </c>
      <c r="BC18" s="39">
        <v>55.15</v>
      </c>
      <c r="BD18" s="39">
        <v>65.22</v>
      </c>
      <c r="BE18" s="39">
        <v>6.61</v>
      </c>
      <c r="BF18" s="39">
        <v>12.91</v>
      </c>
      <c r="BG18" s="39">
        <v>22.33</v>
      </c>
    </row>
    <row r="19" spans="1:59" x14ac:dyDescent="0.2">
      <c r="A19" s="34" t="s">
        <v>71</v>
      </c>
      <c r="B19" s="34">
        <v>19</v>
      </c>
      <c r="C19" s="34" t="s">
        <v>72</v>
      </c>
      <c r="D19" s="34" t="s">
        <v>144</v>
      </c>
      <c r="E19" s="34" t="s">
        <v>5</v>
      </c>
      <c r="F19" s="34" t="s">
        <v>74</v>
      </c>
      <c r="G19" s="34" t="s">
        <v>3</v>
      </c>
      <c r="H19" s="34" t="s">
        <v>112</v>
      </c>
      <c r="I19" s="34" t="str">
        <f t="shared" si="0"/>
        <v>Tr1DefInoc</v>
      </c>
      <c r="J19" s="34" t="s">
        <v>145</v>
      </c>
      <c r="K19" s="34">
        <v>93.332999999999998</v>
      </c>
      <c r="L19" s="34">
        <v>0.93332999999999999</v>
      </c>
      <c r="M19" s="34">
        <v>1.3096322344383762</v>
      </c>
      <c r="N19" s="34">
        <v>3</v>
      </c>
      <c r="O19" s="34">
        <v>0.5</v>
      </c>
      <c r="P19" s="34">
        <v>0.78539816339744839</v>
      </c>
      <c r="Q19" s="34">
        <v>50</v>
      </c>
      <c r="R19" s="34">
        <v>0</v>
      </c>
      <c r="S19" s="34">
        <v>0</v>
      </c>
      <c r="T19" s="34">
        <v>0</v>
      </c>
      <c r="U19" s="34">
        <v>105.5</v>
      </c>
      <c r="V19" s="34">
        <v>38.1</v>
      </c>
      <c r="W19" s="34">
        <v>82.1</v>
      </c>
      <c r="X19" s="34">
        <v>83.1</v>
      </c>
      <c r="Y19" s="34">
        <v>82.6</v>
      </c>
      <c r="Z19" s="34">
        <v>82.6</v>
      </c>
      <c r="AA19" s="34">
        <v>4.7800000000000002E-2</v>
      </c>
      <c r="AB19" s="34">
        <v>4.8000000000000001E-2</v>
      </c>
      <c r="AC19" s="34">
        <v>8.8000000000000005E-3</v>
      </c>
      <c r="AD19" s="34">
        <v>99.489795918367349</v>
      </c>
      <c r="AE19" s="34">
        <v>28.61</v>
      </c>
      <c r="AF19" s="34">
        <v>22.2</v>
      </c>
      <c r="AG19" s="34">
        <v>6.41</v>
      </c>
      <c r="AH19" s="35">
        <v>7.27</v>
      </c>
      <c r="AI19" s="35">
        <v>48</v>
      </c>
      <c r="AJ19" s="35">
        <v>96</v>
      </c>
      <c r="AK19" s="35">
        <v>546</v>
      </c>
      <c r="AL19" s="35">
        <v>3506.3</v>
      </c>
      <c r="AM19" s="35">
        <v>0</v>
      </c>
      <c r="AN19" s="35">
        <v>19.8</v>
      </c>
      <c r="AO19" s="35">
        <v>1.2</v>
      </c>
      <c r="AP19" s="35">
        <v>23</v>
      </c>
      <c r="AQ19" s="35">
        <v>75.8</v>
      </c>
      <c r="AR19" s="35">
        <v>4</v>
      </c>
      <c r="AS19" s="35">
        <v>3.4</v>
      </c>
      <c r="AT19" s="35">
        <v>32.1</v>
      </c>
      <c r="AU19" s="36" t="s">
        <v>146</v>
      </c>
      <c r="AV19" s="36" t="s">
        <v>147</v>
      </c>
      <c r="AW19" s="37">
        <v>1.3813</v>
      </c>
      <c r="AX19" s="38">
        <v>0.13450000000000001</v>
      </c>
      <c r="AY19" s="38">
        <v>3.8834</v>
      </c>
      <c r="AZ19" s="38">
        <v>0.61050000000000004</v>
      </c>
      <c r="BA19" s="38">
        <v>0.29399999999999998</v>
      </c>
      <c r="BB19" s="38">
        <v>0.13789999999999999</v>
      </c>
      <c r="BC19" s="39">
        <v>64.11</v>
      </c>
      <c r="BD19" s="39">
        <v>50.92</v>
      </c>
      <c r="BE19" s="39">
        <v>4.26</v>
      </c>
      <c r="BF19" s="39">
        <v>10.79</v>
      </c>
      <c r="BG19" s="39">
        <v>18.739999999999998</v>
      </c>
    </row>
    <row r="20" spans="1:59" x14ac:dyDescent="0.2">
      <c r="A20" s="34" t="s">
        <v>71</v>
      </c>
      <c r="B20" s="34">
        <v>21</v>
      </c>
      <c r="C20" s="34" t="s">
        <v>72</v>
      </c>
      <c r="D20" s="34" t="s">
        <v>148</v>
      </c>
      <c r="E20" s="34" t="s">
        <v>4</v>
      </c>
      <c r="F20" s="34" t="s">
        <v>149</v>
      </c>
      <c r="G20" s="34" t="s">
        <v>7</v>
      </c>
      <c r="H20" s="34" t="s">
        <v>75</v>
      </c>
      <c r="I20" s="34" t="str">
        <f t="shared" si="0"/>
        <v>Tr1AdeUnin</v>
      </c>
      <c r="J20" s="34" t="s">
        <v>150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104.1</v>
      </c>
      <c r="V20" s="34">
        <v>44</v>
      </c>
      <c r="W20" s="34">
        <v>84.1</v>
      </c>
      <c r="X20" s="34">
        <v>83.8</v>
      </c>
      <c r="Y20" s="34">
        <v>83.1</v>
      </c>
      <c r="Z20" s="34">
        <v>83.666666666666657</v>
      </c>
      <c r="AA20" s="34">
        <v>5.4899999999999997E-2</v>
      </c>
      <c r="AB20" s="34">
        <v>5.9200000000000003E-2</v>
      </c>
      <c r="AC20" s="34">
        <v>8.6E-3</v>
      </c>
      <c r="AD20" s="34">
        <v>91.50197628458497</v>
      </c>
      <c r="AE20" s="34">
        <v>30.36</v>
      </c>
      <c r="AF20" s="34">
        <v>21.77</v>
      </c>
      <c r="AG20" s="34">
        <v>8.59</v>
      </c>
      <c r="AH20" s="35">
        <v>7.18</v>
      </c>
      <c r="AI20" s="35">
        <v>65</v>
      </c>
      <c r="AJ20" s="35">
        <v>115</v>
      </c>
      <c r="AK20" s="35">
        <v>502</v>
      </c>
      <c r="AL20" s="35">
        <v>2738.9</v>
      </c>
      <c r="AM20" s="35">
        <v>0</v>
      </c>
      <c r="AN20" s="35">
        <v>18.2</v>
      </c>
      <c r="AO20" s="35">
        <v>1.6</v>
      </c>
      <c r="AP20" s="35">
        <v>23</v>
      </c>
      <c r="AQ20" s="35">
        <v>75.400000000000006</v>
      </c>
      <c r="AR20" s="35">
        <v>5.4</v>
      </c>
      <c r="AS20" s="35">
        <v>5.4</v>
      </c>
      <c r="AT20" s="35">
        <v>40.700000000000003</v>
      </c>
      <c r="AU20" s="36" t="s">
        <v>151</v>
      </c>
      <c r="AV20" s="36" t="s">
        <v>152</v>
      </c>
      <c r="AW20" s="37">
        <v>2.0487000000000002</v>
      </c>
      <c r="AX20" s="38">
        <v>0.34360000000000002</v>
      </c>
      <c r="AY20" s="38">
        <v>4.7941000000000003</v>
      </c>
      <c r="AZ20" s="38">
        <v>0.64670000000000005</v>
      </c>
      <c r="BA20" s="38">
        <v>0.33200000000000002</v>
      </c>
      <c r="BB20" s="38">
        <v>0.1953</v>
      </c>
      <c r="BC20" s="39">
        <v>35.26</v>
      </c>
      <c r="BD20" s="39">
        <v>67.33</v>
      </c>
      <c r="BE20" s="39">
        <v>5.88</v>
      </c>
      <c r="BF20" s="39">
        <v>8.9600000000000009</v>
      </c>
      <c r="BG20" s="39">
        <v>25.91</v>
      </c>
    </row>
    <row r="21" spans="1:59" x14ac:dyDescent="0.2">
      <c r="A21" s="34" t="s">
        <v>71</v>
      </c>
      <c r="B21" s="34">
        <v>22</v>
      </c>
      <c r="C21" s="34" t="s">
        <v>72</v>
      </c>
      <c r="D21" s="34" t="s">
        <v>153</v>
      </c>
      <c r="E21" s="34" t="s">
        <v>4</v>
      </c>
      <c r="F21" s="34" t="s">
        <v>149</v>
      </c>
      <c r="G21" s="34" t="s">
        <v>7</v>
      </c>
      <c r="H21" s="34" t="s">
        <v>75</v>
      </c>
      <c r="I21" s="34" t="str">
        <f t="shared" si="0"/>
        <v>Tr1AdeUnin</v>
      </c>
      <c r="J21" s="34" t="s">
        <v>154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118.1</v>
      </c>
      <c r="V21" s="34">
        <v>45.3</v>
      </c>
      <c r="W21" s="34">
        <v>82.1</v>
      </c>
      <c r="X21" s="34">
        <v>82.5</v>
      </c>
      <c r="Y21" s="34">
        <v>83.8</v>
      </c>
      <c r="Z21" s="34">
        <v>82.8</v>
      </c>
      <c r="AA21" s="34">
        <v>4.7800000000000002E-2</v>
      </c>
      <c r="AB21" s="34">
        <v>5.33E-2</v>
      </c>
      <c r="AC21" s="34">
        <v>1.03E-2</v>
      </c>
      <c r="AD21" s="34">
        <v>87.209302325581419</v>
      </c>
      <c r="AE21" s="34">
        <v>32.85</v>
      </c>
      <c r="AF21" s="34">
        <v>22.32</v>
      </c>
      <c r="AG21" s="34">
        <v>10.530000000000001</v>
      </c>
      <c r="AH21" s="35">
        <v>7.62</v>
      </c>
      <c r="AI21" s="35">
        <v>72</v>
      </c>
      <c r="AJ21" s="35">
        <v>87</v>
      </c>
      <c r="AK21" s="35">
        <v>376</v>
      </c>
      <c r="AL21" s="35">
        <v>2875.4</v>
      </c>
      <c r="AM21" s="35">
        <v>0</v>
      </c>
      <c r="AN21" s="35">
        <v>17.7</v>
      </c>
      <c r="AO21" s="35">
        <v>1.3</v>
      </c>
      <c r="AP21" s="35">
        <v>17.7</v>
      </c>
      <c r="AQ21" s="35">
        <v>81.099999999999994</v>
      </c>
      <c r="AR21" s="35">
        <v>5.0999999999999996</v>
      </c>
      <c r="AS21" s="35">
        <v>4.8</v>
      </c>
      <c r="AT21" s="35">
        <v>20</v>
      </c>
      <c r="AU21" s="36" t="s">
        <v>155</v>
      </c>
      <c r="AV21" s="36" t="s">
        <v>156</v>
      </c>
      <c r="AW21" s="37">
        <v>2.5027200000000001</v>
      </c>
      <c r="AX21" s="38">
        <v>0.28170000000000001</v>
      </c>
      <c r="AY21" s="38">
        <v>3.3664999999999998</v>
      </c>
      <c r="AZ21" s="38">
        <v>0.79700000000000004</v>
      </c>
      <c r="BA21" s="38">
        <v>0.44819999999999999</v>
      </c>
      <c r="BB21" s="38">
        <v>0.18909999999999999</v>
      </c>
      <c r="BC21" s="39">
        <v>21.96</v>
      </c>
      <c r="BD21" s="39">
        <v>77.400000000000006</v>
      </c>
      <c r="BE21" s="39">
        <v>5.86</v>
      </c>
      <c r="BF21" s="39">
        <v>10</v>
      </c>
      <c r="BG21" s="39">
        <v>20.47</v>
      </c>
    </row>
    <row r="22" spans="1:59" x14ac:dyDescent="0.2">
      <c r="A22" s="34" t="s">
        <v>71</v>
      </c>
      <c r="B22" s="34">
        <v>23</v>
      </c>
      <c r="C22" s="34" t="s">
        <v>72</v>
      </c>
      <c r="D22" s="34" t="s">
        <v>157</v>
      </c>
      <c r="E22" s="34" t="s">
        <v>4</v>
      </c>
      <c r="F22" s="34" t="s">
        <v>149</v>
      </c>
      <c r="G22" s="34" t="s">
        <v>7</v>
      </c>
      <c r="H22" s="34" t="s">
        <v>75</v>
      </c>
      <c r="I22" s="34" t="str">
        <f t="shared" si="0"/>
        <v>Tr1AdeUnin</v>
      </c>
      <c r="J22" s="34" t="s">
        <v>158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125.1</v>
      </c>
      <c r="V22" s="34">
        <v>43.9</v>
      </c>
      <c r="W22" s="34">
        <v>82.5</v>
      </c>
      <c r="X22" s="34">
        <v>82.1</v>
      </c>
      <c r="Y22" s="34">
        <v>83.5</v>
      </c>
      <c r="Z22" s="34">
        <v>82.7</v>
      </c>
      <c r="AA22" s="34">
        <v>4.99E-2</v>
      </c>
      <c r="AB22" s="34">
        <v>5.2299999999999999E-2</v>
      </c>
      <c r="AC22" s="34">
        <v>9.5999999999999992E-3</v>
      </c>
      <c r="AD22" s="34">
        <v>94.379391100702577</v>
      </c>
      <c r="AE22" s="34">
        <v>33.54</v>
      </c>
      <c r="AF22" s="34">
        <v>22.19</v>
      </c>
      <c r="AG22" s="34">
        <v>11.349999999999998</v>
      </c>
      <c r="AH22" s="35">
        <v>7.5</v>
      </c>
      <c r="AI22" s="35">
        <v>65</v>
      </c>
      <c r="AJ22" s="35">
        <v>89</v>
      </c>
      <c r="AK22" s="35">
        <v>448</v>
      </c>
      <c r="AL22" s="35">
        <v>2937.7</v>
      </c>
      <c r="AM22" s="35">
        <v>0</v>
      </c>
      <c r="AN22" s="35">
        <v>18.7</v>
      </c>
      <c r="AO22" s="35">
        <v>1.2</v>
      </c>
      <c r="AP22" s="35">
        <v>20</v>
      </c>
      <c r="AQ22" s="35">
        <v>78.8</v>
      </c>
      <c r="AR22" s="35">
        <v>17.899999999999999</v>
      </c>
      <c r="AS22" s="35">
        <v>5</v>
      </c>
      <c r="AT22" s="35">
        <v>25.2</v>
      </c>
      <c r="AU22" s="36" t="s">
        <v>159</v>
      </c>
      <c r="AV22" s="36" t="s">
        <v>160</v>
      </c>
      <c r="AW22" s="37">
        <v>1.69902</v>
      </c>
      <c r="AX22" s="38">
        <v>0.26860000000000001</v>
      </c>
      <c r="AY22" s="38">
        <v>3.7429000000000001</v>
      </c>
      <c r="AZ22" s="38">
        <v>0.66069999999999995</v>
      </c>
      <c r="BA22" s="38">
        <v>0.37019999999999997</v>
      </c>
      <c r="BB22" s="38">
        <v>0.16139999999999999</v>
      </c>
      <c r="BC22" s="39">
        <v>25.58</v>
      </c>
      <c r="BD22" s="39">
        <v>59.63</v>
      </c>
      <c r="BE22" s="39">
        <v>5.38</v>
      </c>
      <c r="BF22" s="39">
        <v>9.2200000000000006</v>
      </c>
      <c r="BG22" s="39">
        <v>29.63</v>
      </c>
    </row>
    <row r="23" spans="1:59" x14ac:dyDescent="0.2">
      <c r="A23" s="34" t="s">
        <v>71</v>
      </c>
      <c r="B23" s="34">
        <v>24</v>
      </c>
      <c r="C23" s="34" t="s">
        <v>72</v>
      </c>
      <c r="D23" s="34" t="s">
        <v>161</v>
      </c>
      <c r="E23" s="34" t="s">
        <v>4</v>
      </c>
      <c r="F23" s="34" t="s">
        <v>149</v>
      </c>
      <c r="G23" s="34" t="s">
        <v>7</v>
      </c>
      <c r="H23" s="34" t="s">
        <v>75</v>
      </c>
      <c r="I23" s="34" t="str">
        <f t="shared" si="0"/>
        <v>Tr1AdeUnin</v>
      </c>
      <c r="J23" s="34" t="s">
        <v>162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129</v>
      </c>
      <c r="V23" s="34">
        <v>38.700000000000003</v>
      </c>
      <c r="W23" s="34">
        <v>83.8</v>
      </c>
      <c r="X23" s="34">
        <v>83.5</v>
      </c>
      <c r="Y23" s="34">
        <v>84.1</v>
      </c>
      <c r="Z23" s="34">
        <v>83.8</v>
      </c>
      <c r="AA23" s="34">
        <v>5.67E-2</v>
      </c>
      <c r="AB23" s="34">
        <v>5.7099999999999998E-2</v>
      </c>
      <c r="AC23" s="34">
        <v>1.01E-2</v>
      </c>
      <c r="AD23" s="34">
        <v>99.148936170212778</v>
      </c>
      <c r="AE23" s="34">
        <v>33.5</v>
      </c>
      <c r="AF23" s="34">
        <v>22.21</v>
      </c>
      <c r="AG23" s="34">
        <v>11.29</v>
      </c>
      <c r="AH23" s="35">
        <v>7.33</v>
      </c>
      <c r="AI23" s="35">
        <v>46</v>
      </c>
      <c r="AJ23" s="35">
        <v>53</v>
      </c>
      <c r="AK23" s="35">
        <v>484</v>
      </c>
      <c r="AL23" s="35">
        <v>2489.6999999999998</v>
      </c>
      <c r="AM23" s="35">
        <v>0</v>
      </c>
      <c r="AN23" s="35">
        <v>16.600000000000001</v>
      </c>
      <c r="AO23" s="35">
        <v>0.8</v>
      </c>
      <c r="AP23" s="35">
        <v>24.3</v>
      </c>
      <c r="AQ23" s="35">
        <v>74.900000000000006</v>
      </c>
      <c r="AR23" s="35">
        <v>3.2</v>
      </c>
      <c r="AS23" s="35">
        <v>4.5</v>
      </c>
      <c r="AT23" s="35">
        <v>18.7</v>
      </c>
      <c r="AU23" s="36" t="s">
        <v>163</v>
      </c>
      <c r="AV23" s="36" t="s">
        <v>164</v>
      </c>
      <c r="AW23" s="37">
        <v>1.1839</v>
      </c>
      <c r="AX23" s="38">
        <v>0.2225</v>
      </c>
      <c r="AY23" s="38">
        <v>3.6324999999999998</v>
      </c>
      <c r="AZ23" s="38">
        <v>0.4864</v>
      </c>
      <c r="BA23" s="38">
        <v>0.24729999999999999</v>
      </c>
      <c r="BB23" s="38">
        <v>0.1227</v>
      </c>
      <c r="BC23" s="39">
        <v>39.56</v>
      </c>
      <c r="BD23" s="39">
        <v>40.85</v>
      </c>
      <c r="BE23" s="39">
        <v>4.55</v>
      </c>
      <c r="BF23" s="39">
        <v>9.84</v>
      </c>
      <c r="BG23" s="39">
        <v>18.23</v>
      </c>
    </row>
    <row r="24" spans="1:59" x14ac:dyDescent="0.2">
      <c r="A24" s="34" t="s">
        <v>71</v>
      </c>
      <c r="B24" s="34">
        <v>25</v>
      </c>
      <c r="C24" s="34" t="s">
        <v>72</v>
      </c>
      <c r="D24" s="34" t="s">
        <v>165</v>
      </c>
      <c r="E24" s="34" t="s">
        <v>4</v>
      </c>
      <c r="F24" s="34" t="s">
        <v>149</v>
      </c>
      <c r="G24" s="34" t="s">
        <v>7</v>
      </c>
      <c r="H24" s="34" t="s">
        <v>75</v>
      </c>
      <c r="I24" s="34" t="str">
        <f t="shared" si="0"/>
        <v>Tr1AdeUnin</v>
      </c>
      <c r="J24" s="34" t="s">
        <v>166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122.1</v>
      </c>
      <c r="V24" s="34">
        <v>45.6</v>
      </c>
      <c r="W24" s="34">
        <v>83.1</v>
      </c>
      <c r="X24" s="34">
        <v>84.4</v>
      </c>
      <c r="Y24" s="34">
        <v>82.9</v>
      </c>
      <c r="Z24" s="34">
        <v>83.466666666666669</v>
      </c>
      <c r="AA24" s="34">
        <v>4.7899999999999998E-2</v>
      </c>
      <c r="AB24" s="34">
        <v>4.9599999999999998E-2</v>
      </c>
      <c r="AC24" s="34">
        <v>9.5999999999999992E-3</v>
      </c>
      <c r="AD24" s="34">
        <v>95.75</v>
      </c>
      <c r="AE24" s="34">
        <v>34.43</v>
      </c>
      <c r="AF24" s="34">
        <v>22.16</v>
      </c>
      <c r="AG24" s="34">
        <v>12.27</v>
      </c>
      <c r="AH24" s="35">
        <v>7.16</v>
      </c>
      <c r="AI24" s="35">
        <v>62</v>
      </c>
      <c r="AJ24" s="35">
        <v>115</v>
      </c>
      <c r="AK24" s="35">
        <v>484</v>
      </c>
      <c r="AL24" s="35">
        <v>2751.1</v>
      </c>
      <c r="AM24" s="35">
        <v>0</v>
      </c>
      <c r="AN24" s="35">
        <v>18.100000000000001</v>
      </c>
      <c r="AO24" s="35">
        <v>1.6</v>
      </c>
      <c r="AP24" s="35">
        <v>22.3</v>
      </c>
      <c r="AQ24" s="35">
        <v>76.099999999999994</v>
      </c>
      <c r="AR24" s="35">
        <v>4.5999999999999996</v>
      </c>
      <c r="AS24" s="35">
        <v>5.0999999999999996</v>
      </c>
      <c r="AT24" s="35">
        <v>41.1</v>
      </c>
      <c r="AU24" s="36" t="s">
        <v>167</v>
      </c>
      <c r="AV24" s="36" t="s">
        <v>168</v>
      </c>
      <c r="AW24" s="37">
        <v>2.51024</v>
      </c>
      <c r="AX24" s="38">
        <v>0.29399999999999998</v>
      </c>
      <c r="AY24" s="38">
        <v>4.3280000000000003</v>
      </c>
      <c r="AZ24" s="38">
        <v>0.75739999999999996</v>
      </c>
      <c r="BA24" s="38">
        <v>0.40079999999999999</v>
      </c>
      <c r="BB24" s="38">
        <v>0.20430000000000001</v>
      </c>
      <c r="BC24" s="39">
        <v>41.85</v>
      </c>
      <c r="BD24" s="39">
        <v>60.49</v>
      </c>
      <c r="BE24" s="39">
        <v>6.62</v>
      </c>
      <c r="BF24" s="39">
        <v>11.55</v>
      </c>
      <c r="BG24" s="39">
        <v>25.72</v>
      </c>
    </row>
    <row r="25" spans="1:59" x14ac:dyDescent="0.2">
      <c r="A25" s="34" t="s">
        <v>71</v>
      </c>
      <c r="B25" s="34">
        <v>26</v>
      </c>
      <c r="C25" s="34" t="s">
        <v>72</v>
      </c>
      <c r="D25" s="34" t="s">
        <v>169</v>
      </c>
      <c r="E25" s="34" t="s">
        <v>4</v>
      </c>
      <c r="F25" s="34" t="s">
        <v>149</v>
      </c>
      <c r="G25" s="34" t="s">
        <v>7</v>
      </c>
      <c r="H25" s="34" t="s">
        <v>75</v>
      </c>
      <c r="I25" s="34" t="str">
        <f t="shared" si="0"/>
        <v>Tr1AdeUnin</v>
      </c>
      <c r="J25" s="34" t="s">
        <v>170</v>
      </c>
      <c r="K25" s="34">
        <v>13.333</v>
      </c>
      <c r="L25" s="34">
        <v>0.13333</v>
      </c>
      <c r="M25" s="34">
        <v>0.37378727190520278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117.5</v>
      </c>
      <c r="V25" s="34">
        <v>44.5</v>
      </c>
      <c r="W25" s="34">
        <v>81.8</v>
      </c>
      <c r="X25" s="34">
        <v>82.5</v>
      </c>
      <c r="Y25" s="34">
        <v>82.1</v>
      </c>
      <c r="Z25" s="34">
        <v>82.13333333333334</v>
      </c>
      <c r="AA25" s="34">
        <v>4.7800000000000002E-2</v>
      </c>
      <c r="AB25" s="34">
        <v>4.9599999999999998E-2</v>
      </c>
      <c r="AC25" s="34">
        <v>9.5999999999999992E-3</v>
      </c>
      <c r="AD25" s="34">
        <v>95.5</v>
      </c>
      <c r="AE25" s="34">
        <v>33.65</v>
      </c>
      <c r="AF25" s="34">
        <v>22.22</v>
      </c>
      <c r="AG25" s="34">
        <v>11.43</v>
      </c>
      <c r="AH25" s="35">
        <v>7.53</v>
      </c>
      <c r="AI25" s="35">
        <v>64</v>
      </c>
      <c r="AJ25" s="35">
        <v>95</v>
      </c>
      <c r="AK25" s="35">
        <v>415</v>
      </c>
      <c r="AL25" s="35">
        <v>2888.4</v>
      </c>
      <c r="AM25" s="35">
        <v>0</v>
      </c>
      <c r="AN25" s="35">
        <v>18.100000000000001</v>
      </c>
      <c r="AO25" s="35">
        <v>1.3</v>
      </c>
      <c r="AP25" s="35">
        <v>19.100000000000001</v>
      </c>
      <c r="AQ25" s="35">
        <v>79.599999999999994</v>
      </c>
      <c r="AR25" s="35">
        <v>4.5</v>
      </c>
      <c r="AS25" s="35">
        <v>5.0999999999999996</v>
      </c>
      <c r="AT25" s="35">
        <v>28.7</v>
      </c>
      <c r="AU25" s="36" t="s">
        <v>171</v>
      </c>
      <c r="AV25" s="36" t="s">
        <v>172</v>
      </c>
      <c r="AW25" s="37">
        <v>2.0740799999999999</v>
      </c>
      <c r="AX25" s="38">
        <v>0.22559999999999999</v>
      </c>
      <c r="AY25" s="38">
        <v>4.0358000000000001</v>
      </c>
      <c r="AZ25" s="38">
        <v>0.78</v>
      </c>
      <c r="BA25" s="38">
        <v>0.3463</v>
      </c>
      <c r="BB25" s="38">
        <v>0.17050000000000001</v>
      </c>
      <c r="BC25" s="39">
        <v>46.21</v>
      </c>
      <c r="BD25" s="39">
        <v>63.54</v>
      </c>
      <c r="BE25" s="39">
        <v>6.05</v>
      </c>
      <c r="BF25" s="39">
        <v>12.1</v>
      </c>
      <c r="BG25" s="39">
        <v>18.43</v>
      </c>
    </row>
    <row r="26" spans="1:59" x14ac:dyDescent="0.2">
      <c r="A26" s="34" t="s">
        <v>71</v>
      </c>
      <c r="B26" s="34">
        <v>27</v>
      </c>
      <c r="C26" s="34" t="s">
        <v>72</v>
      </c>
      <c r="D26" s="34" t="s">
        <v>173</v>
      </c>
      <c r="E26" s="34" t="s">
        <v>4</v>
      </c>
      <c r="F26" s="34" t="s">
        <v>149</v>
      </c>
      <c r="G26" s="34" t="s">
        <v>7</v>
      </c>
      <c r="H26" s="34" t="s">
        <v>75</v>
      </c>
      <c r="I26" s="34" t="str">
        <f t="shared" si="0"/>
        <v>Tr1AdeUnin</v>
      </c>
      <c r="J26" s="34" t="s">
        <v>174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115.8</v>
      </c>
      <c r="V26" s="34">
        <v>49.5</v>
      </c>
      <c r="W26" s="34">
        <v>81.900000000000006</v>
      </c>
      <c r="X26" s="34">
        <v>81.900000000000006</v>
      </c>
      <c r="Y26" s="34">
        <v>82.1</v>
      </c>
      <c r="Z26" s="34">
        <v>81.966666666666669</v>
      </c>
      <c r="AA26" s="34">
        <v>4.8300000000000003E-2</v>
      </c>
      <c r="AB26" s="34">
        <v>5.0599999999999999E-2</v>
      </c>
      <c r="AC26" s="34">
        <v>8.9999999999999993E-3</v>
      </c>
      <c r="AD26" s="34">
        <v>94.471153846153854</v>
      </c>
      <c r="AE26" s="34">
        <v>33.479999999999997</v>
      </c>
      <c r="AF26" s="34">
        <v>22.3</v>
      </c>
      <c r="AG26" s="34">
        <v>11.179999999999996</v>
      </c>
      <c r="AH26" s="35">
        <v>7.46</v>
      </c>
      <c r="AI26" s="35">
        <v>69</v>
      </c>
      <c r="AJ26" s="35">
        <v>92</v>
      </c>
      <c r="AK26" s="35">
        <v>503</v>
      </c>
      <c r="AL26" s="35">
        <v>2991.3</v>
      </c>
      <c r="AM26" s="35">
        <v>0</v>
      </c>
      <c r="AN26" s="35">
        <v>19.399999999999999</v>
      </c>
      <c r="AO26" s="35">
        <v>1.2</v>
      </c>
      <c r="AP26" s="35">
        <v>21.6</v>
      </c>
      <c r="AQ26" s="35">
        <v>77.2</v>
      </c>
      <c r="AR26" s="35">
        <v>4.8</v>
      </c>
      <c r="AS26" s="35">
        <v>4.9000000000000004</v>
      </c>
      <c r="AT26" s="35">
        <v>26.5</v>
      </c>
      <c r="AU26" s="36" t="s">
        <v>175</v>
      </c>
      <c r="AV26" s="36" t="s">
        <v>176</v>
      </c>
      <c r="AW26" s="37">
        <v>1.5223</v>
      </c>
      <c r="AX26" s="38">
        <v>0.255</v>
      </c>
      <c r="AY26" s="38">
        <v>4.0350999999999999</v>
      </c>
      <c r="AZ26" s="38">
        <v>0.69989999999999997</v>
      </c>
      <c r="BA26" s="38">
        <v>0.30320000000000003</v>
      </c>
      <c r="BB26" s="38">
        <v>0.14729999999999999</v>
      </c>
      <c r="BC26" s="39">
        <v>47.39</v>
      </c>
      <c r="BD26" s="39">
        <v>51.6</v>
      </c>
      <c r="BE26" s="39">
        <v>4.8499999999999996</v>
      </c>
      <c r="BF26" s="39">
        <v>10.220000000000001</v>
      </c>
      <c r="BG26" s="39">
        <v>15.97</v>
      </c>
    </row>
    <row r="27" spans="1:59" x14ac:dyDescent="0.2">
      <c r="A27" s="34" t="s">
        <v>71</v>
      </c>
      <c r="B27" s="34">
        <v>28</v>
      </c>
      <c r="C27" s="34" t="s">
        <v>72</v>
      </c>
      <c r="D27" s="34" t="s">
        <v>177</v>
      </c>
      <c r="E27" s="34" t="s">
        <v>4</v>
      </c>
      <c r="F27" s="34" t="s">
        <v>149</v>
      </c>
      <c r="G27" s="34" t="s">
        <v>7</v>
      </c>
      <c r="H27" s="34" t="s">
        <v>75</v>
      </c>
      <c r="I27" s="34" t="str">
        <f t="shared" si="0"/>
        <v>Tr1AdeUnin</v>
      </c>
      <c r="J27" s="34" t="s">
        <v>178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118.4</v>
      </c>
      <c r="V27" s="34">
        <v>42.6</v>
      </c>
      <c r="W27" s="34">
        <v>81.3</v>
      </c>
      <c r="X27" s="34">
        <v>82.4</v>
      </c>
      <c r="Y27" s="34">
        <v>82.1</v>
      </c>
      <c r="Z27" s="34">
        <v>81.933333333333323</v>
      </c>
      <c r="AA27" s="34">
        <v>5.2200000000000003E-2</v>
      </c>
      <c r="AB27" s="34">
        <v>5.5100000000000003E-2</v>
      </c>
      <c r="AC27" s="34">
        <v>1.01E-2</v>
      </c>
      <c r="AD27" s="34">
        <v>93.555555555555557</v>
      </c>
      <c r="AE27" s="34">
        <v>34.99</v>
      </c>
      <c r="AF27" s="34">
        <v>21.94</v>
      </c>
      <c r="AG27" s="34">
        <v>13.05</v>
      </c>
      <c r="AH27" s="35">
        <v>7.49</v>
      </c>
      <c r="AI27" s="35">
        <v>85</v>
      </c>
      <c r="AJ27" s="35">
        <v>93</v>
      </c>
      <c r="AK27" s="35">
        <v>457</v>
      </c>
      <c r="AL27" s="35">
        <v>2937.4</v>
      </c>
      <c r="AM27" s="35">
        <v>0</v>
      </c>
      <c r="AN27" s="35">
        <v>18.7</v>
      </c>
      <c r="AO27" s="35">
        <v>1.3</v>
      </c>
      <c r="AP27" s="35">
        <v>20.3</v>
      </c>
      <c r="AQ27" s="35">
        <v>78.400000000000006</v>
      </c>
      <c r="AR27" s="35">
        <v>12.7</v>
      </c>
      <c r="AS27" s="35">
        <v>5.2</v>
      </c>
      <c r="AT27" s="35">
        <v>24.5</v>
      </c>
      <c r="AU27" s="36" t="s">
        <v>179</v>
      </c>
      <c r="AV27" s="36" t="s">
        <v>180</v>
      </c>
      <c r="AW27" s="37">
        <v>1.65954</v>
      </c>
      <c r="AX27" s="38">
        <v>0.2089</v>
      </c>
      <c r="AY27" s="38">
        <v>3.7877999999999998</v>
      </c>
      <c r="AZ27" s="38">
        <v>0.69359999999999999</v>
      </c>
      <c r="BA27" s="38">
        <v>0.31890000000000002</v>
      </c>
      <c r="BB27" s="38">
        <v>0.14610000000000001</v>
      </c>
      <c r="BC27" s="39">
        <v>62.82</v>
      </c>
      <c r="BD27" s="39">
        <v>58.79</v>
      </c>
      <c r="BE27" s="39">
        <v>5.5</v>
      </c>
      <c r="BF27" s="39">
        <v>11.69</v>
      </c>
      <c r="BG27" s="39">
        <v>18.09</v>
      </c>
    </row>
    <row r="28" spans="1:59" x14ac:dyDescent="0.2">
      <c r="A28" s="34" t="s">
        <v>71</v>
      </c>
      <c r="B28" s="34">
        <v>29</v>
      </c>
      <c r="C28" s="34" t="s">
        <v>72</v>
      </c>
      <c r="D28" s="34" t="s">
        <v>181</v>
      </c>
      <c r="E28" s="34" t="s">
        <v>4</v>
      </c>
      <c r="F28" s="34" t="s">
        <v>149</v>
      </c>
      <c r="G28" s="34" t="s">
        <v>7</v>
      </c>
      <c r="H28" s="34" t="s">
        <v>75</v>
      </c>
      <c r="I28" s="34" t="str">
        <f t="shared" si="0"/>
        <v>Tr1AdeUnin</v>
      </c>
      <c r="J28" s="34" t="s">
        <v>182</v>
      </c>
      <c r="K28" s="34">
        <v>13.333</v>
      </c>
      <c r="L28" s="34">
        <v>0.13333</v>
      </c>
      <c r="M28" s="34">
        <v>0.37378727190520278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132.30000000000001</v>
      </c>
      <c r="V28" s="34">
        <v>46.5</v>
      </c>
      <c r="W28" s="34">
        <v>81.900000000000006</v>
      </c>
      <c r="X28" s="34">
        <v>81.7</v>
      </c>
      <c r="Y28" s="34">
        <v>81.599999999999994</v>
      </c>
      <c r="Z28" s="34">
        <v>81.733333333333334</v>
      </c>
      <c r="AA28" s="34">
        <v>4.3799999999999999E-2</v>
      </c>
      <c r="AB28" s="34">
        <v>4.6600000000000003E-2</v>
      </c>
      <c r="AC28" s="34">
        <v>8.9999999999999993E-3</v>
      </c>
      <c r="AD28" s="34">
        <v>92.553191489361694</v>
      </c>
      <c r="AE28" s="34">
        <v>34.31</v>
      </c>
      <c r="AF28" s="34">
        <v>22.18</v>
      </c>
      <c r="AG28" s="34">
        <v>12.130000000000003</v>
      </c>
      <c r="AH28" s="35">
        <v>6.76</v>
      </c>
      <c r="AI28" s="35">
        <v>56</v>
      </c>
      <c r="AJ28" s="35">
        <v>140</v>
      </c>
      <c r="AK28" s="35">
        <v>415</v>
      </c>
      <c r="AL28" s="35">
        <v>2930.4</v>
      </c>
      <c r="AM28" s="35">
        <v>2</v>
      </c>
      <c r="AN28" s="35">
        <v>20.5</v>
      </c>
      <c r="AO28" s="35">
        <v>1.8</v>
      </c>
      <c r="AP28" s="35">
        <v>16.899999999999999</v>
      </c>
      <c r="AQ28" s="35">
        <v>71.599999999999994</v>
      </c>
      <c r="AR28" s="35">
        <v>4.0999999999999996</v>
      </c>
      <c r="AS28" s="35">
        <v>3.8</v>
      </c>
      <c r="AT28" s="35">
        <v>30.1</v>
      </c>
      <c r="AU28" s="36" t="s">
        <v>183</v>
      </c>
      <c r="AV28" s="36" t="s">
        <v>184</v>
      </c>
      <c r="AW28" s="37">
        <v>2.40496</v>
      </c>
      <c r="AX28" s="38">
        <v>0.23710000000000001</v>
      </c>
      <c r="AY28" s="38">
        <v>4.3098000000000001</v>
      </c>
      <c r="AZ28" s="38">
        <v>0.90029999999999999</v>
      </c>
      <c r="BA28" s="38">
        <v>0.35720000000000002</v>
      </c>
      <c r="BB28" s="38">
        <v>0.2084</v>
      </c>
      <c r="BC28" s="39">
        <v>53.87</v>
      </c>
      <c r="BD28" s="39">
        <v>78.849999999999994</v>
      </c>
      <c r="BE28" s="39">
        <v>6.58</v>
      </c>
      <c r="BF28" s="39">
        <v>12.84</v>
      </c>
      <c r="BG28" s="39">
        <v>22.48</v>
      </c>
    </row>
    <row r="29" spans="1:59" x14ac:dyDescent="0.2">
      <c r="A29" s="34" t="s">
        <v>71</v>
      </c>
      <c r="B29" s="34">
        <v>31</v>
      </c>
      <c r="C29" s="34" t="s">
        <v>72</v>
      </c>
      <c r="D29" s="34" t="s">
        <v>185</v>
      </c>
      <c r="E29" s="34" t="s">
        <v>4</v>
      </c>
      <c r="F29" s="34" t="s">
        <v>149</v>
      </c>
      <c r="G29" s="34" t="s">
        <v>3</v>
      </c>
      <c r="H29" s="34" t="s">
        <v>112</v>
      </c>
      <c r="I29" s="34" t="str">
        <f t="shared" si="0"/>
        <v>Tr1AdeInoc</v>
      </c>
      <c r="J29" s="34" t="s">
        <v>186</v>
      </c>
      <c r="K29" s="34">
        <v>86.667000000000002</v>
      </c>
      <c r="L29" s="34">
        <v>0.86667000000000005</v>
      </c>
      <c r="M29" s="34">
        <v>1.1970090548896939</v>
      </c>
      <c r="N29" s="34">
        <v>1</v>
      </c>
      <c r="O29" s="34">
        <v>0.16666666666666666</v>
      </c>
      <c r="P29" s="34">
        <v>0.42053433528396511</v>
      </c>
      <c r="Q29" s="34">
        <v>16.666666666666664</v>
      </c>
      <c r="R29" s="34">
        <v>0</v>
      </c>
      <c r="S29" s="34">
        <v>0</v>
      </c>
      <c r="T29" s="34">
        <v>0</v>
      </c>
      <c r="U29" s="34">
        <v>125.8</v>
      </c>
      <c r="V29" s="34">
        <v>41.9</v>
      </c>
      <c r="W29" s="34">
        <v>82.7</v>
      </c>
      <c r="X29" s="34">
        <v>83.3</v>
      </c>
      <c r="Y29" s="34">
        <v>83.4</v>
      </c>
      <c r="Z29" s="34">
        <v>83.13333333333334</v>
      </c>
      <c r="AA29" s="34">
        <v>5.3499999999999999E-2</v>
      </c>
      <c r="AB29" s="34">
        <v>5.4800000000000001E-2</v>
      </c>
      <c r="AC29" s="34">
        <v>1.1299999999999999E-2</v>
      </c>
      <c r="AD29" s="34">
        <v>97.011494252873547</v>
      </c>
      <c r="AE29" s="34">
        <v>39.299999999999997</v>
      </c>
      <c r="AF29" s="34">
        <v>20.14</v>
      </c>
      <c r="AG29" s="34">
        <v>19.159999999999997</v>
      </c>
      <c r="AH29" s="35">
        <v>7.5</v>
      </c>
      <c r="AI29" s="35">
        <v>62</v>
      </c>
      <c r="AJ29" s="35">
        <v>94</v>
      </c>
      <c r="AK29" s="35">
        <v>422</v>
      </c>
      <c r="AL29" s="35">
        <v>2959.8</v>
      </c>
      <c r="AM29" s="35">
        <v>0</v>
      </c>
      <c r="AN29" s="35">
        <v>18.600000000000001</v>
      </c>
      <c r="AO29" s="35">
        <v>1.3</v>
      </c>
      <c r="AP29" s="35">
        <v>19</v>
      </c>
      <c r="AQ29" s="35">
        <v>79.8</v>
      </c>
      <c r="AR29" s="35">
        <v>4.5999999999999996</v>
      </c>
      <c r="AS29" s="35">
        <v>4.2</v>
      </c>
      <c r="AT29" s="35">
        <v>36.1</v>
      </c>
      <c r="AU29" s="36" t="s">
        <v>187</v>
      </c>
      <c r="AV29" s="36" t="s">
        <v>188</v>
      </c>
      <c r="AW29" s="37">
        <v>1.41326</v>
      </c>
      <c r="AX29" s="38">
        <v>0.18290000000000001</v>
      </c>
      <c r="AY29" s="38">
        <v>3.1040999999999999</v>
      </c>
      <c r="AZ29" s="38">
        <v>0.56579999999999997</v>
      </c>
      <c r="BA29" s="38">
        <v>0.29649999999999999</v>
      </c>
      <c r="BB29" s="38">
        <v>0.13389999999999999</v>
      </c>
      <c r="BC29" s="39">
        <v>54</v>
      </c>
      <c r="BD29" s="39">
        <v>43.81</v>
      </c>
      <c r="BE29" s="39">
        <v>5.04</v>
      </c>
      <c r="BF29" s="39">
        <v>9.86</v>
      </c>
      <c r="BG29" s="39">
        <v>20.02</v>
      </c>
    </row>
    <row r="30" spans="1:59" x14ac:dyDescent="0.2">
      <c r="A30" s="34" t="s">
        <v>71</v>
      </c>
      <c r="B30" s="34">
        <v>32</v>
      </c>
      <c r="C30" s="34" t="s">
        <v>72</v>
      </c>
      <c r="D30" s="34" t="s">
        <v>189</v>
      </c>
      <c r="E30" s="34" t="s">
        <v>4</v>
      </c>
      <c r="F30" s="34" t="s">
        <v>149</v>
      </c>
      <c r="G30" s="34" t="s">
        <v>3</v>
      </c>
      <c r="H30" s="34" t="s">
        <v>112</v>
      </c>
      <c r="I30" s="34" t="str">
        <f t="shared" si="0"/>
        <v>Tr1AdeInoc</v>
      </c>
      <c r="J30" s="34" t="s">
        <v>190</v>
      </c>
      <c r="K30" s="34">
        <v>46.666999999999994</v>
      </c>
      <c r="L30" s="34">
        <v>0.46666999999999997</v>
      </c>
      <c r="M30" s="34">
        <v>0.75204342995711382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115.8</v>
      </c>
      <c r="V30" s="34">
        <v>43.3</v>
      </c>
      <c r="W30" s="34">
        <v>82.6</v>
      </c>
      <c r="X30" s="34">
        <v>83.2</v>
      </c>
      <c r="Y30" s="34">
        <v>84.4</v>
      </c>
      <c r="Z30" s="34">
        <v>83.4</v>
      </c>
      <c r="AA30" s="34">
        <v>4.7100000000000003E-2</v>
      </c>
      <c r="AB30" s="34">
        <v>4.9500000000000002E-2</v>
      </c>
      <c r="AC30" s="34">
        <v>0.01</v>
      </c>
      <c r="AD30" s="34">
        <v>93.924050632911388</v>
      </c>
      <c r="AE30" s="34">
        <v>34.200000000000003</v>
      </c>
      <c r="AF30" s="34">
        <v>22.18</v>
      </c>
      <c r="AG30" s="34">
        <v>12.020000000000003</v>
      </c>
      <c r="AH30" s="35">
        <v>7.24</v>
      </c>
      <c r="AI30" s="35">
        <v>63</v>
      </c>
      <c r="AJ30" s="35">
        <v>109</v>
      </c>
      <c r="AK30" s="35">
        <v>393</v>
      </c>
      <c r="AL30" s="35">
        <v>2807.5</v>
      </c>
      <c r="AM30" s="35">
        <v>0</v>
      </c>
      <c r="AN30" s="35">
        <v>17.600000000000001</v>
      </c>
      <c r="AO30" s="35">
        <v>1.6</v>
      </c>
      <c r="AP30" s="35">
        <v>18.600000000000001</v>
      </c>
      <c r="AQ30" s="35">
        <v>79.8</v>
      </c>
      <c r="AR30" s="35">
        <v>5.0999999999999996</v>
      </c>
      <c r="AS30" s="35">
        <v>5.0999999999999996</v>
      </c>
      <c r="AT30" s="35">
        <v>26.9</v>
      </c>
      <c r="AU30" s="36" t="s">
        <v>191</v>
      </c>
      <c r="AV30" s="36" t="s">
        <v>192</v>
      </c>
      <c r="AW30" s="37">
        <v>2.6202200000000002</v>
      </c>
      <c r="AX30" s="38">
        <v>0.29949999999999999</v>
      </c>
      <c r="AY30" s="38">
        <v>3.3088000000000002</v>
      </c>
      <c r="AZ30" s="38">
        <v>0.68579999999999997</v>
      </c>
      <c r="BA30" s="38">
        <v>0.39950000000000002</v>
      </c>
      <c r="BB30" s="38">
        <v>0.19170000000000001</v>
      </c>
      <c r="BC30" s="39">
        <v>27.16</v>
      </c>
      <c r="BD30" s="39">
        <v>74.77</v>
      </c>
      <c r="BE30" s="39">
        <v>6.23</v>
      </c>
      <c r="BF30" s="39">
        <v>8.51</v>
      </c>
      <c r="BG30" s="39">
        <v>21.72</v>
      </c>
    </row>
    <row r="31" spans="1:59" x14ac:dyDescent="0.2">
      <c r="A31" s="34" t="s">
        <v>71</v>
      </c>
      <c r="B31" s="34">
        <v>33</v>
      </c>
      <c r="C31" s="34" t="s">
        <v>72</v>
      </c>
      <c r="D31" s="34" t="s">
        <v>193</v>
      </c>
      <c r="E31" s="34" t="s">
        <v>4</v>
      </c>
      <c r="F31" s="34" t="s">
        <v>149</v>
      </c>
      <c r="G31" s="34" t="s">
        <v>3</v>
      </c>
      <c r="H31" s="34" t="s">
        <v>112</v>
      </c>
      <c r="I31" s="34" t="str">
        <f t="shared" si="0"/>
        <v>Tr1AdeInoc</v>
      </c>
      <c r="J31" s="34" t="s">
        <v>194</v>
      </c>
      <c r="K31" s="34">
        <v>26.667000000000002</v>
      </c>
      <c r="L31" s="34">
        <v>0.26667000000000002</v>
      </c>
      <c r="M31" s="34">
        <v>0.54264287113396514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119.6</v>
      </c>
      <c r="V31" s="34">
        <v>50.1</v>
      </c>
      <c r="W31" s="34">
        <v>82.7</v>
      </c>
      <c r="X31" s="34">
        <v>83.4</v>
      </c>
      <c r="Y31" s="34">
        <v>83.2</v>
      </c>
      <c r="Z31" s="34">
        <v>83.100000000000009</v>
      </c>
      <c r="AA31" s="34">
        <v>4.7100000000000003E-2</v>
      </c>
      <c r="AB31" s="34">
        <v>4.9399999999999999E-2</v>
      </c>
      <c r="AC31" s="34">
        <v>8.8000000000000005E-3</v>
      </c>
      <c r="AD31" s="34">
        <v>94.334975369458135</v>
      </c>
      <c r="AE31" s="34">
        <v>29.74</v>
      </c>
      <c r="AF31" s="34">
        <v>22.25</v>
      </c>
      <c r="AG31" s="34">
        <v>7.4899999999999984</v>
      </c>
      <c r="AH31" s="35">
        <v>7.42</v>
      </c>
      <c r="AI31" s="35">
        <v>71</v>
      </c>
      <c r="AJ31" s="35">
        <v>94</v>
      </c>
      <c r="AK31" s="35">
        <v>428</v>
      </c>
      <c r="AL31" s="35">
        <v>3014.7</v>
      </c>
      <c r="AM31" s="35">
        <v>0</v>
      </c>
      <c r="AN31" s="35">
        <v>18.8</v>
      </c>
      <c r="AO31" s="35">
        <v>1.3</v>
      </c>
      <c r="AP31" s="35">
        <v>19</v>
      </c>
      <c r="AQ31" s="35">
        <v>79.8</v>
      </c>
      <c r="AR31" s="35">
        <v>5.3</v>
      </c>
      <c r="AS31" s="35">
        <v>5.3</v>
      </c>
      <c r="AT31" s="35">
        <v>36.299999999999997</v>
      </c>
      <c r="AU31" s="36" t="s">
        <v>195</v>
      </c>
      <c r="AV31" s="36" t="s">
        <v>196</v>
      </c>
      <c r="AW31" s="37">
        <v>2.3748800000000001</v>
      </c>
      <c r="AX31" s="38">
        <v>0.35599999999999998</v>
      </c>
      <c r="AY31" s="38">
        <v>4.21</v>
      </c>
      <c r="AZ31" s="38">
        <v>0.71589999999999998</v>
      </c>
      <c r="BA31" s="38">
        <v>0.3826</v>
      </c>
      <c r="BB31" s="38">
        <v>0.19969999999999999</v>
      </c>
      <c r="BC31" s="39">
        <v>24.17</v>
      </c>
      <c r="BD31" s="39">
        <v>70.989999999999995</v>
      </c>
      <c r="BE31" s="39">
        <v>6.43</v>
      </c>
      <c r="BF31" s="39">
        <v>10.33</v>
      </c>
      <c r="BG31" s="39">
        <v>22.89</v>
      </c>
    </row>
    <row r="32" spans="1:59" x14ac:dyDescent="0.2">
      <c r="A32" s="34" t="s">
        <v>71</v>
      </c>
      <c r="B32" s="34">
        <v>34</v>
      </c>
      <c r="C32" s="34" t="s">
        <v>72</v>
      </c>
      <c r="D32" s="34" t="s">
        <v>197</v>
      </c>
      <c r="E32" s="34" t="s">
        <v>4</v>
      </c>
      <c r="F32" s="34" t="s">
        <v>149</v>
      </c>
      <c r="G32" s="34" t="s">
        <v>3</v>
      </c>
      <c r="H32" s="34" t="s">
        <v>112</v>
      </c>
      <c r="I32" s="34" t="str">
        <f t="shared" si="0"/>
        <v>Tr1AdeInoc</v>
      </c>
      <c r="J32" s="34" t="s">
        <v>198</v>
      </c>
      <c r="K32" s="34">
        <v>86.667000000000002</v>
      </c>
      <c r="L32" s="34">
        <v>0.86667000000000005</v>
      </c>
      <c r="M32" s="34">
        <v>1.1970090548896939</v>
      </c>
      <c r="N32" s="34">
        <v>2</v>
      </c>
      <c r="O32" s="34">
        <v>0.33333333333333331</v>
      </c>
      <c r="P32" s="34">
        <v>0.61547970867038726</v>
      </c>
      <c r="Q32" s="34">
        <v>33.333333333333329</v>
      </c>
      <c r="R32" s="34">
        <v>0</v>
      </c>
      <c r="S32" s="34">
        <v>0</v>
      </c>
      <c r="T32" s="34">
        <v>0</v>
      </c>
      <c r="U32" s="34">
        <v>126.9</v>
      </c>
      <c r="V32" s="34">
        <v>37.5</v>
      </c>
      <c r="W32" s="34">
        <v>82.9</v>
      </c>
      <c r="X32" s="34">
        <v>83.5</v>
      </c>
      <c r="Y32" s="34">
        <v>82.7</v>
      </c>
      <c r="Z32" s="34">
        <v>83.033333333333346</v>
      </c>
      <c r="AA32" s="34">
        <v>5.2600000000000001E-2</v>
      </c>
      <c r="AB32" s="34">
        <v>5.6800000000000003E-2</v>
      </c>
      <c r="AC32" s="34">
        <v>1.0999999999999999E-2</v>
      </c>
      <c r="AD32" s="34">
        <v>90.829694323144082</v>
      </c>
      <c r="AE32" s="34">
        <v>37.25</v>
      </c>
      <c r="AF32" s="34">
        <v>22.25</v>
      </c>
      <c r="AG32" s="34">
        <v>15</v>
      </c>
      <c r="AH32" s="35">
        <v>7.38</v>
      </c>
      <c r="AI32" s="35">
        <v>45</v>
      </c>
      <c r="AJ32" s="35">
        <v>71</v>
      </c>
      <c r="AK32" s="35">
        <v>429</v>
      </c>
      <c r="AL32" s="35">
        <v>2776.9</v>
      </c>
      <c r="AM32" s="35">
        <v>0</v>
      </c>
      <c r="AN32" s="35">
        <v>17.600000000000001</v>
      </c>
      <c r="AO32" s="35">
        <v>1</v>
      </c>
      <c r="AP32" s="35">
        <v>20.3</v>
      </c>
      <c r="AQ32" s="35">
        <v>78.7</v>
      </c>
      <c r="AR32" s="35">
        <v>3.2</v>
      </c>
      <c r="AS32" s="35">
        <v>5.0999999999999996</v>
      </c>
      <c r="AT32" s="35">
        <v>26.2</v>
      </c>
      <c r="AU32" s="36" t="s">
        <v>199</v>
      </c>
      <c r="AV32" s="36" t="s">
        <v>200</v>
      </c>
      <c r="AW32" s="37">
        <v>1.1293800000000001</v>
      </c>
      <c r="AX32" s="38">
        <v>0.1857</v>
      </c>
      <c r="AY32" s="38">
        <v>3.2433999999999998</v>
      </c>
      <c r="AZ32" s="38">
        <v>0.54910000000000003</v>
      </c>
      <c r="BA32" s="38">
        <v>0.2737</v>
      </c>
      <c r="BB32" s="38">
        <v>0.1042</v>
      </c>
      <c r="BC32" s="39">
        <v>61.41</v>
      </c>
      <c r="BD32" s="39">
        <v>52.23</v>
      </c>
      <c r="BE32" s="39">
        <v>4.32</v>
      </c>
      <c r="BF32" s="39">
        <v>9.91</v>
      </c>
      <c r="BG32" s="39">
        <v>14.54</v>
      </c>
    </row>
    <row r="33" spans="1:59" x14ac:dyDescent="0.2">
      <c r="A33" s="34" t="s">
        <v>71</v>
      </c>
      <c r="B33" s="34">
        <v>35</v>
      </c>
      <c r="C33" s="34" t="s">
        <v>72</v>
      </c>
      <c r="D33" s="34" t="s">
        <v>201</v>
      </c>
      <c r="E33" s="34" t="s">
        <v>4</v>
      </c>
      <c r="F33" s="34" t="s">
        <v>149</v>
      </c>
      <c r="G33" s="34" t="s">
        <v>3</v>
      </c>
      <c r="H33" s="34" t="s">
        <v>112</v>
      </c>
      <c r="I33" s="34" t="str">
        <f t="shared" si="0"/>
        <v>Tr1AdeInoc</v>
      </c>
      <c r="J33" s="34" t="s">
        <v>202</v>
      </c>
      <c r="K33" s="34">
        <v>86.667000000000002</v>
      </c>
      <c r="L33" s="34">
        <v>0.86667000000000005</v>
      </c>
      <c r="M33" s="34">
        <v>1.1970090548896939</v>
      </c>
      <c r="N33" s="34">
        <v>5</v>
      </c>
      <c r="O33" s="34">
        <v>0.83333333333333337</v>
      </c>
      <c r="P33" s="34">
        <v>1.1502619915109316</v>
      </c>
      <c r="Q33" s="34">
        <v>83.333333333333343</v>
      </c>
      <c r="R33" s="34">
        <v>0</v>
      </c>
      <c r="S33" s="34">
        <v>0</v>
      </c>
      <c r="T33" s="34">
        <v>0</v>
      </c>
      <c r="U33" s="34">
        <v>119.2</v>
      </c>
      <c r="V33" s="34">
        <v>42</v>
      </c>
      <c r="W33" s="34">
        <v>82.9</v>
      </c>
      <c r="X33" s="34">
        <v>82.8</v>
      </c>
      <c r="Y33" s="34">
        <v>84.2</v>
      </c>
      <c r="Z33" s="34">
        <v>83.3</v>
      </c>
      <c r="AA33" s="34">
        <v>4.19E-2</v>
      </c>
      <c r="AB33" s="34">
        <v>4.3400000000000001E-2</v>
      </c>
      <c r="AC33" s="34">
        <v>9.7000000000000003E-3</v>
      </c>
      <c r="AD33" s="34">
        <v>95.548961424332333</v>
      </c>
      <c r="AE33" s="34">
        <v>35.9</v>
      </c>
      <c r="AF33" s="34">
        <v>22.27</v>
      </c>
      <c r="AG33" s="34">
        <v>13.629999999999999</v>
      </c>
      <c r="AH33" s="35">
        <v>7.45</v>
      </c>
      <c r="AI33" s="35">
        <v>57</v>
      </c>
      <c r="AJ33" s="35">
        <v>87</v>
      </c>
      <c r="AK33" s="35">
        <v>443</v>
      </c>
      <c r="AL33" s="35">
        <v>2883</v>
      </c>
      <c r="AM33" s="35">
        <v>0</v>
      </c>
      <c r="AN33" s="35">
        <v>18.3</v>
      </c>
      <c r="AO33" s="35">
        <v>1.2</v>
      </c>
      <c r="AP33" s="35">
        <v>20.100000000000001</v>
      </c>
      <c r="AQ33" s="35">
        <v>78.599999999999994</v>
      </c>
      <c r="AR33" s="35">
        <v>4.0999999999999996</v>
      </c>
      <c r="AS33" s="35">
        <v>5.3</v>
      </c>
      <c r="AT33" s="35">
        <v>32.700000000000003</v>
      </c>
      <c r="AU33" s="36" t="s">
        <v>203</v>
      </c>
      <c r="AV33" s="36" t="s">
        <v>204</v>
      </c>
      <c r="AW33" s="37">
        <v>2.0120399999999998</v>
      </c>
      <c r="AX33" s="38">
        <v>0.185</v>
      </c>
      <c r="AY33" s="38">
        <v>3.4209999999999998</v>
      </c>
      <c r="AZ33" s="38">
        <v>0.72450000000000003</v>
      </c>
      <c r="BA33" s="38">
        <v>0.36880000000000002</v>
      </c>
      <c r="BB33" s="38">
        <v>0.15740000000000001</v>
      </c>
      <c r="BC33" s="39">
        <v>46.26</v>
      </c>
      <c r="BD33" s="39">
        <v>63.15</v>
      </c>
      <c r="BE33" s="39">
        <v>5.78</v>
      </c>
      <c r="BF33" s="39">
        <v>9.91</v>
      </c>
      <c r="BG33" s="39">
        <v>14.38</v>
      </c>
    </row>
    <row r="34" spans="1:59" x14ac:dyDescent="0.2">
      <c r="A34" s="34" t="s">
        <v>71</v>
      </c>
      <c r="B34" s="34">
        <v>36</v>
      </c>
      <c r="C34" s="34" t="s">
        <v>72</v>
      </c>
      <c r="D34" s="34" t="s">
        <v>205</v>
      </c>
      <c r="E34" s="34" t="s">
        <v>4</v>
      </c>
      <c r="F34" s="34" t="s">
        <v>149</v>
      </c>
      <c r="G34" s="34" t="s">
        <v>3</v>
      </c>
      <c r="H34" s="34" t="s">
        <v>112</v>
      </c>
      <c r="I34" s="34" t="str">
        <f t="shared" si="0"/>
        <v>Tr1AdeInoc</v>
      </c>
      <c r="J34" s="34" t="s">
        <v>206</v>
      </c>
      <c r="K34" s="34">
        <v>6.6669999999999989</v>
      </c>
      <c r="L34" s="34">
        <v>6.6669999999999993E-2</v>
      </c>
      <c r="M34" s="34">
        <v>0.26116409235652055</v>
      </c>
      <c r="N34" s="34">
        <v>3</v>
      </c>
      <c r="O34" s="34">
        <v>0.5</v>
      </c>
      <c r="P34" s="34">
        <v>0.78539816339744839</v>
      </c>
      <c r="Q34" s="34">
        <v>50</v>
      </c>
      <c r="R34" s="34">
        <v>0</v>
      </c>
      <c r="S34" s="34">
        <v>0</v>
      </c>
      <c r="T34" s="34">
        <v>0</v>
      </c>
      <c r="U34" s="34">
        <v>113.3</v>
      </c>
      <c r="V34" s="34">
        <v>40.1</v>
      </c>
      <c r="W34" s="34">
        <v>82.4</v>
      </c>
      <c r="X34" s="34">
        <v>83.9</v>
      </c>
      <c r="Y34" s="34">
        <v>83.8</v>
      </c>
      <c r="Z34" s="34">
        <v>83.366666666666674</v>
      </c>
      <c r="AA34" s="34">
        <v>5.16E-2</v>
      </c>
      <c r="AB34" s="34">
        <v>5.5100000000000003E-2</v>
      </c>
      <c r="AC34" s="34">
        <v>1.01E-2</v>
      </c>
      <c r="AD34" s="34">
        <v>92.222222222222214</v>
      </c>
      <c r="AE34" s="34">
        <v>34.24</v>
      </c>
      <c r="AF34" s="34">
        <v>22.39</v>
      </c>
      <c r="AG34" s="34">
        <v>11.850000000000001</v>
      </c>
      <c r="AH34" s="35">
        <v>7.08</v>
      </c>
      <c r="AI34" s="35">
        <v>76</v>
      </c>
      <c r="AJ34" s="35">
        <v>87</v>
      </c>
      <c r="AK34" s="35">
        <v>505</v>
      </c>
      <c r="AL34" s="35">
        <v>2808.7</v>
      </c>
      <c r="AM34" s="35">
        <v>0</v>
      </c>
      <c r="AN34" s="35">
        <v>18.5</v>
      </c>
      <c r="AO34" s="35">
        <v>1.2</v>
      </c>
      <c r="AP34" s="35">
        <v>22.8</v>
      </c>
      <c r="AQ34" s="35">
        <v>76</v>
      </c>
      <c r="AR34" s="35">
        <v>5.4</v>
      </c>
      <c r="AS34" s="35">
        <v>4.2</v>
      </c>
      <c r="AT34" s="35">
        <v>29.2</v>
      </c>
      <c r="AU34" s="36" t="s">
        <v>207</v>
      </c>
      <c r="AV34" s="36" t="s">
        <v>208</v>
      </c>
      <c r="AW34" s="37">
        <v>1.24594</v>
      </c>
      <c r="AX34" s="38">
        <v>0.22509999999999999</v>
      </c>
      <c r="AY34" s="38">
        <v>3.5289999999999999</v>
      </c>
      <c r="AZ34" s="38">
        <v>0.55389999999999995</v>
      </c>
      <c r="BA34" s="38">
        <v>0.28839999999999999</v>
      </c>
      <c r="BB34" s="38">
        <v>0.1129</v>
      </c>
      <c r="BC34" s="39">
        <v>27.82</v>
      </c>
      <c r="BD34" s="39">
        <v>51.48</v>
      </c>
      <c r="BE34" s="39">
        <v>3.67</v>
      </c>
      <c r="BF34" s="39">
        <v>8.66</v>
      </c>
      <c r="BG34" s="39">
        <v>16.670000000000002</v>
      </c>
    </row>
    <row r="35" spans="1:59" x14ac:dyDescent="0.2">
      <c r="A35" s="34" t="s">
        <v>71</v>
      </c>
      <c r="B35" s="34">
        <v>37</v>
      </c>
      <c r="C35" s="34" t="s">
        <v>72</v>
      </c>
      <c r="D35" s="34" t="s">
        <v>209</v>
      </c>
      <c r="E35" s="34" t="s">
        <v>4</v>
      </c>
      <c r="F35" s="34" t="s">
        <v>149</v>
      </c>
      <c r="G35" s="34" t="s">
        <v>3</v>
      </c>
      <c r="H35" s="34" t="s">
        <v>112</v>
      </c>
      <c r="I35" s="34" t="str">
        <f t="shared" si="0"/>
        <v>Tr1AdeInoc</v>
      </c>
      <c r="J35" s="34" t="s">
        <v>210</v>
      </c>
      <c r="K35" s="34">
        <v>60</v>
      </c>
      <c r="L35" s="34">
        <v>0.6</v>
      </c>
      <c r="M35" s="34">
        <v>0.88607712379261372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114.4</v>
      </c>
      <c r="V35" s="34">
        <v>45.8</v>
      </c>
      <c r="W35" s="34">
        <v>81.099999999999994</v>
      </c>
      <c r="X35" s="34">
        <v>82.1</v>
      </c>
      <c r="Y35" s="34">
        <v>83.4</v>
      </c>
      <c r="Z35" s="34">
        <v>82.2</v>
      </c>
      <c r="AA35" s="34">
        <v>5.04E-2</v>
      </c>
      <c r="AB35" s="34">
        <v>5.3499999999999999E-2</v>
      </c>
      <c r="AC35" s="34">
        <v>9.2999999999999992E-3</v>
      </c>
      <c r="AD35" s="34">
        <v>92.986425339366505</v>
      </c>
      <c r="AE35" s="34">
        <v>32.659999999999997</v>
      </c>
      <c r="AF35" s="34">
        <v>22.16</v>
      </c>
      <c r="AG35" s="34">
        <v>10.499999999999996</v>
      </c>
      <c r="AH35" s="35">
        <v>7.58</v>
      </c>
      <c r="AI35" s="35">
        <v>59</v>
      </c>
      <c r="AJ35" s="35">
        <v>70</v>
      </c>
      <c r="AK35" s="35">
        <v>399</v>
      </c>
      <c r="AL35" s="35">
        <v>2928.4</v>
      </c>
      <c r="AM35" s="35">
        <v>0</v>
      </c>
      <c r="AN35" s="35">
        <v>18.100000000000001</v>
      </c>
      <c r="AO35" s="35">
        <v>1</v>
      </c>
      <c r="AP35" s="35">
        <v>18.3</v>
      </c>
      <c r="AQ35" s="35">
        <v>80.7</v>
      </c>
      <c r="AR35" s="35">
        <v>4.4000000000000004</v>
      </c>
      <c r="AS35" s="35">
        <v>5</v>
      </c>
      <c r="AT35" s="35">
        <v>26.1</v>
      </c>
      <c r="AU35" s="36" t="s">
        <v>211</v>
      </c>
      <c r="AV35" s="36" t="s">
        <v>212</v>
      </c>
      <c r="AW35" s="37">
        <v>2.1520999999999999</v>
      </c>
      <c r="AX35" s="38">
        <v>0.2336</v>
      </c>
      <c r="AY35" s="38">
        <v>3.9409999999999998</v>
      </c>
      <c r="AZ35" s="38">
        <v>0.88890000000000002</v>
      </c>
      <c r="BA35" s="38">
        <v>0.3483</v>
      </c>
      <c r="BB35" s="38">
        <v>0.19650000000000001</v>
      </c>
      <c r="BC35" s="39">
        <v>52.73</v>
      </c>
      <c r="BD35" s="39">
        <v>78.23</v>
      </c>
      <c r="BE35" s="39">
        <v>6.25</v>
      </c>
      <c r="BF35" s="39">
        <v>11.43</v>
      </c>
      <c r="BG35" s="39">
        <v>18</v>
      </c>
    </row>
    <row r="36" spans="1:59" x14ac:dyDescent="0.2">
      <c r="A36" s="34" t="s">
        <v>71</v>
      </c>
      <c r="B36" s="34">
        <v>38</v>
      </c>
      <c r="C36" s="34" t="s">
        <v>72</v>
      </c>
      <c r="D36" s="34" t="s">
        <v>213</v>
      </c>
      <c r="E36" s="34" t="s">
        <v>4</v>
      </c>
      <c r="F36" s="34" t="s">
        <v>149</v>
      </c>
      <c r="G36" s="34" t="s">
        <v>3</v>
      </c>
      <c r="H36" s="34" t="s">
        <v>112</v>
      </c>
      <c r="I36" s="34" t="str">
        <f t="shared" si="0"/>
        <v>Tr1AdeInoc</v>
      </c>
      <c r="J36" s="34" t="s">
        <v>214</v>
      </c>
      <c r="K36" s="34">
        <v>60</v>
      </c>
      <c r="L36" s="34">
        <v>0.6</v>
      </c>
      <c r="M36" s="34">
        <v>0.88607712379261372</v>
      </c>
      <c r="N36" s="34">
        <v>5</v>
      </c>
      <c r="O36" s="34">
        <v>0.83333333333333337</v>
      </c>
      <c r="P36" s="34">
        <v>1.1502619915109316</v>
      </c>
      <c r="Q36" s="34">
        <v>83.333333333333343</v>
      </c>
      <c r="R36" s="34">
        <v>0</v>
      </c>
      <c r="S36" s="34">
        <v>0</v>
      </c>
      <c r="T36" s="34">
        <v>0</v>
      </c>
      <c r="U36" s="34">
        <v>120.2</v>
      </c>
      <c r="V36" s="34">
        <v>42.9</v>
      </c>
      <c r="W36" s="34">
        <v>84.1</v>
      </c>
      <c r="X36" s="34">
        <v>81.7</v>
      </c>
      <c r="Y36" s="34">
        <v>81.5</v>
      </c>
      <c r="Z36" s="34">
        <v>82.433333333333337</v>
      </c>
      <c r="AA36" s="34">
        <v>5.1799999999999999E-2</v>
      </c>
      <c r="AB36" s="34">
        <v>5.5899999999999998E-2</v>
      </c>
      <c r="AC36" s="34">
        <v>9.7999999999999997E-3</v>
      </c>
      <c r="AD36" s="34">
        <v>91.106290672451181</v>
      </c>
      <c r="AE36" s="34">
        <v>29.73</v>
      </c>
      <c r="AF36" s="34">
        <v>22.36</v>
      </c>
      <c r="AG36" s="34">
        <v>7.370000000000001</v>
      </c>
      <c r="AH36" s="35">
        <v>7.37</v>
      </c>
      <c r="AI36" s="35">
        <v>45</v>
      </c>
      <c r="AJ36" s="35">
        <v>82</v>
      </c>
      <c r="AK36" s="35">
        <v>402</v>
      </c>
      <c r="AL36" s="35">
        <v>2876.8</v>
      </c>
      <c r="AM36" s="35">
        <v>0</v>
      </c>
      <c r="AN36" s="35">
        <v>17.899999999999999</v>
      </c>
      <c r="AO36" s="35">
        <v>1.2</v>
      </c>
      <c r="AP36" s="35">
        <v>18.7</v>
      </c>
      <c r="AQ36" s="35">
        <v>80.2</v>
      </c>
      <c r="AR36" s="35">
        <v>3.2</v>
      </c>
      <c r="AS36" s="35">
        <v>5.0999999999999996</v>
      </c>
      <c r="AT36" s="35">
        <v>39.9</v>
      </c>
      <c r="AU36" s="36" t="s">
        <v>215</v>
      </c>
      <c r="AV36" s="36" t="s">
        <v>216</v>
      </c>
      <c r="AW36" s="37">
        <v>1.8663400000000001</v>
      </c>
      <c r="AX36" s="38">
        <v>0.20250000000000001</v>
      </c>
      <c r="AY36" s="38">
        <v>3.7873999999999999</v>
      </c>
      <c r="AZ36" s="38">
        <v>0.71189999999999998</v>
      </c>
      <c r="BA36" s="38">
        <v>0.31259999999999999</v>
      </c>
      <c r="BB36" s="38">
        <v>0.15379999999999999</v>
      </c>
      <c r="BC36" s="39">
        <v>66.510000000000005</v>
      </c>
      <c r="BD36" s="39">
        <v>56.65</v>
      </c>
      <c r="BE36" s="39">
        <v>6.14</v>
      </c>
      <c r="BF36" s="39">
        <v>10.01</v>
      </c>
      <c r="BG36" s="39">
        <v>15.32</v>
      </c>
    </row>
    <row r="37" spans="1:59" x14ac:dyDescent="0.2">
      <c r="A37" s="34" t="s">
        <v>71</v>
      </c>
      <c r="B37" s="34">
        <v>39</v>
      </c>
      <c r="C37" s="34" t="s">
        <v>72</v>
      </c>
      <c r="D37" s="34" t="s">
        <v>217</v>
      </c>
      <c r="E37" s="34" t="s">
        <v>4</v>
      </c>
      <c r="F37" s="34" t="s">
        <v>149</v>
      </c>
      <c r="G37" s="34" t="s">
        <v>3</v>
      </c>
      <c r="H37" s="34" t="s">
        <v>112</v>
      </c>
      <c r="I37" s="34" t="str">
        <f t="shared" si="0"/>
        <v>Tr1AdeInoc</v>
      </c>
      <c r="J37" s="34" t="s">
        <v>218</v>
      </c>
      <c r="K37" s="34">
        <v>60</v>
      </c>
      <c r="L37" s="34">
        <v>0.6</v>
      </c>
      <c r="M37" s="34">
        <v>0.88607712379261372</v>
      </c>
      <c r="N37" s="34">
        <v>2</v>
      </c>
      <c r="O37" s="34">
        <v>0.33333333333333331</v>
      </c>
      <c r="P37" s="34">
        <v>0.61547970867038726</v>
      </c>
      <c r="Q37" s="34">
        <v>33.333333333333329</v>
      </c>
      <c r="R37" s="34">
        <v>1</v>
      </c>
      <c r="S37" s="34">
        <v>0.16666666666666666</v>
      </c>
      <c r="T37" s="34">
        <v>16.666666666666664</v>
      </c>
      <c r="U37" s="34">
        <v>131.6</v>
      </c>
      <c r="V37" s="34">
        <v>49.1</v>
      </c>
      <c r="W37" s="34">
        <v>82.3</v>
      </c>
      <c r="X37" s="34">
        <v>82.8</v>
      </c>
      <c r="Y37" s="34">
        <v>82.4</v>
      </c>
      <c r="Z37" s="34">
        <v>82.5</v>
      </c>
      <c r="AA37" s="34">
        <v>4.6300000000000001E-2</v>
      </c>
      <c r="AB37" s="34">
        <v>4.8800000000000003E-2</v>
      </c>
      <c r="AC37" s="34">
        <v>1.09E-2</v>
      </c>
      <c r="AD37" s="34">
        <v>93.403693931398408</v>
      </c>
      <c r="AE37" s="34">
        <v>35.46</v>
      </c>
      <c r="AF37" s="34">
        <v>22.22</v>
      </c>
      <c r="AG37" s="34">
        <v>13.240000000000002</v>
      </c>
      <c r="AH37" s="35">
        <v>7.54</v>
      </c>
      <c r="AI37" s="35">
        <v>67</v>
      </c>
      <c r="AJ37" s="35">
        <v>89</v>
      </c>
      <c r="AK37" s="35">
        <v>362</v>
      </c>
      <c r="AL37" s="35">
        <v>2700.8</v>
      </c>
      <c r="AM37" s="35">
        <v>0</v>
      </c>
      <c r="AN37" s="35">
        <v>16.7</v>
      </c>
      <c r="AO37" s="35">
        <v>1.4</v>
      </c>
      <c r="AP37" s="35">
        <v>18</v>
      </c>
      <c r="AQ37" s="35">
        <v>80.599999999999994</v>
      </c>
      <c r="AR37" s="35">
        <v>5</v>
      </c>
      <c r="AS37" s="35">
        <v>4.7</v>
      </c>
      <c r="AT37" s="35">
        <v>19.899999999999999</v>
      </c>
      <c r="AU37" s="36" t="s">
        <v>219</v>
      </c>
      <c r="AV37" s="36" t="s">
        <v>220</v>
      </c>
      <c r="AW37" s="37">
        <v>2.6916600000000002</v>
      </c>
      <c r="AX37" s="38">
        <v>0.30790000000000001</v>
      </c>
      <c r="AY37" s="38">
        <v>3.9241999999999999</v>
      </c>
      <c r="AZ37" s="38">
        <v>0.70689999999999997</v>
      </c>
      <c r="BA37" s="38">
        <v>0.4093</v>
      </c>
      <c r="BB37" s="38">
        <v>0.2122</v>
      </c>
      <c r="BC37" s="39">
        <v>36.53</v>
      </c>
      <c r="BD37" s="39">
        <v>73.14</v>
      </c>
      <c r="BE37" s="39">
        <v>7.46</v>
      </c>
      <c r="BF37" s="39">
        <v>10.02</v>
      </c>
      <c r="BG37" s="39">
        <v>25.14</v>
      </c>
    </row>
    <row r="38" spans="1:59" x14ac:dyDescent="0.2">
      <c r="A38" s="34" t="s">
        <v>71</v>
      </c>
      <c r="B38" s="34">
        <v>41</v>
      </c>
      <c r="C38" s="34" t="s">
        <v>72</v>
      </c>
      <c r="D38" s="34" t="s">
        <v>221</v>
      </c>
      <c r="E38" s="34" t="s">
        <v>6</v>
      </c>
      <c r="F38" s="34" t="s">
        <v>222</v>
      </c>
      <c r="G38" s="34" t="s">
        <v>7</v>
      </c>
      <c r="H38" s="34" t="s">
        <v>75</v>
      </c>
      <c r="I38" s="34" t="str">
        <f t="shared" si="0"/>
        <v>Tr1ExcUnin</v>
      </c>
      <c r="J38" s="34" t="s">
        <v>223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119</v>
      </c>
      <c r="V38" s="34">
        <v>48.5</v>
      </c>
      <c r="W38" s="34">
        <v>82.2</v>
      </c>
      <c r="X38" s="34">
        <v>84.8</v>
      </c>
      <c r="Y38" s="34">
        <v>83.8</v>
      </c>
      <c r="Z38" s="34">
        <v>83.600000000000009</v>
      </c>
      <c r="AA38" s="34">
        <v>4.7399999999999998E-2</v>
      </c>
      <c r="AB38" s="34">
        <v>5.2499999999999998E-2</v>
      </c>
      <c r="AC38" s="34">
        <v>8.8999999999999999E-3</v>
      </c>
      <c r="AD38" s="34">
        <v>88.302752293577981</v>
      </c>
      <c r="AE38" s="34">
        <v>33.82</v>
      </c>
      <c r="AF38" s="34">
        <v>23.07</v>
      </c>
      <c r="AG38" s="34">
        <v>10.75</v>
      </c>
      <c r="AH38" s="35">
        <v>7.35</v>
      </c>
      <c r="AI38" s="35">
        <v>50</v>
      </c>
      <c r="AJ38" s="35">
        <v>62</v>
      </c>
      <c r="AK38" s="35">
        <v>455</v>
      </c>
      <c r="AL38" s="35">
        <v>3114.7</v>
      </c>
      <c r="AM38" s="35">
        <v>0</v>
      </c>
      <c r="AN38" s="35">
        <v>19</v>
      </c>
      <c r="AO38" s="35">
        <v>0.8</v>
      </c>
      <c r="AP38" s="35">
        <v>20</v>
      </c>
      <c r="AQ38" s="35">
        <v>79.2</v>
      </c>
      <c r="AR38" s="35">
        <v>3.9</v>
      </c>
      <c r="AS38" s="35">
        <v>4.0999999999999996</v>
      </c>
      <c r="AT38" s="35">
        <v>110.4</v>
      </c>
      <c r="AU38" s="36" t="s">
        <v>224</v>
      </c>
      <c r="AV38" s="36" t="s">
        <v>225</v>
      </c>
      <c r="AW38" s="37">
        <v>2.4839199999999999</v>
      </c>
      <c r="AX38" s="38">
        <v>0.32150000000000001</v>
      </c>
      <c r="AY38" s="38">
        <v>4.4912999999999998</v>
      </c>
      <c r="AZ38" s="38">
        <v>0.70269999999999999</v>
      </c>
      <c r="BA38" s="38">
        <v>0.33439999999999998</v>
      </c>
      <c r="BB38" s="38">
        <v>0.2281</v>
      </c>
      <c r="BC38" s="39">
        <v>59.94</v>
      </c>
      <c r="BD38" s="39">
        <v>65.459999999999994</v>
      </c>
      <c r="BE38" s="39">
        <v>7.15</v>
      </c>
      <c r="BF38" s="39">
        <v>11.03</v>
      </c>
      <c r="BG38" s="39">
        <v>27.22</v>
      </c>
    </row>
    <row r="39" spans="1:59" x14ac:dyDescent="0.2">
      <c r="A39" s="34" t="s">
        <v>71</v>
      </c>
      <c r="B39" s="34">
        <v>42</v>
      </c>
      <c r="C39" s="34" t="s">
        <v>72</v>
      </c>
      <c r="D39" s="34" t="s">
        <v>226</v>
      </c>
      <c r="E39" s="34" t="s">
        <v>6</v>
      </c>
      <c r="F39" s="34" t="s">
        <v>222</v>
      </c>
      <c r="G39" s="34" t="s">
        <v>7</v>
      </c>
      <c r="H39" s="34" t="s">
        <v>75</v>
      </c>
      <c r="I39" s="34" t="str">
        <f t="shared" si="0"/>
        <v>Tr1ExcUnin</v>
      </c>
      <c r="J39" s="34" t="s">
        <v>227</v>
      </c>
      <c r="K39" s="34">
        <v>33.33</v>
      </c>
      <c r="L39" s="34">
        <v>0.33329999999999999</v>
      </c>
      <c r="M39" s="34">
        <v>0.61544435288934585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119.2</v>
      </c>
      <c r="V39" s="34">
        <v>43.6</v>
      </c>
      <c r="W39" s="34">
        <v>82.7</v>
      </c>
      <c r="X39" s="34">
        <v>83.3</v>
      </c>
      <c r="Y39" s="34">
        <v>81.8</v>
      </c>
      <c r="Z39" s="34">
        <v>82.600000000000009</v>
      </c>
      <c r="AA39" s="34">
        <v>0.05</v>
      </c>
      <c r="AB39" s="34">
        <v>5.5599999999999997E-2</v>
      </c>
      <c r="AC39" s="34">
        <v>9.2999999999999992E-3</v>
      </c>
      <c r="AD39" s="34">
        <v>87.904967602591796</v>
      </c>
      <c r="AE39" s="34">
        <v>31.67</v>
      </c>
      <c r="AF39" s="34">
        <v>22.19</v>
      </c>
      <c r="AG39" s="34">
        <v>9.48</v>
      </c>
      <c r="AH39" s="35">
        <v>7.33</v>
      </c>
      <c r="AI39" s="35">
        <v>60</v>
      </c>
      <c r="AJ39" s="35">
        <v>65</v>
      </c>
      <c r="AK39" s="35">
        <v>485</v>
      </c>
      <c r="AL39" s="35">
        <v>3247.6</v>
      </c>
      <c r="AM39" s="35">
        <v>0</v>
      </c>
      <c r="AN39" s="35">
        <v>19.2</v>
      </c>
      <c r="AO39" s="35">
        <v>0.9</v>
      </c>
      <c r="AP39" s="35">
        <v>21</v>
      </c>
      <c r="AQ39" s="35">
        <v>78.099999999999994</v>
      </c>
      <c r="AR39" s="35">
        <v>4.3</v>
      </c>
      <c r="AS39" s="35">
        <v>4.5</v>
      </c>
      <c r="AT39" s="35">
        <v>115.6</v>
      </c>
      <c r="AU39" s="36" t="s">
        <v>228</v>
      </c>
      <c r="AV39" s="36" t="s">
        <v>229</v>
      </c>
      <c r="AW39" s="37">
        <v>2.06562</v>
      </c>
      <c r="AX39" s="38">
        <v>0.3589</v>
      </c>
      <c r="AY39" s="38">
        <v>4.3146000000000004</v>
      </c>
      <c r="AZ39" s="38">
        <v>0.70520000000000005</v>
      </c>
      <c r="BA39" s="38">
        <v>0.44190000000000002</v>
      </c>
      <c r="BB39" s="38">
        <v>0.19719999999999999</v>
      </c>
      <c r="BC39" s="39">
        <v>44</v>
      </c>
      <c r="BD39" s="39">
        <v>66.63</v>
      </c>
      <c r="BE39" s="39">
        <v>7.03</v>
      </c>
      <c r="BF39" s="39">
        <v>11.13</v>
      </c>
      <c r="BG39" s="39">
        <v>21.97</v>
      </c>
    </row>
    <row r="40" spans="1:59" x14ac:dyDescent="0.2">
      <c r="A40" s="34" t="s">
        <v>71</v>
      </c>
      <c r="B40" s="34">
        <v>43</v>
      </c>
      <c r="C40" s="34" t="s">
        <v>72</v>
      </c>
      <c r="D40" s="34" t="s">
        <v>230</v>
      </c>
      <c r="E40" s="34" t="s">
        <v>6</v>
      </c>
      <c r="F40" s="34" t="s">
        <v>222</v>
      </c>
      <c r="G40" s="34" t="s">
        <v>7</v>
      </c>
      <c r="H40" s="34" t="s">
        <v>75</v>
      </c>
      <c r="I40" s="34" t="str">
        <f t="shared" si="0"/>
        <v>Tr1ExcUnin</v>
      </c>
      <c r="J40" s="34" t="s">
        <v>231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118.9</v>
      </c>
      <c r="V40" s="34">
        <v>42.6</v>
      </c>
      <c r="W40" s="34">
        <v>82.5</v>
      </c>
      <c r="X40" s="34">
        <v>82.1</v>
      </c>
      <c r="Y40" s="34">
        <v>83.5</v>
      </c>
      <c r="Z40" s="34">
        <v>82.7</v>
      </c>
      <c r="AA40" s="34">
        <v>4.48E-2</v>
      </c>
      <c r="AB40" s="34">
        <v>4.8899999999999999E-2</v>
      </c>
      <c r="AC40" s="34">
        <v>9.4000000000000004E-3</v>
      </c>
      <c r="AD40" s="34">
        <v>89.620253164556956</v>
      </c>
      <c r="AE40" s="34">
        <v>33.07</v>
      </c>
      <c r="AF40" s="34">
        <v>22.1</v>
      </c>
      <c r="AG40" s="34">
        <v>10.969999999999999</v>
      </c>
      <c r="AH40" s="35">
        <v>7.49</v>
      </c>
      <c r="AI40" s="35">
        <v>69</v>
      </c>
      <c r="AJ40" s="35">
        <v>44</v>
      </c>
      <c r="AK40" s="35">
        <v>487</v>
      </c>
      <c r="AL40" s="35">
        <v>3486.1</v>
      </c>
      <c r="AM40" s="35">
        <v>0</v>
      </c>
      <c r="AN40" s="35">
        <v>19.2</v>
      </c>
      <c r="AO40" s="35">
        <v>0.6</v>
      </c>
      <c r="AP40" s="35">
        <v>21.2</v>
      </c>
      <c r="AQ40" s="35">
        <v>78.2</v>
      </c>
      <c r="AR40" s="35">
        <v>6.1</v>
      </c>
      <c r="AS40" s="35">
        <v>4.8</v>
      </c>
      <c r="AT40" s="35">
        <v>91.6</v>
      </c>
      <c r="AU40" s="36" t="s">
        <v>232</v>
      </c>
      <c r="AV40" s="36" t="s">
        <v>233</v>
      </c>
      <c r="AW40" s="37">
        <v>1.58152</v>
      </c>
      <c r="AX40" s="38">
        <v>0.2263</v>
      </c>
      <c r="AY40" s="38">
        <v>3.4750999999999999</v>
      </c>
      <c r="AZ40" s="38">
        <v>0.62139999999999995</v>
      </c>
      <c r="BA40" s="38">
        <v>0.33129999999999998</v>
      </c>
      <c r="BB40" s="38">
        <v>0.1321</v>
      </c>
      <c r="BC40" s="39">
        <v>39.26</v>
      </c>
      <c r="BD40" s="39">
        <v>44.01</v>
      </c>
      <c r="BE40" s="39">
        <v>4.13</v>
      </c>
      <c r="BF40" s="39">
        <v>10.84</v>
      </c>
      <c r="BG40" s="39">
        <v>12.68</v>
      </c>
    </row>
    <row r="41" spans="1:59" x14ac:dyDescent="0.2">
      <c r="A41" s="34" t="s">
        <v>71</v>
      </c>
      <c r="B41" s="34">
        <v>44</v>
      </c>
      <c r="C41" s="34" t="s">
        <v>72</v>
      </c>
      <c r="D41" s="34" t="s">
        <v>234</v>
      </c>
      <c r="E41" s="34" t="s">
        <v>6</v>
      </c>
      <c r="F41" s="34" t="s">
        <v>222</v>
      </c>
      <c r="G41" s="34" t="s">
        <v>7</v>
      </c>
      <c r="H41" s="34" t="s">
        <v>75</v>
      </c>
      <c r="I41" s="34" t="str">
        <f t="shared" si="0"/>
        <v>Tr1ExcUnin</v>
      </c>
      <c r="J41" s="34" t="s">
        <v>235</v>
      </c>
      <c r="K41" s="34">
        <v>40</v>
      </c>
      <c r="L41" s="34">
        <v>0.4</v>
      </c>
      <c r="M41" s="34">
        <v>0.68471920300228295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141.19999999999999</v>
      </c>
      <c r="V41" s="34">
        <v>40.700000000000003</v>
      </c>
      <c r="W41" s="34">
        <v>82.5</v>
      </c>
      <c r="X41" s="34">
        <v>83.8</v>
      </c>
      <c r="Y41" s="34">
        <v>82.8</v>
      </c>
      <c r="Z41" s="34">
        <v>83.033333333333346</v>
      </c>
      <c r="AA41" s="34">
        <v>4.9599999999999998E-2</v>
      </c>
      <c r="AB41" s="34">
        <v>5.5E-2</v>
      </c>
      <c r="AC41" s="34">
        <v>9.7000000000000003E-3</v>
      </c>
      <c r="AD41" s="34">
        <v>88.079470198675494</v>
      </c>
      <c r="AE41" s="34">
        <v>40.35</v>
      </c>
      <c r="AF41" s="34">
        <v>27.23</v>
      </c>
      <c r="AG41" s="34">
        <v>13.120000000000001</v>
      </c>
      <c r="AH41" s="35">
        <v>7.58</v>
      </c>
      <c r="AI41" s="35">
        <v>61</v>
      </c>
      <c r="AJ41" s="35">
        <v>27</v>
      </c>
      <c r="AK41" s="35">
        <v>429</v>
      </c>
      <c r="AL41" s="35">
        <v>3020.4</v>
      </c>
      <c r="AM41" s="35">
        <v>0</v>
      </c>
      <c r="AN41" s="35">
        <v>18.600000000000001</v>
      </c>
      <c r="AO41" s="35">
        <v>0.4</v>
      </c>
      <c r="AP41" s="35">
        <v>19.2</v>
      </c>
      <c r="AQ41" s="35">
        <v>80.5</v>
      </c>
      <c r="AR41" s="35">
        <v>4.5999999999999996</v>
      </c>
      <c r="AS41" s="35">
        <v>4</v>
      </c>
      <c r="AT41" s="35">
        <v>50.1</v>
      </c>
      <c r="AU41" s="36" t="s">
        <v>236</v>
      </c>
      <c r="AV41" s="36" t="s">
        <v>237</v>
      </c>
      <c r="AW41" s="37">
        <v>1.3154999999999999</v>
      </c>
      <c r="AX41" s="38">
        <v>0.2145</v>
      </c>
      <c r="AY41" s="38">
        <v>2.9300999999999999</v>
      </c>
      <c r="AZ41" s="38">
        <v>0.57299999999999995</v>
      </c>
      <c r="BA41" s="38">
        <v>0.37230000000000002</v>
      </c>
      <c r="BB41" s="38">
        <v>0.12089999999999999</v>
      </c>
      <c r="BC41" s="39">
        <v>55.88</v>
      </c>
      <c r="BD41" s="39">
        <v>40.68</v>
      </c>
      <c r="BE41" s="39">
        <v>4.72</v>
      </c>
      <c r="BF41" s="39">
        <v>14.78</v>
      </c>
      <c r="BG41" s="39">
        <v>13.83</v>
      </c>
    </row>
    <row r="42" spans="1:59" x14ac:dyDescent="0.2">
      <c r="A42" s="34" t="s">
        <v>71</v>
      </c>
      <c r="B42" s="34">
        <v>45</v>
      </c>
      <c r="C42" s="34" t="s">
        <v>72</v>
      </c>
      <c r="D42" s="34" t="s">
        <v>238</v>
      </c>
      <c r="E42" s="34" t="s">
        <v>6</v>
      </c>
      <c r="F42" s="34" t="s">
        <v>222</v>
      </c>
      <c r="G42" s="34" t="s">
        <v>7</v>
      </c>
      <c r="H42" s="34" t="s">
        <v>75</v>
      </c>
      <c r="I42" s="34" t="str">
        <f t="shared" si="0"/>
        <v>Tr1ExcUnin</v>
      </c>
      <c r="J42" s="34" t="s">
        <v>239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122.2</v>
      </c>
      <c r="V42" s="34">
        <v>41.9</v>
      </c>
      <c r="W42" s="34">
        <v>83.4</v>
      </c>
      <c r="X42" s="34">
        <v>84.1</v>
      </c>
      <c r="Y42" s="34">
        <v>84.3</v>
      </c>
      <c r="Z42" s="34">
        <v>83.933333333333337</v>
      </c>
      <c r="AA42" s="34">
        <v>4.5400000000000003E-2</v>
      </c>
      <c r="AB42" s="34">
        <v>4.7699999999999999E-2</v>
      </c>
      <c r="AC42" s="34">
        <v>8.5000000000000006E-3</v>
      </c>
      <c r="AD42" s="34">
        <v>94.132653061224502</v>
      </c>
      <c r="AE42" s="34">
        <v>35.24</v>
      </c>
      <c r="AF42" s="34">
        <v>22.23</v>
      </c>
      <c r="AG42" s="34">
        <v>13.010000000000002</v>
      </c>
      <c r="AH42" s="35">
        <v>7.42</v>
      </c>
      <c r="AI42" s="35">
        <v>39</v>
      </c>
      <c r="AJ42" s="35">
        <v>41</v>
      </c>
      <c r="AK42" s="35">
        <v>432</v>
      </c>
      <c r="AL42" s="35">
        <v>2987.8</v>
      </c>
      <c r="AM42" s="35">
        <v>0</v>
      </c>
      <c r="AN42" s="35">
        <v>18.600000000000001</v>
      </c>
      <c r="AO42" s="35">
        <v>0.6</v>
      </c>
      <c r="AP42" s="35">
        <v>19.3</v>
      </c>
      <c r="AQ42" s="35">
        <v>80.099999999999994</v>
      </c>
      <c r="AR42" s="35">
        <v>2.6</v>
      </c>
      <c r="AS42" s="35">
        <v>4.7</v>
      </c>
      <c r="AT42" s="35">
        <v>100.4</v>
      </c>
      <c r="AU42" s="36" t="s">
        <v>240</v>
      </c>
      <c r="AV42" s="36" t="s">
        <v>241</v>
      </c>
      <c r="AW42" s="37">
        <v>1.8748</v>
      </c>
      <c r="AX42" s="38">
        <v>0.1898</v>
      </c>
      <c r="AY42" s="38">
        <v>3.5783</v>
      </c>
      <c r="AZ42" s="38">
        <v>0.71550000000000002</v>
      </c>
      <c r="BA42" s="38">
        <v>0.42230000000000001</v>
      </c>
      <c r="BB42" s="38">
        <v>0.1623</v>
      </c>
      <c r="BC42" s="39">
        <v>65.95</v>
      </c>
      <c r="BD42" s="39">
        <v>56.33</v>
      </c>
      <c r="BE42" s="39">
        <v>5.76</v>
      </c>
      <c r="BF42" s="39">
        <v>16.239999999999998</v>
      </c>
      <c r="BG42" s="39">
        <v>12.37</v>
      </c>
    </row>
    <row r="43" spans="1:59" x14ac:dyDescent="0.2">
      <c r="A43" s="34" t="s">
        <v>71</v>
      </c>
      <c r="B43" s="34">
        <v>46</v>
      </c>
      <c r="C43" s="34" t="s">
        <v>72</v>
      </c>
      <c r="D43" s="34" t="s">
        <v>242</v>
      </c>
      <c r="E43" s="34" t="s">
        <v>6</v>
      </c>
      <c r="F43" s="34" t="s">
        <v>222</v>
      </c>
      <c r="G43" s="34" t="s">
        <v>7</v>
      </c>
      <c r="H43" s="34" t="s">
        <v>75</v>
      </c>
      <c r="I43" s="34" t="str">
        <f t="shared" si="0"/>
        <v>Tr1ExcUnin</v>
      </c>
      <c r="J43" s="34" t="s">
        <v>243</v>
      </c>
      <c r="K43" s="34">
        <v>0</v>
      </c>
      <c r="L43" s="34">
        <v>0</v>
      </c>
      <c r="M43" s="34">
        <v>0</v>
      </c>
      <c r="N43" s="34">
        <v>1</v>
      </c>
      <c r="O43" s="34">
        <v>0.16666666666666666</v>
      </c>
      <c r="P43" s="34">
        <v>0.42053433528396511</v>
      </c>
      <c r="Q43" s="34">
        <v>16.666666666666664</v>
      </c>
      <c r="R43" s="34">
        <v>0</v>
      </c>
      <c r="S43" s="34">
        <v>0</v>
      </c>
      <c r="T43" s="34">
        <v>0</v>
      </c>
      <c r="U43" s="34">
        <v>136.1</v>
      </c>
      <c r="V43" s="34">
        <v>33.9</v>
      </c>
      <c r="W43" s="34">
        <v>83.2</v>
      </c>
      <c r="X43" s="34">
        <v>82.3</v>
      </c>
      <c r="Y43" s="34">
        <v>85.2</v>
      </c>
      <c r="Z43" s="34">
        <v>83.566666666666663</v>
      </c>
      <c r="AA43" s="34">
        <v>5.33E-2</v>
      </c>
      <c r="AB43" s="34">
        <v>5.7000000000000002E-2</v>
      </c>
      <c r="AC43" s="34">
        <v>1.2200000000000001E-2</v>
      </c>
      <c r="AD43" s="34">
        <v>91.741071428571416</v>
      </c>
      <c r="AE43" s="34">
        <v>44.78</v>
      </c>
      <c r="AF43" s="34">
        <v>22.24</v>
      </c>
      <c r="AG43" s="34">
        <v>22.540000000000003</v>
      </c>
      <c r="AH43" s="35">
        <v>7.19</v>
      </c>
      <c r="AI43" s="35">
        <v>53</v>
      </c>
      <c r="AJ43" s="35">
        <v>30</v>
      </c>
      <c r="AK43" s="35">
        <v>501</v>
      </c>
      <c r="AL43" s="35">
        <v>2938.2</v>
      </c>
      <c r="AM43" s="35">
        <v>0</v>
      </c>
      <c r="AN43" s="35">
        <v>18.899999999999999</v>
      </c>
      <c r="AO43" s="35">
        <v>0.4</v>
      </c>
      <c r="AP43" s="35">
        <v>22</v>
      </c>
      <c r="AQ43" s="35">
        <v>77.599999999999994</v>
      </c>
      <c r="AR43" s="35">
        <v>4</v>
      </c>
      <c r="AS43" s="35">
        <v>4.4000000000000004</v>
      </c>
      <c r="AT43" s="35">
        <v>83.9</v>
      </c>
      <c r="AU43" s="36" t="s">
        <v>244</v>
      </c>
      <c r="AV43" s="36" t="s">
        <v>245</v>
      </c>
      <c r="AW43" s="37">
        <v>0.89625999999999995</v>
      </c>
      <c r="AX43" s="38">
        <v>0.17949999999999999</v>
      </c>
      <c r="AY43" s="38">
        <v>2.3001</v>
      </c>
      <c r="AZ43" s="38">
        <v>0.50170000000000003</v>
      </c>
      <c r="BA43" s="38">
        <v>0.31390000000000001</v>
      </c>
      <c r="BB43" s="38">
        <v>8.7099999999999997E-2</v>
      </c>
      <c r="BC43" s="39">
        <v>56.74</v>
      </c>
      <c r="BD43" s="39">
        <v>40.54</v>
      </c>
      <c r="BE43" s="39">
        <v>3.24</v>
      </c>
      <c r="BF43" s="39">
        <v>12.37</v>
      </c>
      <c r="BG43" s="39">
        <v>9.91</v>
      </c>
    </row>
    <row r="44" spans="1:59" x14ac:dyDescent="0.2">
      <c r="A44" s="34" t="s">
        <v>71</v>
      </c>
      <c r="B44" s="34">
        <v>47</v>
      </c>
      <c r="C44" s="34" t="s">
        <v>72</v>
      </c>
      <c r="D44" s="34" t="s">
        <v>246</v>
      </c>
      <c r="E44" s="34" t="s">
        <v>6</v>
      </c>
      <c r="F44" s="34" t="s">
        <v>222</v>
      </c>
      <c r="G44" s="34" t="s">
        <v>7</v>
      </c>
      <c r="H44" s="34" t="s">
        <v>75</v>
      </c>
      <c r="I44" s="34" t="str">
        <f t="shared" si="0"/>
        <v>Tr1ExcUnin</v>
      </c>
      <c r="J44" s="34" t="s">
        <v>247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112.9</v>
      </c>
      <c r="V44" s="34">
        <v>41.2</v>
      </c>
      <c r="W44" s="34">
        <v>80.400000000000006</v>
      </c>
      <c r="X44" s="34">
        <v>82.7</v>
      </c>
      <c r="Y44" s="34">
        <v>81.900000000000006</v>
      </c>
      <c r="Z44" s="34">
        <v>81.666666666666671</v>
      </c>
      <c r="AA44" s="34">
        <v>4.6800000000000001E-2</v>
      </c>
      <c r="AB44" s="34">
        <v>4.8399999999999999E-2</v>
      </c>
      <c r="AC44" s="34">
        <v>8.3000000000000001E-3</v>
      </c>
      <c r="AD44" s="34">
        <v>96.009975062344139</v>
      </c>
      <c r="AE44" s="34">
        <v>32.1</v>
      </c>
      <c r="AF44" s="34">
        <v>22.22</v>
      </c>
      <c r="AG44" s="34">
        <v>9.8800000000000026</v>
      </c>
      <c r="AH44" s="35">
        <v>7.41</v>
      </c>
      <c r="AI44" s="35">
        <v>61</v>
      </c>
      <c r="AJ44" s="35">
        <v>59</v>
      </c>
      <c r="AK44" s="35">
        <v>498</v>
      </c>
      <c r="AL44" s="35">
        <v>3205.1</v>
      </c>
      <c r="AM44" s="35">
        <v>0</v>
      </c>
      <c r="AN44" s="35">
        <v>19.3</v>
      </c>
      <c r="AO44" s="35">
        <v>0.8</v>
      </c>
      <c r="AP44" s="35">
        <v>21.5</v>
      </c>
      <c r="AQ44" s="35">
        <v>77.7</v>
      </c>
      <c r="AR44" s="35">
        <v>4.5</v>
      </c>
      <c r="AS44" s="35">
        <v>4.4000000000000004</v>
      </c>
      <c r="AT44" s="35">
        <v>119.9</v>
      </c>
      <c r="AU44" s="36" t="s">
        <v>248</v>
      </c>
      <c r="AV44" s="36" t="s">
        <v>249</v>
      </c>
      <c r="AW44" s="37">
        <v>1.4846999999999999</v>
      </c>
      <c r="AX44" s="38">
        <v>0.24879999999999999</v>
      </c>
      <c r="AY44" s="38">
        <v>4.4858000000000002</v>
      </c>
      <c r="AZ44" s="38">
        <v>0.70789999999999997</v>
      </c>
      <c r="BA44" s="38">
        <v>0.3387</v>
      </c>
      <c r="BB44" s="38">
        <v>0.14530000000000001</v>
      </c>
      <c r="BC44" s="39">
        <v>73.72</v>
      </c>
      <c r="BD44" s="39">
        <v>48.79</v>
      </c>
      <c r="BE44" s="39">
        <v>4.84</v>
      </c>
      <c r="BF44" s="39">
        <v>13.48</v>
      </c>
      <c r="BG44" s="39">
        <v>14.85</v>
      </c>
    </row>
    <row r="45" spans="1:59" x14ac:dyDescent="0.2">
      <c r="A45" s="34" t="s">
        <v>71</v>
      </c>
      <c r="B45" s="34">
        <v>48</v>
      </c>
      <c r="C45" s="34" t="s">
        <v>72</v>
      </c>
      <c r="D45" s="34" t="s">
        <v>250</v>
      </c>
      <c r="E45" s="34" t="s">
        <v>6</v>
      </c>
      <c r="F45" s="34" t="s">
        <v>222</v>
      </c>
      <c r="G45" s="34" t="s">
        <v>7</v>
      </c>
      <c r="H45" s="34" t="s">
        <v>75</v>
      </c>
      <c r="I45" s="34" t="str">
        <f t="shared" si="0"/>
        <v>Tr1ExcUnin</v>
      </c>
      <c r="J45" s="34" t="s">
        <v>251</v>
      </c>
      <c r="K45" s="34">
        <v>20</v>
      </c>
      <c r="L45" s="34">
        <v>0.2</v>
      </c>
      <c r="M45" s="34">
        <v>0.46364760900080609</v>
      </c>
      <c r="N45" s="34">
        <v>1</v>
      </c>
      <c r="O45" s="34">
        <v>0.16666666666666666</v>
      </c>
      <c r="P45" s="34">
        <v>0.42053433528396511</v>
      </c>
      <c r="Q45" s="34">
        <v>16.666666666666664</v>
      </c>
      <c r="R45" s="34">
        <v>0</v>
      </c>
      <c r="S45" s="34">
        <v>0</v>
      </c>
      <c r="T45" s="34">
        <v>0</v>
      </c>
      <c r="U45" s="34">
        <v>140.69999999999999</v>
      </c>
      <c r="V45" s="34">
        <v>41.2</v>
      </c>
      <c r="W45" s="34">
        <v>81.900000000000006</v>
      </c>
      <c r="X45" s="34">
        <v>83.8</v>
      </c>
      <c r="Y45" s="34">
        <v>83.3</v>
      </c>
      <c r="Z45" s="34">
        <v>83</v>
      </c>
      <c r="AA45" s="34">
        <v>4.8500000000000001E-2</v>
      </c>
      <c r="AB45" s="34">
        <v>5.3800000000000001E-2</v>
      </c>
      <c r="AC45" s="34">
        <v>9.7999999999999997E-3</v>
      </c>
      <c r="AD45" s="34">
        <v>87.954545454545453</v>
      </c>
      <c r="AE45" s="34">
        <v>40.07</v>
      </c>
      <c r="AF45" s="34">
        <v>22.37</v>
      </c>
      <c r="AG45" s="34">
        <v>17.7</v>
      </c>
      <c r="AH45" s="35">
        <v>7.41</v>
      </c>
      <c r="AI45" s="35">
        <v>60</v>
      </c>
      <c r="AJ45" s="35">
        <v>70</v>
      </c>
      <c r="AK45" s="35">
        <v>504</v>
      </c>
      <c r="AL45" s="35">
        <v>3001.3</v>
      </c>
      <c r="AM45" s="35">
        <v>0</v>
      </c>
      <c r="AN45" s="35">
        <v>19.399999999999999</v>
      </c>
      <c r="AO45" s="35">
        <v>0.9</v>
      </c>
      <c r="AP45" s="35">
        <v>21.7</v>
      </c>
      <c r="AQ45" s="35">
        <v>77.400000000000006</v>
      </c>
      <c r="AR45" s="35">
        <v>4.2</v>
      </c>
      <c r="AS45" s="35">
        <v>4.4000000000000004</v>
      </c>
      <c r="AT45" s="35">
        <v>81.900000000000006</v>
      </c>
      <c r="AU45" s="36" t="s">
        <v>252</v>
      </c>
      <c r="AV45" s="36" t="s">
        <v>253</v>
      </c>
      <c r="AW45" s="37">
        <v>1.4959800000000001</v>
      </c>
      <c r="AX45" s="38">
        <v>0.1971</v>
      </c>
      <c r="AY45" s="38">
        <v>3.2959999999999998</v>
      </c>
      <c r="AZ45" s="38">
        <v>0.51559999999999995</v>
      </c>
      <c r="BA45" s="38">
        <v>0.31</v>
      </c>
      <c r="BB45" s="38">
        <v>0.12590000000000001</v>
      </c>
      <c r="BC45" s="39">
        <v>48.23</v>
      </c>
      <c r="BD45" s="39">
        <v>47.38</v>
      </c>
      <c r="BE45" s="39">
        <v>4.01</v>
      </c>
      <c r="BF45" s="39">
        <v>11.36</v>
      </c>
      <c r="BG45" s="39">
        <v>13.53</v>
      </c>
    </row>
    <row r="46" spans="1:59" x14ac:dyDescent="0.2">
      <c r="A46" s="34" t="s">
        <v>71</v>
      </c>
      <c r="B46" s="34">
        <v>49</v>
      </c>
      <c r="C46" s="34" t="s">
        <v>72</v>
      </c>
      <c r="D46" s="34" t="s">
        <v>254</v>
      </c>
      <c r="E46" s="34" t="s">
        <v>6</v>
      </c>
      <c r="F46" s="34" t="s">
        <v>222</v>
      </c>
      <c r="G46" s="34" t="s">
        <v>7</v>
      </c>
      <c r="H46" s="34" t="s">
        <v>75</v>
      </c>
      <c r="I46" s="34" t="str">
        <f t="shared" si="0"/>
        <v>Tr1ExcUnin</v>
      </c>
      <c r="J46" s="34" t="s">
        <v>255</v>
      </c>
      <c r="K46" s="34">
        <v>13.33</v>
      </c>
      <c r="L46" s="34">
        <v>0.1333</v>
      </c>
      <c r="M46" s="34">
        <v>0.37374314320749141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129.19999999999999</v>
      </c>
      <c r="V46" s="34">
        <v>36.5</v>
      </c>
      <c r="W46" s="34">
        <v>81.7</v>
      </c>
      <c r="X46" s="34">
        <v>82.8</v>
      </c>
      <c r="Y46" s="34">
        <v>81.599999999999994</v>
      </c>
      <c r="Z46" s="34">
        <v>82.033333333333331</v>
      </c>
      <c r="AA46" s="34">
        <v>5.0500000000000003E-2</v>
      </c>
      <c r="AB46" s="34">
        <v>5.1299999999999998E-2</v>
      </c>
      <c r="AC46" s="34">
        <v>8.9999999999999993E-3</v>
      </c>
      <c r="AD46" s="34">
        <v>98.108747044917266</v>
      </c>
      <c r="AE46" s="34">
        <v>37.25</v>
      </c>
      <c r="AF46" s="34">
        <v>20.53</v>
      </c>
      <c r="AG46" s="34">
        <v>16.72</v>
      </c>
      <c r="AH46" s="35">
        <v>7.08</v>
      </c>
      <c r="AI46" s="35">
        <v>49</v>
      </c>
      <c r="AJ46" s="35">
        <v>38</v>
      </c>
      <c r="AK46" s="35">
        <v>580</v>
      </c>
      <c r="AL46" s="35">
        <v>3002.9</v>
      </c>
      <c r="AM46" s="35">
        <v>0</v>
      </c>
      <c r="AN46" s="35">
        <v>19.899999999999999</v>
      </c>
      <c r="AO46" s="35">
        <v>0.5</v>
      </c>
      <c r="AP46" s="35">
        <v>24.3</v>
      </c>
      <c r="AQ46" s="35">
        <v>75.3</v>
      </c>
      <c r="AR46" s="35">
        <v>3.5</v>
      </c>
      <c r="AS46" s="35">
        <v>4.5</v>
      </c>
      <c r="AT46" s="35">
        <v>67.3</v>
      </c>
      <c r="AU46" s="36" t="s">
        <v>256</v>
      </c>
      <c r="AV46" s="36" t="s">
        <v>257</v>
      </c>
      <c r="AW46" s="37">
        <v>1.1886000000000001</v>
      </c>
      <c r="AX46" s="38">
        <v>0.22989999999999999</v>
      </c>
      <c r="AY46" s="38">
        <v>3.8445999999999998</v>
      </c>
      <c r="AZ46" s="38">
        <v>0.5323</v>
      </c>
      <c r="BA46" s="38">
        <v>0.29849999999999999</v>
      </c>
      <c r="BB46" s="38">
        <v>0.12089999999999999</v>
      </c>
      <c r="BC46" s="39">
        <v>68.31</v>
      </c>
      <c r="BD46" s="39">
        <v>88.63</v>
      </c>
      <c r="BE46" s="39">
        <v>4.3</v>
      </c>
      <c r="BF46" s="39">
        <v>11.51</v>
      </c>
      <c r="BG46" s="39">
        <v>12.13</v>
      </c>
    </row>
    <row r="47" spans="1:59" x14ac:dyDescent="0.2">
      <c r="A47" s="34" t="s">
        <v>71</v>
      </c>
      <c r="B47" s="34">
        <v>51</v>
      </c>
      <c r="C47" s="34" t="s">
        <v>72</v>
      </c>
      <c r="D47" s="34" t="s">
        <v>258</v>
      </c>
      <c r="E47" s="34" t="s">
        <v>6</v>
      </c>
      <c r="F47" s="34" t="s">
        <v>222</v>
      </c>
      <c r="G47" s="34" t="s">
        <v>3</v>
      </c>
      <c r="H47" s="34" t="s">
        <v>112</v>
      </c>
      <c r="I47" s="34" t="str">
        <f t="shared" si="0"/>
        <v>Tr1ExcInoc</v>
      </c>
      <c r="J47" s="34" t="s">
        <v>259</v>
      </c>
      <c r="K47" s="34">
        <v>86.667000000000002</v>
      </c>
      <c r="L47" s="34">
        <v>0.86667000000000005</v>
      </c>
      <c r="M47" s="34">
        <v>1.1970090548896939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105.4</v>
      </c>
      <c r="V47" s="34">
        <v>42.1</v>
      </c>
      <c r="W47" s="34">
        <v>83.3</v>
      </c>
      <c r="X47" s="34">
        <v>83.9</v>
      </c>
      <c r="Y47" s="34">
        <v>83.9</v>
      </c>
      <c r="Z47" s="34">
        <v>83.7</v>
      </c>
      <c r="AA47" s="34">
        <v>5.0900000000000001E-2</v>
      </c>
      <c r="AB47" s="34">
        <v>5.33E-2</v>
      </c>
      <c r="AC47" s="34">
        <v>9.2999999999999992E-3</v>
      </c>
      <c r="AD47" s="34">
        <v>94.545454545454547</v>
      </c>
      <c r="AE47" s="34">
        <v>31.19</v>
      </c>
      <c r="AF47" s="34">
        <v>22.37</v>
      </c>
      <c r="AG47" s="34">
        <v>8.82</v>
      </c>
      <c r="AH47" s="35">
        <v>7.38</v>
      </c>
      <c r="AI47" s="35">
        <v>56</v>
      </c>
      <c r="AJ47" s="35">
        <v>64</v>
      </c>
      <c r="AK47" s="35">
        <v>378</v>
      </c>
      <c r="AL47" s="35">
        <v>2926.4</v>
      </c>
      <c r="AM47" s="35">
        <v>0</v>
      </c>
      <c r="AN47" s="35">
        <v>17.899999999999999</v>
      </c>
      <c r="AO47" s="35">
        <v>0.9</v>
      </c>
      <c r="AP47" s="35">
        <v>17.600000000000001</v>
      </c>
      <c r="AQ47" s="35">
        <v>81.5</v>
      </c>
      <c r="AR47" s="35">
        <v>4.2</v>
      </c>
      <c r="AS47" s="35">
        <v>4</v>
      </c>
      <c r="AT47" s="35">
        <v>69.099999999999994</v>
      </c>
      <c r="AU47" s="36" t="s">
        <v>260</v>
      </c>
      <c r="AV47" s="36" t="s">
        <v>261</v>
      </c>
      <c r="AW47" s="37">
        <v>2.37018</v>
      </c>
      <c r="AX47" s="38">
        <v>0.32579999999999998</v>
      </c>
      <c r="AY47" s="38">
        <v>3.8626</v>
      </c>
      <c r="AZ47" s="38">
        <v>0.61160000000000003</v>
      </c>
      <c r="BA47" s="38">
        <v>0.36559999999999998</v>
      </c>
      <c r="BB47" s="38">
        <v>0.1812</v>
      </c>
      <c r="BC47" s="39">
        <v>38.08</v>
      </c>
      <c r="BD47" s="39">
        <v>63.11</v>
      </c>
      <c r="BE47" s="39">
        <v>6.08</v>
      </c>
      <c r="BF47" s="39">
        <v>8.4600000000000009</v>
      </c>
      <c r="BG47" s="39">
        <v>16.39</v>
      </c>
    </row>
    <row r="48" spans="1:59" x14ac:dyDescent="0.2">
      <c r="A48" s="34" t="s">
        <v>71</v>
      </c>
      <c r="B48" s="34">
        <v>52</v>
      </c>
      <c r="C48" s="34" t="s">
        <v>72</v>
      </c>
      <c r="D48" s="34" t="s">
        <v>262</v>
      </c>
      <c r="E48" s="34" t="s">
        <v>6</v>
      </c>
      <c r="F48" s="34" t="s">
        <v>222</v>
      </c>
      <c r="G48" s="34" t="s">
        <v>3</v>
      </c>
      <c r="H48" s="34" t="s">
        <v>112</v>
      </c>
      <c r="I48" s="34" t="str">
        <f t="shared" si="0"/>
        <v>Tr1ExcInoc</v>
      </c>
      <c r="J48" s="34" t="s">
        <v>263</v>
      </c>
      <c r="K48" s="34">
        <v>66.667000000000002</v>
      </c>
      <c r="L48" s="34">
        <v>0.66666999999999998</v>
      </c>
      <c r="M48" s="34">
        <v>0.95532015366283474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122.6</v>
      </c>
      <c r="V48" s="34">
        <v>39.799999999999997</v>
      </c>
      <c r="W48" s="34">
        <v>80.599999999999994</v>
      </c>
      <c r="X48" s="34">
        <v>80.7</v>
      </c>
      <c r="Y48" s="34">
        <v>83.3</v>
      </c>
      <c r="Z48" s="34">
        <v>81.533333333333346</v>
      </c>
      <c r="AA48" s="34">
        <v>4.9500000000000002E-2</v>
      </c>
      <c r="AB48" s="34">
        <v>5.3600000000000002E-2</v>
      </c>
      <c r="AC48" s="34">
        <v>9.4999999999999998E-3</v>
      </c>
      <c r="AD48" s="34">
        <v>90.702947845804999</v>
      </c>
      <c r="AE48" s="34">
        <v>32.700000000000003</v>
      </c>
      <c r="AF48" s="34">
        <v>22.1</v>
      </c>
      <c r="AG48" s="34">
        <v>10.600000000000001</v>
      </c>
      <c r="AH48" s="35">
        <v>7.31</v>
      </c>
      <c r="AI48" s="35">
        <v>61</v>
      </c>
      <c r="AJ48" s="35">
        <v>70</v>
      </c>
      <c r="AK48" s="35">
        <v>466</v>
      </c>
      <c r="AL48" s="35">
        <v>3035.3</v>
      </c>
      <c r="AM48" s="35">
        <v>0</v>
      </c>
      <c r="AN48" s="35">
        <v>19.100000000000001</v>
      </c>
      <c r="AO48" s="35">
        <v>0.9</v>
      </c>
      <c r="AP48" s="35">
        <v>20.399999999999999</v>
      </c>
      <c r="AQ48" s="35">
        <v>78.7</v>
      </c>
      <c r="AR48" s="35">
        <v>4.9000000000000004</v>
      </c>
      <c r="AS48" s="35">
        <v>4.8</v>
      </c>
      <c r="AT48" s="35">
        <v>66.2</v>
      </c>
      <c r="AU48" s="36" t="s">
        <v>264</v>
      </c>
      <c r="AV48" s="36" t="s">
        <v>265</v>
      </c>
      <c r="AW48" s="37">
        <v>1.5937399999999999</v>
      </c>
      <c r="AX48" s="38">
        <v>0.249</v>
      </c>
      <c r="AY48" s="38">
        <v>3.6941999999999999</v>
      </c>
      <c r="AZ48" s="38">
        <v>0.45739999999999997</v>
      </c>
      <c r="BA48" s="38">
        <v>0.30549999999999999</v>
      </c>
      <c r="BB48" s="38">
        <v>0.1343</v>
      </c>
      <c r="BC48" s="39">
        <v>28.05</v>
      </c>
      <c r="BD48" s="39">
        <v>54.26</v>
      </c>
      <c r="BE48" s="39">
        <v>4.1500000000000004</v>
      </c>
      <c r="BF48" s="39">
        <v>10.24</v>
      </c>
      <c r="BG48" s="39">
        <v>17.68</v>
      </c>
    </row>
    <row r="49" spans="1:62" x14ac:dyDescent="0.2">
      <c r="A49" s="34" t="s">
        <v>71</v>
      </c>
      <c r="B49" s="34">
        <v>53</v>
      </c>
      <c r="C49" s="34" t="s">
        <v>72</v>
      </c>
      <c r="D49" s="34" t="s">
        <v>266</v>
      </c>
      <c r="E49" s="34" t="s">
        <v>6</v>
      </c>
      <c r="F49" s="34" t="s">
        <v>222</v>
      </c>
      <c r="G49" s="34" t="s">
        <v>3</v>
      </c>
      <c r="H49" s="34" t="s">
        <v>112</v>
      </c>
      <c r="I49" s="34" t="str">
        <f t="shared" si="0"/>
        <v>Tr1ExcInoc</v>
      </c>
      <c r="J49" s="34" t="s">
        <v>267</v>
      </c>
      <c r="K49" s="34">
        <v>33.332999999999998</v>
      </c>
      <c r="L49" s="34">
        <v>0.33333000000000002</v>
      </c>
      <c r="M49" s="34">
        <v>0.61547617313206193</v>
      </c>
      <c r="N49" s="34">
        <v>2</v>
      </c>
      <c r="O49" s="34">
        <v>0.33333333333333331</v>
      </c>
      <c r="P49" s="34">
        <v>0.61547970867038726</v>
      </c>
      <c r="Q49" s="34">
        <v>33.333333333333329</v>
      </c>
      <c r="R49" s="34">
        <v>0</v>
      </c>
      <c r="S49" s="34">
        <v>0</v>
      </c>
      <c r="T49" s="34">
        <v>0</v>
      </c>
      <c r="U49" s="34">
        <v>122.5</v>
      </c>
      <c r="V49" s="34">
        <v>40</v>
      </c>
      <c r="W49" s="34">
        <v>82.8</v>
      </c>
      <c r="X49" s="34">
        <v>82.2</v>
      </c>
      <c r="Y49" s="34">
        <v>84.4</v>
      </c>
      <c r="Z49" s="34">
        <v>83.13333333333334</v>
      </c>
      <c r="AA49" s="34">
        <v>4.87E-2</v>
      </c>
      <c r="AB49" s="34">
        <v>5.33E-2</v>
      </c>
      <c r="AC49" s="34">
        <v>1.03E-2</v>
      </c>
      <c r="AD49" s="34">
        <v>89.302325581395365</v>
      </c>
      <c r="AE49" s="34">
        <v>35.32</v>
      </c>
      <c r="AF49" s="34">
        <v>22.32</v>
      </c>
      <c r="AG49" s="34">
        <v>13</v>
      </c>
      <c r="AH49" s="35">
        <v>7.49</v>
      </c>
      <c r="AI49" s="35">
        <v>67</v>
      </c>
      <c r="AJ49" s="35">
        <v>44</v>
      </c>
      <c r="AK49" s="35">
        <v>400</v>
      </c>
      <c r="AL49" s="35">
        <v>2961.8</v>
      </c>
      <c r="AM49" s="35">
        <v>0</v>
      </c>
      <c r="AN49" s="35">
        <v>18.3</v>
      </c>
      <c r="AO49" s="35">
        <v>0.6</v>
      </c>
      <c r="AP49" s="35">
        <v>18.3</v>
      </c>
      <c r="AQ49" s="35">
        <v>81.099999999999994</v>
      </c>
      <c r="AR49" s="35">
        <v>4.5999999999999996</v>
      </c>
      <c r="AS49" s="35">
        <v>4.2</v>
      </c>
      <c r="AT49" s="35">
        <v>62.2</v>
      </c>
      <c r="AU49" s="36" t="s">
        <v>268</v>
      </c>
      <c r="AV49" s="36" t="s">
        <v>269</v>
      </c>
      <c r="AW49" s="37">
        <v>1.8230999999999999</v>
      </c>
      <c r="AX49" s="38">
        <v>0.23080000000000001</v>
      </c>
      <c r="AY49" s="38">
        <v>3.2576999999999998</v>
      </c>
      <c r="AZ49" s="38">
        <v>0.60780000000000001</v>
      </c>
      <c r="BA49" s="38">
        <v>0.34539999999999998</v>
      </c>
      <c r="BB49" s="38">
        <v>0.14330000000000001</v>
      </c>
      <c r="BC49" s="39">
        <v>34.950000000000003</v>
      </c>
      <c r="BD49" s="39">
        <v>48.44</v>
      </c>
      <c r="BE49" s="39">
        <v>4.53</v>
      </c>
      <c r="BF49" s="39">
        <v>11.14</v>
      </c>
      <c r="BG49" s="39">
        <v>12.09</v>
      </c>
    </row>
    <row r="50" spans="1:62" x14ac:dyDescent="0.2">
      <c r="A50" s="34" t="s">
        <v>71</v>
      </c>
      <c r="B50" s="34">
        <v>54</v>
      </c>
      <c r="C50" s="34" t="s">
        <v>72</v>
      </c>
      <c r="D50" s="34" t="s">
        <v>270</v>
      </c>
      <c r="E50" s="34" t="s">
        <v>6</v>
      </c>
      <c r="F50" s="34" t="s">
        <v>222</v>
      </c>
      <c r="G50" s="34" t="s">
        <v>3</v>
      </c>
      <c r="H50" s="34" t="s">
        <v>112</v>
      </c>
      <c r="I50" s="34" t="str">
        <f t="shared" si="0"/>
        <v>Tr1ExcInoc</v>
      </c>
      <c r="J50" s="34" t="s">
        <v>271</v>
      </c>
      <c r="K50" s="34">
        <v>73.332999999999998</v>
      </c>
      <c r="L50" s="34">
        <v>0.73333000000000004</v>
      </c>
      <c r="M50" s="34">
        <v>1.0281534556609317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118.6</v>
      </c>
      <c r="V50" s="34">
        <v>41.5</v>
      </c>
      <c r="W50" s="34">
        <v>83.5</v>
      </c>
      <c r="X50" s="34">
        <v>82.8</v>
      </c>
      <c r="Y50" s="34">
        <v>83.1</v>
      </c>
      <c r="Z50" s="34">
        <v>83.13333333333334</v>
      </c>
      <c r="AA50" s="34">
        <v>5.3900000000000003E-2</v>
      </c>
      <c r="AB50" s="34">
        <v>5.8599999999999999E-2</v>
      </c>
      <c r="AC50" s="34">
        <v>1.04E-2</v>
      </c>
      <c r="AD50" s="34">
        <v>90.248962655601673</v>
      </c>
      <c r="AE50" s="34">
        <v>33.4</v>
      </c>
      <c r="AF50" s="34">
        <v>22.14</v>
      </c>
      <c r="AG50" s="34">
        <v>11.259999999999998</v>
      </c>
      <c r="AH50" s="35">
        <v>7.45</v>
      </c>
      <c r="AI50" s="35">
        <v>70</v>
      </c>
      <c r="AJ50" s="35">
        <v>55</v>
      </c>
      <c r="AK50" s="35">
        <v>446</v>
      </c>
      <c r="AL50" s="35">
        <v>3288.9</v>
      </c>
      <c r="AM50" s="35">
        <v>0</v>
      </c>
      <c r="AN50" s="35">
        <v>18.899999999999999</v>
      </c>
      <c r="AO50" s="35">
        <v>0.7</v>
      </c>
      <c r="AP50" s="35">
        <v>19.7</v>
      </c>
      <c r="AQ50" s="35">
        <v>79.5</v>
      </c>
      <c r="AR50" s="35">
        <v>5.4</v>
      </c>
      <c r="AS50" s="35">
        <v>5.2</v>
      </c>
      <c r="AT50" s="35">
        <v>92.3</v>
      </c>
      <c r="AU50" s="36" t="s">
        <v>272</v>
      </c>
      <c r="AV50" s="36" t="s">
        <v>273</v>
      </c>
      <c r="AW50" s="37">
        <v>1.9622200000000001</v>
      </c>
      <c r="AX50" s="38">
        <v>0.30549999999999999</v>
      </c>
      <c r="AY50" s="38">
        <v>3.8702000000000001</v>
      </c>
      <c r="AZ50" s="38">
        <v>0.58289999999999997</v>
      </c>
      <c r="BA50" s="38">
        <v>0.37880000000000003</v>
      </c>
      <c r="BB50" s="38">
        <v>0.16489999999999999</v>
      </c>
      <c r="BC50" s="39">
        <v>37.369999999999997</v>
      </c>
      <c r="BD50" s="39">
        <v>60.29</v>
      </c>
      <c r="BE50" s="39">
        <v>5.54</v>
      </c>
      <c r="BF50" s="39">
        <v>10.31</v>
      </c>
      <c r="BG50" s="39">
        <v>18.62</v>
      </c>
    </row>
    <row r="51" spans="1:62" x14ac:dyDescent="0.2">
      <c r="A51" s="34" t="s">
        <v>71</v>
      </c>
      <c r="B51" s="34">
        <v>55</v>
      </c>
      <c r="C51" s="34" t="s">
        <v>72</v>
      </c>
      <c r="D51" s="34" t="s">
        <v>274</v>
      </c>
      <c r="E51" s="34" t="s">
        <v>6</v>
      </c>
      <c r="F51" s="34" t="s">
        <v>222</v>
      </c>
      <c r="G51" s="34" t="s">
        <v>3</v>
      </c>
      <c r="H51" s="34" t="s">
        <v>112</v>
      </c>
      <c r="I51" s="34" t="str">
        <f t="shared" si="0"/>
        <v>Tr1ExcInoc</v>
      </c>
      <c r="J51" s="34" t="s">
        <v>275</v>
      </c>
      <c r="K51" s="34">
        <v>60</v>
      </c>
      <c r="L51" s="34">
        <v>0.6</v>
      </c>
      <c r="M51" s="34">
        <v>0.88607712379261372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122.1</v>
      </c>
      <c r="V51" s="34">
        <v>42.1</v>
      </c>
      <c r="W51" s="34">
        <v>82.1</v>
      </c>
      <c r="X51" s="34">
        <v>82.7</v>
      </c>
      <c r="Y51" s="34">
        <v>82.7</v>
      </c>
      <c r="Z51" s="34">
        <v>82.5</v>
      </c>
      <c r="AA51" s="34">
        <v>4.7100000000000003E-2</v>
      </c>
      <c r="AB51" s="34">
        <v>5.0500000000000003E-2</v>
      </c>
      <c r="AC51" s="34">
        <v>9.1999999999999998E-3</v>
      </c>
      <c r="AD51" s="34">
        <v>91.767554479418891</v>
      </c>
      <c r="AE51" s="34">
        <v>35.08</v>
      </c>
      <c r="AF51" s="34">
        <v>22.13</v>
      </c>
      <c r="AG51" s="34">
        <v>12.95</v>
      </c>
      <c r="AH51" s="35">
        <v>7.41</v>
      </c>
      <c r="AI51" s="35">
        <v>63</v>
      </c>
      <c r="AJ51" s="35">
        <v>57</v>
      </c>
      <c r="AK51" s="35">
        <v>491</v>
      </c>
      <c r="AL51" s="35">
        <v>3327.1</v>
      </c>
      <c r="AM51" s="35">
        <v>0</v>
      </c>
      <c r="AN51" s="35">
        <v>19.2</v>
      </c>
      <c r="AO51" s="35">
        <v>0.8</v>
      </c>
      <c r="AP51" s="35">
        <v>21.3</v>
      </c>
      <c r="AQ51" s="35">
        <v>78</v>
      </c>
      <c r="AR51" s="35">
        <v>4.5999999999999996</v>
      </c>
      <c r="AS51" s="35">
        <v>4.3</v>
      </c>
      <c r="AT51" s="35">
        <v>109.5</v>
      </c>
      <c r="AU51" s="36" t="s">
        <v>276</v>
      </c>
      <c r="AV51" s="36" t="s">
        <v>277</v>
      </c>
      <c r="AW51" s="37">
        <v>2.2338800000000001</v>
      </c>
      <c r="AX51" s="38">
        <v>0.2868</v>
      </c>
      <c r="AY51" s="38">
        <v>3.7193999999999998</v>
      </c>
      <c r="AZ51" s="38">
        <v>0.64800000000000002</v>
      </c>
      <c r="BA51" s="38">
        <v>0.3846</v>
      </c>
      <c r="BB51" s="38">
        <v>0.17219999999999999</v>
      </c>
      <c r="BC51" s="39">
        <v>45.5</v>
      </c>
      <c r="BD51" s="39">
        <v>61.16</v>
      </c>
      <c r="BE51" s="39">
        <v>5.45</v>
      </c>
      <c r="BF51" s="39">
        <v>9.99</v>
      </c>
      <c r="BG51" s="39">
        <v>15.42</v>
      </c>
    </row>
    <row r="52" spans="1:62" x14ac:dyDescent="0.2">
      <c r="A52" s="34" t="s">
        <v>71</v>
      </c>
      <c r="B52" s="34">
        <v>56</v>
      </c>
      <c r="C52" s="34" t="s">
        <v>72</v>
      </c>
      <c r="D52" s="34" t="s">
        <v>278</v>
      </c>
      <c r="E52" s="34" t="s">
        <v>6</v>
      </c>
      <c r="F52" s="34" t="s">
        <v>222</v>
      </c>
      <c r="G52" s="34" t="s">
        <v>3</v>
      </c>
      <c r="H52" s="34" t="s">
        <v>112</v>
      </c>
      <c r="I52" s="34" t="str">
        <f t="shared" si="0"/>
        <v>Tr1ExcInoc</v>
      </c>
      <c r="J52" s="34" t="s">
        <v>279</v>
      </c>
      <c r="K52" s="34">
        <v>80</v>
      </c>
      <c r="L52" s="34">
        <v>0.8</v>
      </c>
      <c r="M52" s="34">
        <v>1.1071487177940904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119</v>
      </c>
      <c r="V52" s="34">
        <v>35.1</v>
      </c>
      <c r="W52" s="34">
        <v>83.1</v>
      </c>
      <c r="X52" s="34">
        <v>83.9</v>
      </c>
      <c r="Y52" s="34">
        <v>84.6</v>
      </c>
      <c r="Z52" s="34">
        <v>83.86666666666666</v>
      </c>
      <c r="AA52" s="34">
        <v>5.91E-2</v>
      </c>
      <c r="AB52" s="34">
        <v>6.13E-2</v>
      </c>
      <c r="AC52" s="34">
        <v>1.12E-2</v>
      </c>
      <c r="AD52" s="34">
        <v>95.60878243512974</v>
      </c>
      <c r="AE52" s="34">
        <v>37.51</v>
      </c>
      <c r="AF52" s="34">
        <v>22.31</v>
      </c>
      <c r="AG52" s="34">
        <v>15.2</v>
      </c>
      <c r="AH52" s="35">
        <v>7.41</v>
      </c>
      <c r="AI52" s="35">
        <v>60</v>
      </c>
      <c r="AJ52" s="35">
        <v>30</v>
      </c>
      <c r="AK52" s="35">
        <v>473</v>
      </c>
      <c r="AL52" s="35">
        <v>3092.2</v>
      </c>
      <c r="AM52" s="35">
        <v>0</v>
      </c>
      <c r="AN52" s="35">
        <v>19</v>
      </c>
      <c r="AO52" s="35">
        <v>0.4</v>
      </c>
      <c r="AP52" s="35">
        <v>20.7</v>
      </c>
      <c r="AQ52" s="35">
        <v>78.900000000000006</v>
      </c>
      <c r="AR52" s="35">
        <v>4.4000000000000004</v>
      </c>
      <c r="AS52" s="35">
        <v>3.7</v>
      </c>
      <c r="AT52" s="35">
        <v>72.400000000000006</v>
      </c>
      <c r="AU52" s="36" t="s">
        <v>280</v>
      </c>
      <c r="AV52" s="36" t="s">
        <v>281</v>
      </c>
      <c r="AW52" s="37">
        <v>0.92727999999999999</v>
      </c>
      <c r="AX52" s="38">
        <v>0.21590000000000001</v>
      </c>
      <c r="AY52" s="38">
        <v>2.8557000000000001</v>
      </c>
      <c r="AZ52" s="38">
        <v>0.57869999999999999</v>
      </c>
      <c r="BA52" s="38">
        <v>0.31180000000000002</v>
      </c>
      <c r="BB52" s="38">
        <v>9.6500000000000002E-2</v>
      </c>
      <c r="BC52" s="39">
        <v>51.71</v>
      </c>
      <c r="BD52" s="39">
        <v>29.26</v>
      </c>
      <c r="BE52" s="39">
        <v>3.09</v>
      </c>
      <c r="BF52" s="39">
        <v>9.49</v>
      </c>
      <c r="BG52" s="39">
        <v>9.16</v>
      </c>
    </row>
    <row r="53" spans="1:62" x14ac:dyDescent="0.2">
      <c r="A53" s="34" t="s">
        <v>71</v>
      </c>
      <c r="B53" s="34">
        <v>57</v>
      </c>
      <c r="C53" s="34" t="s">
        <v>72</v>
      </c>
      <c r="D53" s="34" t="s">
        <v>282</v>
      </c>
      <c r="E53" s="34" t="s">
        <v>6</v>
      </c>
      <c r="F53" s="34" t="s">
        <v>222</v>
      </c>
      <c r="G53" s="34" t="s">
        <v>3</v>
      </c>
      <c r="H53" s="34" t="s">
        <v>112</v>
      </c>
      <c r="I53" s="34" t="str">
        <f t="shared" si="0"/>
        <v>Tr1ExcInoc</v>
      </c>
      <c r="J53" s="34" t="s">
        <v>283</v>
      </c>
      <c r="K53" s="34">
        <v>66.67</v>
      </c>
      <c r="L53" s="34">
        <v>0.66669999999999996</v>
      </c>
      <c r="M53" s="34">
        <v>0.95535197390555082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114.8</v>
      </c>
      <c r="V53" s="34">
        <v>33.799999999999997</v>
      </c>
      <c r="W53" s="34">
        <v>81.900000000000006</v>
      </c>
      <c r="X53" s="34">
        <v>81.7</v>
      </c>
      <c r="Y53" s="34">
        <v>82.5</v>
      </c>
      <c r="Z53" s="34">
        <v>82.033333333333346</v>
      </c>
      <c r="AA53" s="34">
        <v>4.8300000000000003E-2</v>
      </c>
      <c r="AB53" s="34">
        <v>5.2699999999999997E-2</v>
      </c>
      <c r="AC53" s="34">
        <v>9.9000000000000008E-3</v>
      </c>
      <c r="AD53" s="34">
        <v>89.719626168224309</v>
      </c>
      <c r="AE53" s="34">
        <v>35.53</v>
      </c>
      <c r="AF53" s="34">
        <v>22.18</v>
      </c>
      <c r="AG53" s="34">
        <v>13.350000000000001</v>
      </c>
      <c r="AH53" s="35">
        <v>7.32</v>
      </c>
      <c r="AI53" s="35">
        <v>73</v>
      </c>
      <c r="AJ53" s="35">
        <v>52</v>
      </c>
      <c r="AK53" s="35">
        <v>469</v>
      </c>
      <c r="AL53" s="35">
        <v>2999.3</v>
      </c>
      <c r="AM53" s="35">
        <v>0</v>
      </c>
      <c r="AN53" s="35">
        <v>19</v>
      </c>
      <c r="AO53" s="35">
        <v>0.7</v>
      </c>
      <c r="AP53" s="35">
        <v>20.5</v>
      </c>
      <c r="AQ53" s="35">
        <v>78.8</v>
      </c>
      <c r="AR53" s="35">
        <v>5.0999999999999996</v>
      </c>
      <c r="AS53" s="35">
        <v>4.4000000000000004</v>
      </c>
      <c r="AT53" s="35">
        <v>53.5</v>
      </c>
      <c r="AU53" s="36" t="s">
        <v>284</v>
      </c>
      <c r="AV53" s="36" t="s">
        <v>285</v>
      </c>
      <c r="AW53" s="37">
        <v>1.1030599999999999</v>
      </c>
      <c r="AX53" s="38">
        <v>0.24210000000000001</v>
      </c>
      <c r="AY53" s="38">
        <v>3.5886</v>
      </c>
      <c r="AZ53" s="38">
        <v>0.56759999999999999</v>
      </c>
      <c r="BA53" s="38">
        <v>0.28410000000000002</v>
      </c>
      <c r="BB53" s="38">
        <v>0.11899999999999999</v>
      </c>
      <c r="BC53" s="39">
        <v>50.84</v>
      </c>
      <c r="BD53" s="39">
        <v>34.78</v>
      </c>
      <c r="BE53" s="39">
        <v>3.41</v>
      </c>
      <c r="BF53" s="39">
        <v>8.25</v>
      </c>
      <c r="BG53" s="39">
        <v>11.49</v>
      </c>
    </row>
    <row r="54" spans="1:62" x14ac:dyDescent="0.2">
      <c r="A54" s="34" t="s">
        <v>71</v>
      </c>
      <c r="B54" s="34">
        <v>58</v>
      </c>
      <c r="C54" s="34" t="s">
        <v>72</v>
      </c>
      <c r="D54" s="34" t="s">
        <v>286</v>
      </c>
      <c r="E54" s="34" t="s">
        <v>6</v>
      </c>
      <c r="F54" s="34" t="s">
        <v>222</v>
      </c>
      <c r="G54" s="34" t="s">
        <v>3</v>
      </c>
      <c r="H54" s="34" t="s">
        <v>112</v>
      </c>
      <c r="I54" s="34" t="str">
        <f t="shared" si="0"/>
        <v>Tr1ExcInoc</v>
      </c>
      <c r="J54" s="34" t="s">
        <v>287</v>
      </c>
      <c r="K54" s="34">
        <v>46.666999999999994</v>
      </c>
      <c r="L54" s="34">
        <v>0.46666999999999997</v>
      </c>
      <c r="M54" s="34">
        <v>0.75204342995711382</v>
      </c>
      <c r="N54" s="34">
        <v>4</v>
      </c>
      <c r="O54" s="34">
        <v>0.66666666666666663</v>
      </c>
      <c r="P54" s="34">
        <v>0.9553166181245093</v>
      </c>
      <c r="Q54" s="34">
        <v>66.666666666666657</v>
      </c>
      <c r="R54" s="34">
        <v>0</v>
      </c>
      <c r="S54" s="34">
        <v>0</v>
      </c>
      <c r="T54" s="34">
        <v>0</v>
      </c>
      <c r="U54" s="34">
        <v>124.2</v>
      </c>
      <c r="V54" s="34">
        <v>37.9</v>
      </c>
      <c r="W54" s="34">
        <v>82.2</v>
      </c>
      <c r="X54" s="34">
        <v>82.8</v>
      </c>
      <c r="Y54" s="34">
        <v>83.3</v>
      </c>
      <c r="Z54" s="34">
        <v>82.766666666666666</v>
      </c>
      <c r="AA54" s="34">
        <v>5.2600000000000001E-2</v>
      </c>
      <c r="AB54" s="34">
        <v>5.6800000000000003E-2</v>
      </c>
      <c r="AC54" s="34">
        <v>0.01</v>
      </c>
      <c r="AD54" s="34">
        <v>91.025641025641022</v>
      </c>
      <c r="AE54" s="34">
        <v>37.92</v>
      </c>
      <c r="AF54" s="34">
        <v>22.47</v>
      </c>
      <c r="AG54" s="34">
        <v>15.450000000000003</v>
      </c>
      <c r="AH54" s="35">
        <v>7.41</v>
      </c>
      <c r="AI54" s="35">
        <v>41</v>
      </c>
      <c r="AJ54" s="35">
        <v>25</v>
      </c>
      <c r="AK54" s="35">
        <v>501</v>
      </c>
      <c r="AL54" s="35">
        <v>3286.1</v>
      </c>
      <c r="AM54" s="35">
        <v>0</v>
      </c>
      <c r="AN54" s="35">
        <v>19.2</v>
      </c>
      <c r="AO54" s="35">
        <v>0.3</v>
      </c>
      <c r="AP54" s="35">
        <v>21.7</v>
      </c>
      <c r="AQ54" s="35">
        <v>78</v>
      </c>
      <c r="AR54" s="35">
        <v>3.7</v>
      </c>
      <c r="AS54" s="35">
        <v>3.1</v>
      </c>
      <c r="AT54" s="35">
        <v>54.3</v>
      </c>
      <c r="AU54" s="36" t="s">
        <v>288</v>
      </c>
      <c r="AV54" s="36" t="s">
        <v>289</v>
      </c>
      <c r="AW54" s="37">
        <v>0.98462000000000005</v>
      </c>
      <c r="AX54" s="38">
        <v>0.1691</v>
      </c>
      <c r="AY54" s="38">
        <v>2.9727999999999999</v>
      </c>
      <c r="AZ54" s="38">
        <v>0.45910000000000001</v>
      </c>
      <c r="BA54" s="38">
        <v>0.26340000000000002</v>
      </c>
      <c r="BB54" s="38">
        <v>9.2999999999999999E-2</v>
      </c>
      <c r="BC54" s="39">
        <v>49.69</v>
      </c>
      <c r="BD54" s="39">
        <v>34.96</v>
      </c>
      <c r="BE54" s="39">
        <v>3.05</v>
      </c>
      <c r="BF54" s="39">
        <v>9.2200000000000006</v>
      </c>
      <c r="BG54" s="39">
        <v>8.7200000000000006</v>
      </c>
    </row>
    <row r="55" spans="1:62" x14ac:dyDescent="0.2">
      <c r="A55" s="34" t="s">
        <v>71</v>
      </c>
      <c r="B55" s="34">
        <v>59</v>
      </c>
      <c r="C55" s="34" t="s">
        <v>72</v>
      </c>
      <c r="D55" s="34" t="s">
        <v>290</v>
      </c>
      <c r="E55" s="34" t="s">
        <v>6</v>
      </c>
      <c r="F55" s="34" t="s">
        <v>222</v>
      </c>
      <c r="G55" s="34" t="s">
        <v>3</v>
      </c>
      <c r="H55" s="34" t="s">
        <v>112</v>
      </c>
      <c r="I55" s="34" t="str">
        <f t="shared" si="0"/>
        <v>Tr1ExcInoc</v>
      </c>
      <c r="J55" s="34" t="s">
        <v>291</v>
      </c>
      <c r="K55" s="34">
        <v>26.667000000000002</v>
      </c>
      <c r="L55" s="34">
        <v>0.26667000000000002</v>
      </c>
      <c r="M55" s="34">
        <v>0.54264287113396514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118</v>
      </c>
      <c r="V55" s="34">
        <v>41.9</v>
      </c>
      <c r="W55" s="34">
        <v>81.099999999999994</v>
      </c>
      <c r="X55" s="34">
        <v>82.4</v>
      </c>
      <c r="Y55" s="34">
        <v>82.5</v>
      </c>
      <c r="Z55" s="34">
        <v>82</v>
      </c>
      <c r="AA55" s="34">
        <v>4.5199999999999997E-2</v>
      </c>
      <c r="AB55" s="34">
        <v>4.7800000000000002E-2</v>
      </c>
      <c r="AC55" s="34">
        <v>8.6999999999999994E-3</v>
      </c>
      <c r="AD55" s="34">
        <v>93.350383631713541</v>
      </c>
      <c r="AE55" s="34">
        <v>32.299999999999997</v>
      </c>
      <c r="AF55" s="34">
        <v>20.52</v>
      </c>
      <c r="AG55" s="34">
        <v>11.779999999999998</v>
      </c>
      <c r="AH55" s="35">
        <v>7.45</v>
      </c>
      <c r="AI55" s="35">
        <v>50</v>
      </c>
      <c r="AJ55" s="35">
        <v>54</v>
      </c>
      <c r="AK55" s="35">
        <v>319</v>
      </c>
      <c r="AL55" s="35">
        <v>2764.9</v>
      </c>
      <c r="AM55" s="35">
        <v>0</v>
      </c>
      <c r="AN55" s="35">
        <v>16.600000000000001</v>
      </c>
      <c r="AO55" s="35">
        <v>0.8</v>
      </c>
      <c r="AP55" s="35">
        <v>16</v>
      </c>
      <c r="AQ55" s="35">
        <v>83.2</v>
      </c>
      <c r="AR55" s="35">
        <v>3.6</v>
      </c>
      <c r="AS55" s="35">
        <v>4.0999999999999996</v>
      </c>
      <c r="AT55" s="35">
        <v>30.6</v>
      </c>
      <c r="AU55" s="36" t="s">
        <v>292</v>
      </c>
      <c r="AV55" s="36" t="s">
        <v>293</v>
      </c>
      <c r="AW55" s="37">
        <v>1.6717599999999999</v>
      </c>
      <c r="AX55" s="38">
        <v>0.27460000000000001</v>
      </c>
      <c r="AY55" s="38">
        <v>3.4033000000000002</v>
      </c>
      <c r="AZ55" s="38">
        <v>0.4698</v>
      </c>
      <c r="BA55" s="38">
        <v>0.317</v>
      </c>
      <c r="BB55" s="38">
        <v>0.14660000000000001</v>
      </c>
      <c r="BC55" s="39">
        <v>33.94</v>
      </c>
      <c r="BD55" s="39">
        <v>54.64</v>
      </c>
      <c r="BE55" s="39">
        <v>4.59</v>
      </c>
      <c r="BF55" s="39">
        <v>6.77</v>
      </c>
      <c r="BG55" s="39">
        <v>16.16</v>
      </c>
      <c r="BI55" t="s">
        <v>294</v>
      </c>
      <c r="BJ55" t="s">
        <v>295</v>
      </c>
    </row>
    <row r="56" spans="1:62" x14ac:dyDescent="0.2">
      <c r="A56" s="34" t="s">
        <v>296</v>
      </c>
      <c r="B56" s="34">
        <v>1</v>
      </c>
      <c r="C56" s="34" t="s">
        <v>72</v>
      </c>
      <c r="D56" s="34" t="s">
        <v>73</v>
      </c>
      <c r="E56" s="34" t="s">
        <v>5</v>
      </c>
      <c r="F56" s="34" t="s">
        <v>74</v>
      </c>
      <c r="G56" s="34" t="s">
        <v>7</v>
      </c>
      <c r="H56" s="34" t="s">
        <v>75</v>
      </c>
      <c r="I56" s="34" t="str">
        <f t="shared" si="0"/>
        <v>Tr2DefUnin</v>
      </c>
      <c r="J56" s="34" t="s">
        <v>297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95.5</v>
      </c>
      <c r="V56" s="34">
        <v>40.6</v>
      </c>
      <c r="W56" s="34">
        <v>81.7</v>
      </c>
      <c r="X56" s="34">
        <v>82.8</v>
      </c>
      <c r="Y56" s="34">
        <v>83.5</v>
      </c>
      <c r="Z56" s="34">
        <v>82.666666666666671</v>
      </c>
      <c r="AA56" s="34">
        <v>4.3400000000000001E-2</v>
      </c>
      <c r="AB56" s="34">
        <v>5.8000000000000003E-2</v>
      </c>
      <c r="AC56" s="34">
        <v>9.4999999999999998E-3</v>
      </c>
      <c r="AD56" s="34">
        <v>69.896907216494839</v>
      </c>
      <c r="AE56" s="34">
        <v>30.14</v>
      </c>
      <c r="AF56" s="34">
        <v>22.18</v>
      </c>
      <c r="AG56" s="34">
        <v>7.9600000000000009</v>
      </c>
      <c r="AH56" s="41">
        <v>6.85</v>
      </c>
      <c r="AI56" s="41">
        <v>91</v>
      </c>
      <c r="AJ56" s="41">
        <v>137</v>
      </c>
      <c r="AK56" s="41">
        <v>455</v>
      </c>
      <c r="AL56" s="41">
        <v>3134.8</v>
      </c>
      <c r="AM56" s="41">
        <v>0</v>
      </c>
      <c r="AN56" s="41">
        <v>19.100000000000001</v>
      </c>
      <c r="AO56" s="41">
        <v>1.8</v>
      </c>
      <c r="AP56" s="41">
        <v>19.8</v>
      </c>
      <c r="AQ56" s="41">
        <v>78.400000000000006</v>
      </c>
      <c r="AR56" s="41">
        <v>5.0999999999999996</v>
      </c>
      <c r="AS56" s="41">
        <v>6.2</v>
      </c>
      <c r="AT56" s="41">
        <v>41.4</v>
      </c>
      <c r="AU56" s="42" t="s">
        <v>298</v>
      </c>
      <c r="AV56" s="42">
        <v>1</v>
      </c>
      <c r="AW56" s="42">
        <v>2.62</v>
      </c>
      <c r="AX56" s="42">
        <v>0.14000000000000001</v>
      </c>
      <c r="AY56" s="42">
        <v>4.75</v>
      </c>
      <c r="AZ56" s="42">
        <v>0.78</v>
      </c>
      <c r="BA56" s="42">
        <v>0.39</v>
      </c>
      <c r="BB56" s="42">
        <v>0.18</v>
      </c>
      <c r="BC56" s="42">
        <v>79</v>
      </c>
      <c r="BD56" s="42">
        <v>67</v>
      </c>
      <c r="BE56" s="42">
        <v>6</v>
      </c>
      <c r="BF56" s="42">
        <v>11</v>
      </c>
      <c r="BG56" s="42">
        <v>44</v>
      </c>
      <c r="BI56" s="42">
        <v>13</v>
      </c>
      <c r="BJ56" s="42">
        <v>6</v>
      </c>
    </row>
    <row r="57" spans="1:62" x14ac:dyDescent="0.2">
      <c r="A57" s="34" t="s">
        <v>296</v>
      </c>
      <c r="B57" s="34">
        <v>2</v>
      </c>
      <c r="C57" s="34" t="s">
        <v>72</v>
      </c>
      <c r="D57" s="34" t="s">
        <v>79</v>
      </c>
      <c r="E57" s="34" t="s">
        <v>5</v>
      </c>
      <c r="F57" s="34" t="s">
        <v>74</v>
      </c>
      <c r="G57" s="34" t="s">
        <v>7</v>
      </c>
      <c r="H57" s="34" t="s">
        <v>75</v>
      </c>
      <c r="I57" s="34" t="str">
        <f t="shared" si="0"/>
        <v>Tr2DefUnin</v>
      </c>
      <c r="J57" s="34" t="s">
        <v>299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101</v>
      </c>
      <c r="V57" s="34">
        <v>34.299999999999997</v>
      </c>
      <c r="W57" s="34">
        <v>83.2</v>
      </c>
      <c r="X57" s="34">
        <v>80</v>
      </c>
      <c r="Y57" s="34">
        <v>84.1</v>
      </c>
      <c r="Z57" s="34">
        <v>82.433333333333323</v>
      </c>
      <c r="AA57" s="34">
        <v>3.4299999999999997E-2</v>
      </c>
      <c r="AB57" s="34">
        <v>4.4900000000000002E-2</v>
      </c>
      <c r="AC57" s="34">
        <v>7.6E-3</v>
      </c>
      <c r="AD57" s="34">
        <v>71.581769436997305</v>
      </c>
      <c r="AE57" s="34">
        <v>31.63</v>
      </c>
      <c r="AF57" s="34">
        <v>22.12</v>
      </c>
      <c r="AG57" s="34">
        <v>9.509999999999998</v>
      </c>
      <c r="AH57" s="41">
        <v>6.71</v>
      </c>
      <c r="AI57" s="41">
        <v>81</v>
      </c>
      <c r="AJ57" s="41">
        <v>136</v>
      </c>
      <c r="AK57" s="41">
        <v>487</v>
      </c>
      <c r="AL57" s="41">
        <v>3102.4</v>
      </c>
      <c r="AM57" s="41">
        <v>2</v>
      </c>
      <c r="AN57" s="41">
        <v>21.4</v>
      </c>
      <c r="AO57" s="41">
        <v>1.6</v>
      </c>
      <c r="AP57" s="41">
        <v>19</v>
      </c>
      <c r="AQ57" s="41">
        <v>70.099999999999994</v>
      </c>
      <c r="AR57" s="41">
        <v>4.7</v>
      </c>
      <c r="AS57" s="41">
        <v>5.2</v>
      </c>
      <c r="AT57" s="41">
        <v>45</v>
      </c>
      <c r="AU57" s="42" t="s">
        <v>300</v>
      </c>
      <c r="AV57" s="42">
        <v>2</v>
      </c>
      <c r="AW57" s="42">
        <v>2.4729999999999999</v>
      </c>
      <c r="AX57" s="42">
        <v>0.16</v>
      </c>
      <c r="AY57" s="42">
        <v>4.91</v>
      </c>
      <c r="AZ57" s="42">
        <v>0.74</v>
      </c>
      <c r="BA57" s="42">
        <v>0.33</v>
      </c>
      <c r="BB57" s="42">
        <v>0.2</v>
      </c>
      <c r="BC57" s="42">
        <v>83</v>
      </c>
      <c r="BD57" s="42">
        <v>65</v>
      </c>
      <c r="BE57" s="42">
        <v>7</v>
      </c>
      <c r="BF57" s="42">
        <v>13</v>
      </c>
      <c r="BG57" s="42">
        <v>42</v>
      </c>
      <c r="BI57" s="42">
        <v>10</v>
      </c>
      <c r="BJ57" s="42">
        <v>6</v>
      </c>
    </row>
    <row r="58" spans="1:62" x14ac:dyDescent="0.2">
      <c r="A58" s="34" t="s">
        <v>296</v>
      </c>
      <c r="B58" s="34">
        <v>3</v>
      </c>
      <c r="C58" s="34" t="s">
        <v>72</v>
      </c>
      <c r="D58" s="34" t="s">
        <v>83</v>
      </c>
      <c r="E58" s="34" t="s">
        <v>5</v>
      </c>
      <c r="F58" s="34" t="s">
        <v>74</v>
      </c>
      <c r="G58" s="34" t="s">
        <v>7</v>
      </c>
      <c r="H58" s="34" t="s">
        <v>75</v>
      </c>
      <c r="I58" s="34" t="str">
        <f t="shared" si="0"/>
        <v>Tr2DefUnin</v>
      </c>
      <c r="J58" s="34" t="s">
        <v>301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113</v>
      </c>
      <c r="V58" s="34">
        <v>34.4</v>
      </c>
      <c r="W58" s="34">
        <v>83.1</v>
      </c>
      <c r="X58" s="34">
        <v>83.3</v>
      </c>
      <c r="Y58" s="34">
        <v>83.9</v>
      </c>
      <c r="Z58" s="34">
        <v>83.433333333333323</v>
      </c>
      <c r="AA58" s="34">
        <v>3.3999999999999998E-3</v>
      </c>
      <c r="AB58" s="34">
        <v>4.5699999999999998E-2</v>
      </c>
      <c r="AC58" s="34">
        <v>6.7999999999999996E-3</v>
      </c>
      <c r="AD58" s="34">
        <v>-8.7403598971722367</v>
      </c>
      <c r="AE58" s="34">
        <v>32.049999999999997</v>
      </c>
      <c r="AF58" s="34">
        <v>21.6</v>
      </c>
      <c r="AG58" s="34">
        <v>10.449999999999996</v>
      </c>
      <c r="AH58" s="41">
        <v>7.35</v>
      </c>
      <c r="AI58" s="41">
        <v>105</v>
      </c>
      <c r="AJ58" s="41">
        <v>111</v>
      </c>
      <c r="AK58" s="41">
        <v>308</v>
      </c>
      <c r="AL58" s="41">
        <v>3096.8</v>
      </c>
      <c r="AM58" s="41">
        <v>0</v>
      </c>
      <c r="AN58" s="41">
        <v>17.899999999999999</v>
      </c>
      <c r="AO58" s="41">
        <v>1.6</v>
      </c>
      <c r="AP58" s="41">
        <v>14.4</v>
      </c>
      <c r="AQ58" s="41">
        <v>84</v>
      </c>
      <c r="AR58" s="41">
        <v>6</v>
      </c>
      <c r="AS58" s="41">
        <v>6.4</v>
      </c>
      <c r="AT58" s="41">
        <v>35.200000000000003</v>
      </c>
      <c r="AU58" s="42" t="s">
        <v>302</v>
      </c>
      <c r="AV58" s="42">
        <v>3</v>
      </c>
      <c r="AW58" s="42">
        <v>3.004</v>
      </c>
      <c r="AX58" s="42">
        <v>0.15</v>
      </c>
      <c r="AY58" s="42">
        <v>4.66</v>
      </c>
      <c r="AZ58" s="42">
        <v>0.96</v>
      </c>
      <c r="BA58" s="42">
        <v>0.42</v>
      </c>
      <c r="BB58" s="42">
        <v>0.2</v>
      </c>
      <c r="BC58" s="42">
        <v>57</v>
      </c>
      <c r="BD58" s="42">
        <v>64</v>
      </c>
      <c r="BE58" s="42">
        <v>8</v>
      </c>
      <c r="BF58" s="42">
        <v>10</v>
      </c>
      <c r="BG58" s="42">
        <v>38</v>
      </c>
      <c r="BI58" s="42">
        <v>15</v>
      </c>
      <c r="BJ58" s="42">
        <v>6</v>
      </c>
    </row>
    <row r="59" spans="1:62" x14ac:dyDescent="0.2">
      <c r="A59" s="34" t="s">
        <v>296</v>
      </c>
      <c r="B59" s="34">
        <v>4</v>
      </c>
      <c r="C59" s="34" t="s">
        <v>72</v>
      </c>
      <c r="D59" s="34" t="s">
        <v>87</v>
      </c>
      <c r="E59" s="34" t="s">
        <v>5</v>
      </c>
      <c r="F59" s="34" t="s">
        <v>74</v>
      </c>
      <c r="G59" s="34" t="s">
        <v>7</v>
      </c>
      <c r="H59" s="34" t="s">
        <v>75</v>
      </c>
      <c r="I59" s="34" t="str">
        <f t="shared" si="0"/>
        <v>Tr2DefUnin</v>
      </c>
      <c r="J59" s="34" t="s">
        <v>303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105</v>
      </c>
      <c r="V59" s="34">
        <v>46.8</v>
      </c>
      <c r="W59" s="34">
        <v>81.400000000000006</v>
      </c>
      <c r="X59" s="34">
        <v>80.099999999999994</v>
      </c>
      <c r="Y59" s="34">
        <v>80.400000000000006</v>
      </c>
      <c r="Z59" s="34">
        <v>80.63333333333334</v>
      </c>
      <c r="AA59" s="34">
        <v>4.1399999999999999E-2</v>
      </c>
      <c r="AB59" s="34">
        <v>5.7599999999999998E-2</v>
      </c>
      <c r="AC59" s="34">
        <v>8.8999999999999999E-3</v>
      </c>
      <c r="AD59" s="34">
        <v>66.735112936344976</v>
      </c>
      <c r="AE59" s="34">
        <v>30.91</v>
      </c>
      <c r="AF59" s="34">
        <v>22.2</v>
      </c>
      <c r="AG59" s="34">
        <v>8.7100000000000009</v>
      </c>
      <c r="AH59" s="41">
        <v>6.73</v>
      </c>
      <c r="AI59" s="41">
        <v>75</v>
      </c>
      <c r="AJ59" s="41">
        <v>102</v>
      </c>
      <c r="AK59" s="41">
        <v>490</v>
      </c>
      <c r="AL59" s="41">
        <v>3124.3</v>
      </c>
      <c r="AM59" s="41">
        <v>2</v>
      </c>
      <c r="AN59" s="41">
        <v>21.3</v>
      </c>
      <c r="AO59" s="41">
        <v>1.2</v>
      </c>
      <c r="AP59" s="41">
        <v>19.100000000000001</v>
      </c>
      <c r="AQ59" s="41">
        <v>70.3</v>
      </c>
      <c r="AR59" s="41">
        <v>3.9</v>
      </c>
      <c r="AS59" s="41">
        <v>4.7</v>
      </c>
      <c r="AT59" s="41">
        <v>28.7</v>
      </c>
      <c r="AU59" s="42" t="s">
        <v>304</v>
      </c>
      <c r="AV59" s="42">
        <v>4</v>
      </c>
      <c r="AW59" s="42">
        <v>2.89</v>
      </c>
      <c r="AX59" s="42">
        <v>0.16</v>
      </c>
      <c r="AY59" s="42">
        <v>5.16</v>
      </c>
      <c r="AZ59" s="42">
        <v>0.78</v>
      </c>
      <c r="BA59" s="42">
        <v>0.37</v>
      </c>
      <c r="BB59" s="42">
        <v>0.21</v>
      </c>
      <c r="BC59" s="42">
        <v>89</v>
      </c>
      <c r="BD59" s="42">
        <v>70</v>
      </c>
      <c r="BE59" s="42">
        <v>7</v>
      </c>
      <c r="BF59" s="42">
        <v>10</v>
      </c>
      <c r="BG59" s="42">
        <v>48</v>
      </c>
      <c r="BI59" s="42">
        <v>6</v>
      </c>
      <c r="BJ59" s="42">
        <v>6</v>
      </c>
    </row>
    <row r="60" spans="1:62" x14ac:dyDescent="0.2">
      <c r="A60" s="34" t="s">
        <v>296</v>
      </c>
      <c r="B60" s="34">
        <v>5</v>
      </c>
      <c r="C60" s="34" t="s">
        <v>72</v>
      </c>
      <c r="D60" s="34" t="s">
        <v>91</v>
      </c>
      <c r="E60" s="34" t="s">
        <v>5</v>
      </c>
      <c r="F60" s="34" t="s">
        <v>74</v>
      </c>
      <c r="G60" s="34" t="s">
        <v>7</v>
      </c>
      <c r="H60" s="34" t="s">
        <v>75</v>
      </c>
      <c r="I60" s="34" t="str">
        <f t="shared" si="0"/>
        <v>Tr2DefUnin</v>
      </c>
      <c r="J60" s="34" t="s">
        <v>305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101</v>
      </c>
      <c r="V60" s="34">
        <v>41</v>
      </c>
      <c r="W60" s="34">
        <v>78.099999999999994</v>
      </c>
      <c r="X60" s="34">
        <v>80</v>
      </c>
      <c r="Y60" s="34">
        <v>78.900000000000006</v>
      </c>
      <c r="Z60" s="34">
        <v>79</v>
      </c>
      <c r="AA60" s="34">
        <v>4.58E-2</v>
      </c>
      <c r="AB60" s="34">
        <v>6.0299999999999999E-2</v>
      </c>
      <c r="AC60" s="34">
        <v>8.8999999999999999E-3</v>
      </c>
      <c r="AD60" s="34">
        <v>71.789883268482484</v>
      </c>
      <c r="AE60" s="34">
        <v>31.34</v>
      </c>
      <c r="AF60" s="34">
        <v>21.99</v>
      </c>
      <c r="AG60" s="34">
        <v>9.3500000000000014</v>
      </c>
      <c r="AH60" s="41">
        <v>7.02</v>
      </c>
      <c r="AI60" s="41">
        <v>78</v>
      </c>
      <c r="AJ60" s="41">
        <v>127</v>
      </c>
      <c r="AK60" s="41">
        <v>489</v>
      </c>
      <c r="AL60" s="41">
        <v>3231.9</v>
      </c>
      <c r="AM60" s="41">
        <v>0</v>
      </c>
      <c r="AN60" s="41">
        <v>19.399999999999999</v>
      </c>
      <c r="AO60" s="41">
        <v>1.7</v>
      </c>
      <c r="AP60" s="41">
        <v>21</v>
      </c>
      <c r="AQ60" s="41">
        <v>77.3</v>
      </c>
      <c r="AR60" s="41">
        <v>4.0999999999999996</v>
      </c>
      <c r="AS60" s="41">
        <v>4.8</v>
      </c>
      <c r="AT60" s="41">
        <v>33.799999999999997</v>
      </c>
      <c r="AU60" s="42" t="s">
        <v>306</v>
      </c>
      <c r="AV60" s="42">
        <v>5</v>
      </c>
      <c r="AW60" s="42">
        <v>2.133</v>
      </c>
      <c r="AX60" s="42">
        <v>0.16</v>
      </c>
      <c r="AY60" s="42">
        <v>4.99</v>
      </c>
      <c r="AZ60" s="42">
        <v>0.79</v>
      </c>
      <c r="BA60" s="42">
        <v>0.36</v>
      </c>
      <c r="BB60" s="42">
        <v>0.18</v>
      </c>
      <c r="BC60" s="42">
        <v>81</v>
      </c>
      <c r="BD60" s="42">
        <v>57</v>
      </c>
      <c r="BE60" s="42">
        <v>6</v>
      </c>
      <c r="BF60" s="42">
        <v>10</v>
      </c>
      <c r="BG60" s="42">
        <v>34</v>
      </c>
      <c r="BI60" s="42">
        <v>8</v>
      </c>
      <c r="BJ60" s="42">
        <v>5</v>
      </c>
    </row>
    <row r="61" spans="1:62" x14ac:dyDescent="0.2">
      <c r="A61" s="34" t="s">
        <v>296</v>
      </c>
      <c r="B61" s="34">
        <v>6</v>
      </c>
      <c r="C61" s="34" t="s">
        <v>72</v>
      </c>
      <c r="D61" s="34" t="s">
        <v>95</v>
      </c>
      <c r="E61" s="34" t="s">
        <v>5</v>
      </c>
      <c r="F61" s="34" t="s">
        <v>74</v>
      </c>
      <c r="G61" s="34" t="s">
        <v>7</v>
      </c>
      <c r="H61" s="34" t="s">
        <v>75</v>
      </c>
      <c r="I61" s="34" t="str">
        <f t="shared" si="0"/>
        <v>Tr2DefUnin</v>
      </c>
      <c r="J61" s="34" t="s">
        <v>307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103</v>
      </c>
      <c r="V61" s="34">
        <v>42.5</v>
      </c>
      <c r="W61" s="34">
        <v>79.400000000000006</v>
      </c>
      <c r="X61" s="34">
        <v>78.400000000000006</v>
      </c>
      <c r="Y61" s="34">
        <v>79.7</v>
      </c>
      <c r="Z61" s="34">
        <v>79.166666666666671</v>
      </c>
      <c r="AA61" s="34">
        <v>3.2199999999999999E-2</v>
      </c>
      <c r="AB61" s="34">
        <v>4.5999999999999999E-2</v>
      </c>
      <c r="AC61" s="34">
        <v>7.7999999999999996E-3</v>
      </c>
      <c r="AD61" s="34">
        <v>63.874345549738223</v>
      </c>
      <c r="AE61" s="34">
        <v>32.96</v>
      </c>
      <c r="AF61" s="34">
        <v>22.2</v>
      </c>
      <c r="AG61" s="34">
        <v>10.760000000000002</v>
      </c>
      <c r="AH61" s="41">
        <v>7.16</v>
      </c>
      <c r="AI61" s="41">
        <v>81</v>
      </c>
      <c r="AJ61" s="41">
        <v>110</v>
      </c>
      <c r="AK61" s="41">
        <v>414</v>
      </c>
      <c r="AL61" s="41">
        <v>3792.3</v>
      </c>
      <c r="AM61" s="41">
        <v>0</v>
      </c>
      <c r="AN61" s="41">
        <v>18.7</v>
      </c>
      <c r="AO61" s="41">
        <v>1.5</v>
      </c>
      <c r="AP61" s="41">
        <v>18.399999999999999</v>
      </c>
      <c r="AQ61" s="41">
        <v>80.099999999999994</v>
      </c>
      <c r="AR61" s="41">
        <v>4.4000000000000004</v>
      </c>
      <c r="AS61" s="41">
        <v>4.5999999999999996</v>
      </c>
      <c r="AT61" s="41">
        <v>41.3</v>
      </c>
      <c r="AU61" s="42" t="s">
        <v>308</v>
      </c>
      <c r="AV61" s="42">
        <v>6</v>
      </c>
      <c r="AW61" s="42">
        <v>2.4209999999999998</v>
      </c>
      <c r="AX61" s="42">
        <v>0.15</v>
      </c>
      <c r="AY61" s="42">
        <v>4.37</v>
      </c>
      <c r="AZ61" s="42">
        <v>0.81</v>
      </c>
      <c r="BA61" s="42">
        <v>0.44</v>
      </c>
      <c r="BB61" s="42">
        <v>0.18</v>
      </c>
      <c r="BC61" s="42">
        <v>67</v>
      </c>
      <c r="BD61" s="42">
        <v>67</v>
      </c>
      <c r="BE61" s="42">
        <v>6</v>
      </c>
      <c r="BF61" s="42">
        <v>12</v>
      </c>
      <c r="BG61" s="42">
        <v>40</v>
      </c>
      <c r="BI61" s="42">
        <v>19</v>
      </c>
      <c r="BJ61" s="42">
        <v>7</v>
      </c>
    </row>
    <row r="62" spans="1:62" x14ac:dyDescent="0.2">
      <c r="A62" s="34" t="s">
        <v>296</v>
      </c>
      <c r="B62" s="34">
        <v>7</v>
      </c>
      <c r="C62" s="34" t="s">
        <v>72</v>
      </c>
      <c r="D62" s="34" t="s">
        <v>99</v>
      </c>
      <c r="E62" s="34" t="s">
        <v>5</v>
      </c>
      <c r="F62" s="34" t="s">
        <v>74</v>
      </c>
      <c r="G62" s="34" t="s">
        <v>7</v>
      </c>
      <c r="H62" s="34" t="s">
        <v>75</v>
      </c>
      <c r="I62" s="34" t="str">
        <f t="shared" si="0"/>
        <v>Tr2DefUnin</v>
      </c>
      <c r="J62" s="34" t="s">
        <v>309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112</v>
      </c>
      <c r="V62" s="34">
        <v>30.4</v>
      </c>
      <c r="W62" s="34">
        <v>76.400000000000006</v>
      </c>
      <c r="X62" s="34">
        <v>85.6</v>
      </c>
      <c r="Y62" s="34">
        <v>82.7</v>
      </c>
      <c r="Z62" s="34">
        <v>81.566666666666663</v>
      </c>
      <c r="AA62" s="34">
        <v>3.5499999999999997E-2</v>
      </c>
      <c r="AB62" s="34">
        <v>4.87E-2</v>
      </c>
      <c r="AC62" s="34">
        <v>6.6E-3</v>
      </c>
      <c r="AD62" s="34">
        <v>68.646080760095003</v>
      </c>
      <c r="AE62" s="34">
        <v>32.92</v>
      </c>
      <c r="AF62" s="34">
        <v>22.05</v>
      </c>
      <c r="AG62" s="34">
        <v>10.870000000000001</v>
      </c>
      <c r="AH62" s="41">
        <v>6.79</v>
      </c>
      <c r="AI62" s="41">
        <v>68</v>
      </c>
      <c r="AJ62" s="41">
        <v>89</v>
      </c>
      <c r="AK62" s="41">
        <v>555</v>
      </c>
      <c r="AL62" s="41">
        <v>3397.5</v>
      </c>
      <c r="AM62" s="41">
        <v>2</v>
      </c>
      <c r="AN62" s="41">
        <v>21.9</v>
      </c>
      <c r="AO62" s="41">
        <v>1</v>
      </c>
      <c r="AP62" s="41">
        <v>21.2</v>
      </c>
      <c r="AQ62" s="41">
        <v>68.599999999999994</v>
      </c>
      <c r="AR62" s="41">
        <v>3.8</v>
      </c>
      <c r="AS62" s="41">
        <v>4.2</v>
      </c>
      <c r="AT62" s="41">
        <v>35.200000000000003</v>
      </c>
      <c r="AU62" s="42" t="s">
        <v>310</v>
      </c>
      <c r="AV62" s="42">
        <v>7</v>
      </c>
      <c r="AW62" s="42">
        <v>1.7929999999999999</v>
      </c>
      <c r="AX62" s="42">
        <v>0.16</v>
      </c>
      <c r="AY62" s="42">
        <v>4.24</v>
      </c>
      <c r="AZ62" s="42">
        <v>0.74</v>
      </c>
      <c r="BA62" s="42">
        <v>0.36</v>
      </c>
      <c r="BB62" s="42">
        <v>0.2</v>
      </c>
      <c r="BC62" s="42">
        <v>112</v>
      </c>
      <c r="BD62" s="42">
        <v>74</v>
      </c>
      <c r="BE62" s="42">
        <v>5</v>
      </c>
      <c r="BF62" s="42">
        <v>12</v>
      </c>
      <c r="BG62" s="42">
        <v>30</v>
      </c>
      <c r="BI62" s="42">
        <v>17</v>
      </c>
      <c r="BJ62" s="42">
        <v>20</v>
      </c>
    </row>
    <row r="63" spans="1:62" x14ac:dyDescent="0.2">
      <c r="A63" s="34" t="s">
        <v>296</v>
      </c>
      <c r="B63" s="34">
        <v>8</v>
      </c>
      <c r="C63" s="34" t="s">
        <v>72</v>
      </c>
      <c r="D63" s="34" t="s">
        <v>103</v>
      </c>
      <c r="E63" s="34" t="s">
        <v>5</v>
      </c>
      <c r="F63" s="34" t="s">
        <v>74</v>
      </c>
      <c r="G63" s="34" t="s">
        <v>7</v>
      </c>
      <c r="H63" s="34" t="s">
        <v>75</v>
      </c>
      <c r="I63" s="34" t="str">
        <f t="shared" si="0"/>
        <v>Tr2DefUnin</v>
      </c>
      <c r="J63" s="34" t="s">
        <v>311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105</v>
      </c>
      <c r="V63" s="34">
        <v>29.9</v>
      </c>
      <c r="W63" s="34">
        <v>79.3</v>
      </c>
      <c r="X63" s="34">
        <v>81.8</v>
      </c>
      <c r="Y63" s="34">
        <v>80.599999999999994</v>
      </c>
      <c r="Z63" s="34">
        <v>80.566666666666663</v>
      </c>
      <c r="AA63" s="34">
        <v>3.3099999999999997E-2</v>
      </c>
      <c r="AB63" s="34">
        <v>4.7800000000000002E-2</v>
      </c>
      <c r="AC63" s="34">
        <v>7.0000000000000001E-3</v>
      </c>
      <c r="AD63" s="34">
        <v>63.970588235294116</v>
      </c>
      <c r="AE63" s="34">
        <v>32.159999999999997</v>
      </c>
      <c r="AF63" s="34">
        <v>22.21</v>
      </c>
      <c r="AG63" s="34">
        <v>9.9499999999999957</v>
      </c>
      <c r="AH63" s="41">
        <v>7.19</v>
      </c>
      <c r="AI63" s="41">
        <v>75</v>
      </c>
      <c r="AJ63" s="41">
        <v>104</v>
      </c>
      <c r="AK63" s="41">
        <v>478</v>
      </c>
      <c r="AL63" s="41">
        <v>4001.6</v>
      </c>
      <c r="AM63" s="41">
        <v>0</v>
      </c>
      <c r="AN63" s="41">
        <v>19.3</v>
      </c>
      <c r="AO63" s="41">
        <v>1.4</v>
      </c>
      <c r="AP63" s="41">
        <v>20.7</v>
      </c>
      <c r="AQ63" s="41">
        <v>77.900000000000006</v>
      </c>
      <c r="AR63" s="41">
        <v>6</v>
      </c>
      <c r="AS63" s="41">
        <v>4.5999999999999996</v>
      </c>
      <c r="AT63" s="41">
        <v>46.5</v>
      </c>
      <c r="AU63" s="42" t="s">
        <v>312</v>
      </c>
      <c r="AV63" s="42">
        <v>8</v>
      </c>
      <c r="AW63" s="42">
        <v>2.54</v>
      </c>
      <c r="AX63" s="42">
        <v>0.15</v>
      </c>
      <c r="AY63" s="42">
        <v>4.49</v>
      </c>
      <c r="AZ63" s="42">
        <v>0.94</v>
      </c>
      <c r="BA63" s="42">
        <v>0.44</v>
      </c>
      <c r="BB63" s="42">
        <v>0.19</v>
      </c>
      <c r="BC63" s="42">
        <v>92</v>
      </c>
      <c r="BD63" s="42">
        <v>73</v>
      </c>
      <c r="BE63" s="42">
        <v>7</v>
      </c>
      <c r="BF63" s="42">
        <v>14</v>
      </c>
      <c r="BG63" s="42">
        <v>46</v>
      </c>
      <c r="BI63" s="42">
        <v>8</v>
      </c>
      <c r="BJ63" s="42">
        <v>7</v>
      </c>
    </row>
    <row r="64" spans="1:62" x14ac:dyDescent="0.2">
      <c r="A64" s="34" t="s">
        <v>296</v>
      </c>
      <c r="B64" s="34">
        <v>11</v>
      </c>
      <c r="C64" s="34" t="s">
        <v>72</v>
      </c>
      <c r="D64" s="34" t="s">
        <v>111</v>
      </c>
      <c r="E64" s="34" t="s">
        <v>5</v>
      </c>
      <c r="F64" s="34" t="s">
        <v>74</v>
      </c>
      <c r="G64" s="34" t="s">
        <v>3</v>
      </c>
      <c r="H64" s="34" t="s">
        <v>112</v>
      </c>
      <c r="I64" s="34" t="str">
        <f t="shared" si="0"/>
        <v>Tr2DefInoc</v>
      </c>
      <c r="J64" s="34" t="s">
        <v>313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100</v>
      </c>
      <c r="V64" s="34">
        <v>17.8</v>
      </c>
      <c r="W64" s="34">
        <v>85.8</v>
      </c>
      <c r="X64" s="34">
        <v>86.8</v>
      </c>
      <c r="Y64" s="34">
        <v>84.3</v>
      </c>
      <c r="Z64" s="34">
        <v>85.633333333333326</v>
      </c>
      <c r="AA64" s="34">
        <v>4.2200000000000001E-2</v>
      </c>
      <c r="AB64" s="34">
        <v>5.7299999999999997E-2</v>
      </c>
      <c r="AC64" s="34">
        <v>9.7000000000000003E-3</v>
      </c>
      <c r="AD64" s="34">
        <v>68.277310924369758</v>
      </c>
      <c r="AE64" s="34">
        <v>31.19</v>
      </c>
      <c r="AF64" s="34">
        <v>22.37</v>
      </c>
      <c r="AG64" s="34">
        <v>8.82</v>
      </c>
      <c r="AH64" s="41">
        <v>7.17</v>
      </c>
      <c r="AI64" s="41">
        <v>97</v>
      </c>
      <c r="AJ64" s="41">
        <v>115</v>
      </c>
      <c r="AK64" s="41">
        <v>424</v>
      </c>
      <c r="AL64" s="41">
        <v>3981.4</v>
      </c>
      <c r="AM64" s="41">
        <v>0</v>
      </c>
      <c r="AN64" s="41">
        <v>18.8</v>
      </c>
      <c r="AO64" s="41">
        <v>1.6</v>
      </c>
      <c r="AP64" s="41">
        <v>18.8</v>
      </c>
      <c r="AQ64" s="41">
        <v>79.7</v>
      </c>
      <c r="AR64" s="41">
        <v>5.5</v>
      </c>
      <c r="AS64" s="41">
        <v>5.2</v>
      </c>
      <c r="AT64" s="41">
        <v>48.2</v>
      </c>
      <c r="AU64" s="42" t="s">
        <v>314</v>
      </c>
      <c r="AV64" s="42">
        <v>11</v>
      </c>
      <c r="AW64" s="42">
        <v>2.41</v>
      </c>
      <c r="AX64" s="42">
        <v>0.13</v>
      </c>
      <c r="AY64" s="42">
        <v>3.8</v>
      </c>
      <c r="AZ64" s="42">
        <v>0.86</v>
      </c>
      <c r="BA64" s="42">
        <v>0.36</v>
      </c>
      <c r="BB64" s="42">
        <v>0.17</v>
      </c>
      <c r="BC64" s="42">
        <v>64</v>
      </c>
      <c r="BD64" s="42">
        <v>67</v>
      </c>
      <c r="BE64" s="42">
        <v>6</v>
      </c>
      <c r="BF64" s="42">
        <v>12</v>
      </c>
      <c r="BG64" s="42">
        <v>36</v>
      </c>
      <c r="BI64" s="42">
        <v>8</v>
      </c>
      <c r="BJ64" s="42">
        <v>5</v>
      </c>
    </row>
    <row r="65" spans="1:62" x14ac:dyDescent="0.2">
      <c r="A65" s="34" t="s">
        <v>296</v>
      </c>
      <c r="B65" s="34">
        <v>12</v>
      </c>
      <c r="C65" s="34" t="s">
        <v>72</v>
      </c>
      <c r="D65" s="34" t="s">
        <v>116</v>
      </c>
      <c r="E65" s="34" t="s">
        <v>5</v>
      </c>
      <c r="F65" s="34" t="s">
        <v>74</v>
      </c>
      <c r="G65" s="34" t="s">
        <v>3</v>
      </c>
      <c r="H65" s="34" t="s">
        <v>112</v>
      </c>
      <c r="I65" s="34" t="str">
        <f t="shared" si="0"/>
        <v>Tr2DefInoc</v>
      </c>
      <c r="J65" s="34" t="s">
        <v>315</v>
      </c>
      <c r="K65" s="34">
        <v>21.428599999999999</v>
      </c>
      <c r="L65" s="34">
        <v>0.214286</v>
      </c>
      <c r="M65" s="34">
        <v>0.48127572209757097</v>
      </c>
      <c r="N65" s="34">
        <v>2</v>
      </c>
      <c r="O65" s="34">
        <v>0.33333333333333331</v>
      </c>
      <c r="P65" s="34">
        <v>0.61547970867038726</v>
      </c>
      <c r="Q65" s="34">
        <v>33.333333333333329</v>
      </c>
      <c r="R65" s="34">
        <v>0</v>
      </c>
      <c r="S65" s="34">
        <v>0</v>
      </c>
      <c r="T65" s="34">
        <v>0</v>
      </c>
      <c r="U65" s="34">
        <v>107</v>
      </c>
      <c r="V65" s="34">
        <v>26</v>
      </c>
      <c r="W65" s="34">
        <v>83.3</v>
      </c>
      <c r="X65" s="34">
        <v>84.3</v>
      </c>
      <c r="Y65" s="34">
        <v>82.6</v>
      </c>
      <c r="Z65" s="34">
        <v>83.399999999999991</v>
      </c>
      <c r="AA65" s="34">
        <v>4.7100000000000003E-2</v>
      </c>
      <c r="AB65" s="34">
        <v>6.2100000000000002E-2</v>
      </c>
      <c r="AC65" s="34">
        <v>9.7999999999999997E-3</v>
      </c>
      <c r="AD65" s="34">
        <v>71.319311663479922</v>
      </c>
      <c r="AE65" s="34">
        <v>33.24</v>
      </c>
      <c r="AF65" s="34">
        <v>22.28</v>
      </c>
      <c r="AG65" s="34">
        <v>10.96</v>
      </c>
      <c r="AH65" s="41">
        <v>7.28</v>
      </c>
      <c r="AI65" s="41">
        <v>89</v>
      </c>
      <c r="AJ65" s="41">
        <v>84</v>
      </c>
      <c r="AK65" s="41">
        <v>425</v>
      </c>
      <c r="AL65" s="41">
        <v>3936.1</v>
      </c>
      <c r="AM65" s="41">
        <v>0</v>
      </c>
      <c r="AN65" s="41">
        <v>18.8</v>
      </c>
      <c r="AO65" s="41">
        <v>1.1000000000000001</v>
      </c>
      <c r="AP65" s="41">
        <v>18.899999999999999</v>
      </c>
      <c r="AQ65" s="41">
        <v>80</v>
      </c>
      <c r="AR65" s="41">
        <v>4.5999999999999996</v>
      </c>
      <c r="AS65" s="41">
        <v>5.4</v>
      </c>
      <c r="AT65" s="41">
        <v>37.6</v>
      </c>
      <c r="AU65" s="42" t="s">
        <v>316</v>
      </c>
      <c r="AV65" s="42">
        <v>12</v>
      </c>
      <c r="AW65" s="42">
        <v>2.3130000000000002</v>
      </c>
      <c r="AX65" s="42">
        <v>0.13</v>
      </c>
      <c r="AY65" s="42">
        <v>3.68</v>
      </c>
      <c r="AZ65" s="42">
        <v>0.85</v>
      </c>
      <c r="BA65" s="42">
        <v>0.45</v>
      </c>
      <c r="BB65" s="42">
        <v>0.17</v>
      </c>
      <c r="BC65" s="42">
        <v>55</v>
      </c>
      <c r="BD65" s="42">
        <v>61</v>
      </c>
      <c r="BE65" s="42">
        <v>6</v>
      </c>
      <c r="BF65" s="42">
        <v>11</v>
      </c>
      <c r="BG65" s="42">
        <v>30</v>
      </c>
      <c r="BI65" s="42">
        <v>7</v>
      </c>
      <c r="BJ65" s="42">
        <v>5</v>
      </c>
    </row>
    <row r="66" spans="1:62" x14ac:dyDescent="0.2">
      <c r="A66" s="34" t="s">
        <v>296</v>
      </c>
      <c r="B66" s="34">
        <v>13</v>
      </c>
      <c r="C66" s="34" t="s">
        <v>72</v>
      </c>
      <c r="D66" s="34" t="s">
        <v>120</v>
      </c>
      <c r="E66" s="34" t="s">
        <v>5</v>
      </c>
      <c r="F66" s="34" t="s">
        <v>74</v>
      </c>
      <c r="G66" s="34" t="s">
        <v>3</v>
      </c>
      <c r="H66" s="34" t="s">
        <v>112</v>
      </c>
      <c r="I66" s="34" t="str">
        <f t="shared" si="0"/>
        <v>Tr2DefInoc</v>
      </c>
      <c r="J66" s="34" t="s">
        <v>317</v>
      </c>
      <c r="K66" s="34">
        <v>0</v>
      </c>
      <c r="L66" s="34">
        <v>0</v>
      </c>
      <c r="M66" s="34">
        <v>0</v>
      </c>
      <c r="N66" s="34">
        <v>2</v>
      </c>
      <c r="O66" s="34">
        <v>0.33333333333333331</v>
      </c>
      <c r="P66" s="34">
        <v>0.61547970867038726</v>
      </c>
      <c r="Q66" s="34">
        <v>33.333333333333329</v>
      </c>
      <c r="R66" s="34">
        <v>0</v>
      </c>
      <c r="S66" s="34">
        <v>0</v>
      </c>
      <c r="T66" s="34">
        <v>0</v>
      </c>
      <c r="U66" s="34">
        <v>121</v>
      </c>
      <c r="V66" s="34">
        <v>46.2</v>
      </c>
      <c r="W66" s="34">
        <v>81.099999999999994</v>
      </c>
      <c r="X66" s="34">
        <v>80.8</v>
      </c>
      <c r="Y66" s="34">
        <v>83.1</v>
      </c>
      <c r="Z66" s="34">
        <v>81.666666666666657</v>
      </c>
      <c r="AA66" s="34">
        <v>4.0599999999999997E-2</v>
      </c>
      <c r="AB66" s="34">
        <v>5.2999999999999999E-2</v>
      </c>
      <c r="AC66" s="34">
        <v>8.0999999999999996E-3</v>
      </c>
      <c r="AD66" s="34">
        <v>72.38307349665925</v>
      </c>
      <c r="AE66" s="34">
        <v>33.32</v>
      </c>
      <c r="AF66" s="34">
        <v>22.37</v>
      </c>
      <c r="AG66" s="34">
        <v>10.95</v>
      </c>
      <c r="AH66" s="41">
        <v>7.42</v>
      </c>
      <c r="AI66" s="41">
        <v>94</v>
      </c>
      <c r="AJ66" s="41">
        <v>82</v>
      </c>
      <c r="AK66" s="41">
        <v>366</v>
      </c>
      <c r="AL66" s="41">
        <v>3568.5</v>
      </c>
      <c r="AM66" s="41">
        <v>0</v>
      </c>
      <c r="AN66" s="41">
        <v>18.3</v>
      </c>
      <c r="AO66" s="41">
        <v>1.2</v>
      </c>
      <c r="AP66" s="41">
        <v>16.7</v>
      </c>
      <c r="AQ66" s="41">
        <v>82.1</v>
      </c>
      <c r="AR66" s="41">
        <v>5.2</v>
      </c>
      <c r="AS66" s="41">
        <v>5.4</v>
      </c>
      <c r="AT66" s="41">
        <v>31.8</v>
      </c>
      <c r="AU66" s="42" t="s">
        <v>318</v>
      </c>
      <c r="AV66" s="42">
        <v>13</v>
      </c>
      <c r="AW66" s="42">
        <v>2.5550000000000002</v>
      </c>
      <c r="AX66" s="42">
        <v>0.12</v>
      </c>
      <c r="AY66" s="42">
        <v>3.9</v>
      </c>
      <c r="AZ66" s="42">
        <v>0.9</v>
      </c>
      <c r="BA66" s="42">
        <v>0.5</v>
      </c>
      <c r="BB66" s="42">
        <v>0.17</v>
      </c>
      <c r="BC66" s="42">
        <v>80</v>
      </c>
      <c r="BD66" s="42">
        <v>63</v>
      </c>
      <c r="BE66" s="42">
        <v>7</v>
      </c>
      <c r="BF66" s="42">
        <v>11</v>
      </c>
      <c r="BG66" s="42">
        <v>34</v>
      </c>
      <c r="BI66" s="42">
        <v>7</v>
      </c>
      <c r="BJ66" s="42">
        <v>4</v>
      </c>
    </row>
    <row r="67" spans="1:62" x14ac:dyDescent="0.2">
      <c r="A67" s="34" t="s">
        <v>296</v>
      </c>
      <c r="B67" s="34">
        <v>14</v>
      </c>
      <c r="C67" s="34" t="s">
        <v>72</v>
      </c>
      <c r="D67" s="34" t="s">
        <v>124</v>
      </c>
      <c r="E67" s="34" t="s">
        <v>5</v>
      </c>
      <c r="F67" s="34" t="s">
        <v>74</v>
      </c>
      <c r="G67" s="34" t="s">
        <v>3</v>
      </c>
      <c r="H67" s="34" t="s">
        <v>112</v>
      </c>
      <c r="I67" s="34" t="str">
        <f t="shared" ref="I67:I130" si="1">_xlfn.CONCAT(A67,F67,H67)</f>
        <v>Tr2DefInoc</v>
      </c>
      <c r="J67" s="34" t="s">
        <v>319</v>
      </c>
      <c r="K67" s="34">
        <v>0</v>
      </c>
      <c r="L67" s="34">
        <v>0</v>
      </c>
      <c r="M67" s="34">
        <v>0</v>
      </c>
      <c r="N67" s="34">
        <v>6</v>
      </c>
      <c r="O67" s="34">
        <v>1</v>
      </c>
      <c r="P67" s="34">
        <v>1.5707963267948966</v>
      </c>
      <c r="Q67" s="34">
        <v>100</v>
      </c>
      <c r="R67" s="34">
        <v>0</v>
      </c>
      <c r="S67" s="34">
        <v>0</v>
      </c>
      <c r="T67" s="34">
        <v>0</v>
      </c>
      <c r="U67" s="34">
        <v>113</v>
      </c>
      <c r="V67" s="34">
        <v>46.1</v>
      </c>
      <c r="W67" s="34">
        <v>79.099999999999994</v>
      </c>
      <c r="X67" s="34">
        <v>79.3</v>
      </c>
      <c r="Y67" s="34">
        <v>79.099999999999994</v>
      </c>
      <c r="Z67" s="34">
        <v>79.166666666666657</v>
      </c>
      <c r="AA67" s="34">
        <v>4.7600000000000003E-2</v>
      </c>
      <c r="AB67" s="34">
        <v>6.4699999999999994E-2</v>
      </c>
      <c r="AC67" s="34">
        <v>9.1999999999999998E-3</v>
      </c>
      <c r="AD67" s="34">
        <v>69.189189189189207</v>
      </c>
      <c r="AE67" s="34">
        <v>33.08</v>
      </c>
      <c r="AF67" s="34">
        <v>22.22</v>
      </c>
      <c r="AG67" s="34">
        <v>10.86</v>
      </c>
      <c r="AH67" s="41">
        <v>7.27</v>
      </c>
      <c r="AI67" s="41">
        <v>94</v>
      </c>
      <c r="AJ67" s="41">
        <v>118</v>
      </c>
      <c r="AK67" s="41">
        <v>462</v>
      </c>
      <c r="AL67" s="41">
        <v>3442.9</v>
      </c>
      <c r="AM67" s="41">
        <v>0</v>
      </c>
      <c r="AN67" s="41">
        <v>19.2</v>
      </c>
      <c r="AO67" s="41">
        <v>1.6</v>
      </c>
      <c r="AP67" s="41">
        <v>20.100000000000001</v>
      </c>
      <c r="AQ67" s="41">
        <v>78.3</v>
      </c>
      <c r="AR67" s="41">
        <v>4.9000000000000004</v>
      </c>
      <c r="AS67" s="41">
        <v>5.4</v>
      </c>
      <c r="AT67" s="41">
        <v>36.9</v>
      </c>
      <c r="AU67" s="42" t="s">
        <v>320</v>
      </c>
      <c r="AV67" s="42">
        <v>14</v>
      </c>
      <c r="AW67" s="42">
        <v>1.93</v>
      </c>
      <c r="AX67" s="42">
        <v>0.14000000000000001</v>
      </c>
      <c r="AY67" s="42">
        <v>4.0199999999999996</v>
      </c>
      <c r="AZ67" s="42">
        <v>0.7</v>
      </c>
      <c r="BA67" s="42">
        <v>0.37</v>
      </c>
      <c r="BB67" s="42">
        <v>0.16</v>
      </c>
      <c r="BC67" s="42">
        <v>76</v>
      </c>
      <c r="BD67" s="42">
        <v>65</v>
      </c>
      <c r="BE67" s="42">
        <v>7</v>
      </c>
      <c r="BF67" s="42">
        <v>9</v>
      </c>
      <c r="BG67" s="42">
        <v>31</v>
      </c>
      <c r="BI67" s="42">
        <v>12</v>
      </c>
      <c r="BJ67" s="42">
        <v>9</v>
      </c>
    </row>
    <row r="68" spans="1:62" x14ac:dyDescent="0.2">
      <c r="A68" s="34" t="s">
        <v>296</v>
      </c>
      <c r="B68" s="34">
        <v>15</v>
      </c>
      <c r="C68" s="34" t="s">
        <v>72</v>
      </c>
      <c r="D68" s="34" t="s">
        <v>128</v>
      </c>
      <c r="E68" s="34" t="s">
        <v>5</v>
      </c>
      <c r="F68" s="34" t="s">
        <v>74</v>
      </c>
      <c r="G68" s="34" t="s">
        <v>3</v>
      </c>
      <c r="H68" s="34" t="s">
        <v>112</v>
      </c>
      <c r="I68" s="34" t="str">
        <f t="shared" si="1"/>
        <v>Tr2DefInoc</v>
      </c>
      <c r="J68" s="34" t="s">
        <v>321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105</v>
      </c>
      <c r="V68" s="34">
        <v>35.6</v>
      </c>
      <c r="W68" s="34">
        <v>82.4</v>
      </c>
      <c r="X68" s="34">
        <v>81.7</v>
      </c>
      <c r="Y68" s="34">
        <v>82.8</v>
      </c>
      <c r="Z68" s="34">
        <v>82.300000000000011</v>
      </c>
      <c r="AA68" s="34">
        <v>3.95E-2</v>
      </c>
      <c r="AB68" s="34">
        <v>5.3999999999999999E-2</v>
      </c>
      <c r="AC68" s="34">
        <v>8.8999999999999999E-3</v>
      </c>
      <c r="AD68" s="34">
        <v>67.849223946784917</v>
      </c>
      <c r="AE68" s="34">
        <v>32.72</v>
      </c>
      <c r="AF68" s="34">
        <v>22.26</v>
      </c>
      <c r="AG68" s="34">
        <v>10.459999999999997</v>
      </c>
      <c r="AH68" s="41">
        <v>7.26</v>
      </c>
      <c r="AI68" s="41">
        <v>94</v>
      </c>
      <c r="AJ68" s="41">
        <v>90</v>
      </c>
      <c r="AK68" s="41">
        <v>402</v>
      </c>
      <c r="AL68" s="41">
        <v>3865.9</v>
      </c>
      <c r="AM68" s="41">
        <v>0</v>
      </c>
      <c r="AN68" s="41">
        <v>18.600000000000001</v>
      </c>
      <c r="AO68" s="41">
        <v>1.2</v>
      </c>
      <c r="AP68" s="41">
        <v>18</v>
      </c>
      <c r="AQ68" s="41">
        <v>80.7</v>
      </c>
      <c r="AR68" s="41">
        <v>5.2</v>
      </c>
      <c r="AS68" s="41">
        <v>5</v>
      </c>
      <c r="AT68" s="41">
        <v>40.5</v>
      </c>
      <c r="AU68" s="42" t="s">
        <v>322</v>
      </c>
      <c r="AV68" s="42">
        <v>15</v>
      </c>
      <c r="AW68" s="42">
        <v>2.4079999999999999</v>
      </c>
      <c r="AX68" s="42">
        <v>0.12</v>
      </c>
      <c r="AY68" s="42">
        <v>3.76</v>
      </c>
      <c r="AZ68" s="42">
        <v>0.89</v>
      </c>
      <c r="BA68" s="42">
        <v>0.44</v>
      </c>
      <c r="BB68" s="42">
        <v>0.16</v>
      </c>
      <c r="BC68" s="42">
        <v>73</v>
      </c>
      <c r="BD68" s="42">
        <v>64</v>
      </c>
      <c r="BE68" s="42">
        <v>6</v>
      </c>
      <c r="BF68" s="42">
        <v>10</v>
      </c>
      <c r="BG68" s="42">
        <v>34</v>
      </c>
      <c r="BI68" s="42">
        <v>8</v>
      </c>
      <c r="BJ68" s="42">
        <v>6</v>
      </c>
    </row>
    <row r="69" spans="1:62" x14ac:dyDescent="0.2">
      <c r="A69" s="34" t="s">
        <v>296</v>
      </c>
      <c r="B69" s="34">
        <v>16</v>
      </c>
      <c r="C69" s="34" t="s">
        <v>72</v>
      </c>
      <c r="D69" s="34" t="s">
        <v>132</v>
      </c>
      <c r="E69" s="34" t="s">
        <v>5</v>
      </c>
      <c r="F69" s="34" t="s">
        <v>74</v>
      </c>
      <c r="G69" s="34" t="s">
        <v>3</v>
      </c>
      <c r="H69" s="34" t="s">
        <v>112</v>
      </c>
      <c r="I69" s="34" t="str">
        <f t="shared" si="1"/>
        <v>Tr2DefInoc</v>
      </c>
      <c r="J69" s="34" t="s">
        <v>323</v>
      </c>
      <c r="K69" s="34">
        <v>20</v>
      </c>
      <c r="L69" s="34">
        <v>0.2</v>
      </c>
      <c r="M69" s="34">
        <v>0.46364760900080609</v>
      </c>
      <c r="N69" s="34">
        <v>1</v>
      </c>
      <c r="O69" s="34">
        <v>0.16666666666666666</v>
      </c>
      <c r="P69" s="34">
        <v>0.42053433528396511</v>
      </c>
      <c r="Q69" s="34">
        <v>16.666666666666664</v>
      </c>
      <c r="R69" s="34">
        <v>0</v>
      </c>
      <c r="S69" s="34">
        <v>0</v>
      </c>
      <c r="T69" s="34">
        <v>0</v>
      </c>
      <c r="U69" s="34">
        <v>105</v>
      </c>
      <c r="V69" s="34">
        <v>26.9</v>
      </c>
      <c r="W69" s="34">
        <v>77.2</v>
      </c>
      <c r="X69" s="34">
        <v>80.400000000000006</v>
      </c>
      <c r="Y69" s="34">
        <v>78.400000000000006</v>
      </c>
      <c r="Z69" s="34">
        <v>78.666666666666671</v>
      </c>
      <c r="AA69" s="34">
        <v>4.0300000000000002E-2</v>
      </c>
      <c r="AB69" s="34">
        <v>6.0600000000000001E-2</v>
      </c>
      <c r="AC69" s="34">
        <v>8.3000000000000001E-3</v>
      </c>
      <c r="AD69" s="34">
        <v>61.185468451242834</v>
      </c>
      <c r="AE69" s="34">
        <v>31.7</v>
      </c>
      <c r="AF69" s="34">
        <v>22.34</v>
      </c>
      <c r="AG69" s="34">
        <v>9.36</v>
      </c>
      <c r="AH69" s="41">
        <v>7.15</v>
      </c>
      <c r="AI69" s="41">
        <v>70</v>
      </c>
      <c r="AJ69" s="41">
        <v>88</v>
      </c>
      <c r="AK69" s="41">
        <v>494</v>
      </c>
      <c r="AL69" s="41">
        <v>3510</v>
      </c>
      <c r="AM69" s="41">
        <v>0</v>
      </c>
      <c r="AN69" s="41">
        <v>19.3</v>
      </c>
      <c r="AO69" s="41">
        <v>1.2</v>
      </c>
      <c r="AP69" s="41">
        <v>21.3</v>
      </c>
      <c r="AQ69" s="41">
        <v>77.599999999999994</v>
      </c>
      <c r="AR69" s="41">
        <v>3.7</v>
      </c>
      <c r="AS69" s="41">
        <v>3.7</v>
      </c>
      <c r="AT69" s="41">
        <v>25.3</v>
      </c>
      <c r="AU69" s="42" t="s">
        <v>324</v>
      </c>
      <c r="AV69" s="42">
        <v>16</v>
      </c>
      <c r="AW69" s="42">
        <v>2.2709999999999999</v>
      </c>
      <c r="AX69" s="42">
        <v>0.12</v>
      </c>
      <c r="AY69" s="42">
        <v>4</v>
      </c>
      <c r="AZ69" s="42">
        <v>0.78</v>
      </c>
      <c r="BA69" s="42">
        <v>0.44</v>
      </c>
      <c r="BB69" s="42">
        <v>0.15</v>
      </c>
      <c r="BC69" s="42">
        <v>115</v>
      </c>
      <c r="BD69" s="42">
        <v>59</v>
      </c>
      <c r="BE69" s="42">
        <v>6</v>
      </c>
      <c r="BF69" s="42">
        <v>11</v>
      </c>
      <c r="BG69" s="42">
        <v>34</v>
      </c>
      <c r="BI69" s="42">
        <v>9</v>
      </c>
      <c r="BJ69" s="42">
        <v>5</v>
      </c>
    </row>
    <row r="70" spans="1:62" x14ac:dyDescent="0.2">
      <c r="A70" s="34" t="s">
        <v>296</v>
      </c>
      <c r="B70" s="34">
        <v>17</v>
      </c>
      <c r="C70" s="34" t="s">
        <v>72</v>
      </c>
      <c r="D70" s="34" t="s">
        <v>136</v>
      </c>
      <c r="E70" s="34" t="s">
        <v>5</v>
      </c>
      <c r="F70" s="34" t="s">
        <v>74</v>
      </c>
      <c r="G70" s="34" t="s">
        <v>3</v>
      </c>
      <c r="H70" s="34" t="s">
        <v>112</v>
      </c>
      <c r="I70" s="34" t="str">
        <f t="shared" si="1"/>
        <v>Tr2DefInoc</v>
      </c>
      <c r="J70" s="34" t="s">
        <v>325</v>
      </c>
      <c r="K70" s="34">
        <v>0</v>
      </c>
      <c r="L70" s="34">
        <v>0</v>
      </c>
      <c r="M70" s="34">
        <v>0</v>
      </c>
      <c r="N70" s="34">
        <v>2</v>
      </c>
      <c r="O70" s="34">
        <v>0.33333333333333331</v>
      </c>
      <c r="P70" s="34">
        <v>0.61547970867038726</v>
      </c>
      <c r="Q70" s="34">
        <v>33.333333333333329</v>
      </c>
      <c r="R70" s="34">
        <v>0</v>
      </c>
      <c r="S70" s="34">
        <v>0</v>
      </c>
      <c r="T70" s="34">
        <v>0</v>
      </c>
      <c r="U70" s="34">
        <v>104.5</v>
      </c>
      <c r="V70" s="34">
        <v>42</v>
      </c>
      <c r="W70" s="34">
        <v>77.599999999999994</v>
      </c>
      <c r="X70" s="34">
        <v>82.9</v>
      </c>
      <c r="Y70" s="34">
        <v>79.3</v>
      </c>
      <c r="Z70" s="34">
        <v>79.933333333333337</v>
      </c>
      <c r="AA70" s="34">
        <v>3.9699999999999999E-2</v>
      </c>
      <c r="AB70" s="34">
        <v>5.57E-2</v>
      </c>
      <c r="AC70" s="34">
        <v>9.1000000000000004E-3</v>
      </c>
      <c r="AD70" s="34">
        <v>65.665236051502134</v>
      </c>
      <c r="AE70" s="34">
        <v>31.21</v>
      </c>
      <c r="AF70" s="34">
        <v>22.23</v>
      </c>
      <c r="AG70" s="34">
        <v>8.98</v>
      </c>
      <c r="AH70" s="41">
        <v>7.31</v>
      </c>
      <c r="AI70" s="41">
        <v>73</v>
      </c>
      <c r="AJ70" s="41">
        <v>87</v>
      </c>
      <c r="AK70" s="41">
        <v>429</v>
      </c>
      <c r="AL70" s="41">
        <v>3866.4</v>
      </c>
      <c r="AM70" s="41">
        <v>0</v>
      </c>
      <c r="AN70" s="41">
        <v>18.8</v>
      </c>
      <c r="AO70" s="41">
        <v>1.2</v>
      </c>
      <c r="AP70" s="41">
        <v>19</v>
      </c>
      <c r="AQ70" s="41">
        <v>79.8</v>
      </c>
      <c r="AR70" s="41">
        <v>4</v>
      </c>
      <c r="AS70" s="41">
        <v>4.4000000000000004</v>
      </c>
      <c r="AT70" s="41">
        <v>48.3</v>
      </c>
      <c r="AU70" s="42" t="s">
        <v>326</v>
      </c>
      <c r="AV70" s="42">
        <v>17</v>
      </c>
      <c r="AW70" s="42">
        <v>2.3029999999999999</v>
      </c>
      <c r="AX70" s="42">
        <v>0.13</v>
      </c>
      <c r="AY70" s="42">
        <v>3.81</v>
      </c>
      <c r="AZ70" s="42">
        <v>0.86</v>
      </c>
      <c r="BA70" s="42">
        <v>0.45</v>
      </c>
      <c r="BB70" s="42">
        <v>0.17</v>
      </c>
      <c r="BC70" s="42">
        <v>80</v>
      </c>
      <c r="BD70" s="42">
        <v>69</v>
      </c>
      <c r="BE70" s="42">
        <v>6</v>
      </c>
      <c r="BF70" s="42">
        <v>10</v>
      </c>
      <c r="BG70" s="42">
        <v>26</v>
      </c>
      <c r="BI70" s="42">
        <v>12</v>
      </c>
      <c r="BJ70" s="42">
        <v>8</v>
      </c>
    </row>
    <row r="71" spans="1:62" x14ac:dyDescent="0.2">
      <c r="A71" s="34" t="s">
        <v>296</v>
      </c>
      <c r="B71" s="34">
        <v>18</v>
      </c>
      <c r="C71" s="34" t="s">
        <v>72</v>
      </c>
      <c r="D71" s="34" t="s">
        <v>140</v>
      </c>
      <c r="E71" s="34" t="s">
        <v>5</v>
      </c>
      <c r="F71" s="34" t="s">
        <v>74</v>
      </c>
      <c r="G71" s="34" t="s">
        <v>3</v>
      </c>
      <c r="H71" s="34" t="s">
        <v>112</v>
      </c>
      <c r="I71" s="34" t="str">
        <f t="shared" si="1"/>
        <v>Tr2DefInoc</v>
      </c>
      <c r="J71" s="34" t="s">
        <v>327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113</v>
      </c>
      <c r="V71" s="34">
        <v>48.4</v>
      </c>
      <c r="W71" s="34">
        <v>77.2</v>
      </c>
      <c r="X71" s="34">
        <v>78.8</v>
      </c>
      <c r="Y71" s="34">
        <v>77.400000000000006</v>
      </c>
      <c r="Z71" s="34">
        <v>77.8</v>
      </c>
      <c r="AA71" s="34">
        <v>4.0800000000000003E-2</v>
      </c>
      <c r="AB71" s="34">
        <v>5.5300000000000002E-2</v>
      </c>
      <c r="AC71" s="34">
        <v>8.3999999999999995E-3</v>
      </c>
      <c r="AD71" s="34">
        <v>69.083155650319839</v>
      </c>
      <c r="AE71" s="34">
        <v>33.380000000000003</v>
      </c>
      <c r="AF71" s="34">
        <v>22.37</v>
      </c>
      <c r="AG71" s="34">
        <v>11.010000000000002</v>
      </c>
      <c r="AH71" s="41">
        <v>7.15</v>
      </c>
      <c r="AI71" s="41">
        <v>83</v>
      </c>
      <c r="AJ71" s="41">
        <v>97</v>
      </c>
      <c r="AK71" s="41">
        <v>443</v>
      </c>
      <c r="AL71" s="41">
        <v>3232</v>
      </c>
      <c r="AM71" s="41">
        <v>0</v>
      </c>
      <c r="AN71" s="41">
        <v>18.899999999999999</v>
      </c>
      <c r="AO71" s="41">
        <v>1.3</v>
      </c>
      <c r="AP71" s="41">
        <v>19.5</v>
      </c>
      <c r="AQ71" s="41">
        <v>79.2</v>
      </c>
      <c r="AR71" s="41">
        <v>4.2</v>
      </c>
      <c r="AS71" s="41">
        <v>4.9000000000000004</v>
      </c>
      <c r="AT71" s="41">
        <v>29.5</v>
      </c>
      <c r="AU71" s="42" t="s">
        <v>328</v>
      </c>
      <c r="AV71" s="42">
        <v>18</v>
      </c>
      <c r="AW71" s="42">
        <v>2.2400000000000002</v>
      </c>
      <c r="AX71" s="42">
        <v>0.14000000000000001</v>
      </c>
      <c r="AY71" s="42">
        <v>4.0199999999999996</v>
      </c>
      <c r="AZ71" s="42">
        <v>0.75</v>
      </c>
      <c r="BA71" s="42">
        <v>0.39</v>
      </c>
      <c r="BB71" s="42">
        <v>0.16</v>
      </c>
      <c r="BC71" s="42">
        <v>120</v>
      </c>
      <c r="BD71" s="42">
        <v>64</v>
      </c>
      <c r="BE71" s="42">
        <v>6</v>
      </c>
      <c r="BF71" s="42">
        <v>11</v>
      </c>
      <c r="BG71" s="42">
        <v>31</v>
      </c>
      <c r="BI71" s="42">
        <v>13</v>
      </c>
      <c r="BJ71" s="42">
        <v>19</v>
      </c>
    </row>
    <row r="72" spans="1:62" x14ac:dyDescent="0.2">
      <c r="A72" s="34" t="s">
        <v>296</v>
      </c>
      <c r="B72" s="34">
        <v>21</v>
      </c>
      <c r="C72" s="34" t="s">
        <v>72</v>
      </c>
      <c r="D72" s="34" t="s">
        <v>148</v>
      </c>
      <c r="E72" s="34" t="s">
        <v>4</v>
      </c>
      <c r="F72" s="34" t="s">
        <v>149</v>
      </c>
      <c r="G72" s="34" t="s">
        <v>7</v>
      </c>
      <c r="H72" s="34" t="s">
        <v>75</v>
      </c>
      <c r="I72" s="34" t="str">
        <f t="shared" si="1"/>
        <v>Tr2AdeUnin</v>
      </c>
      <c r="J72" s="34" t="s">
        <v>329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124</v>
      </c>
      <c r="V72" s="34">
        <v>41.2</v>
      </c>
      <c r="W72" s="34">
        <v>81.7</v>
      </c>
      <c r="X72" s="34">
        <v>81.900000000000006</v>
      </c>
      <c r="Y72" s="34">
        <v>87.2</v>
      </c>
      <c r="Z72" s="34">
        <v>83.600000000000009</v>
      </c>
      <c r="AA72" s="34">
        <v>4.2700000000000002E-2</v>
      </c>
      <c r="AB72" s="34">
        <v>4.9500000000000002E-2</v>
      </c>
      <c r="AC72" s="34">
        <v>7.4000000000000003E-3</v>
      </c>
      <c r="AD72" s="34">
        <v>83.847980997624703</v>
      </c>
      <c r="AE72" s="34">
        <v>41.13</v>
      </c>
      <c r="AF72" s="34">
        <v>22.52</v>
      </c>
      <c r="AG72" s="34">
        <v>18.610000000000003</v>
      </c>
      <c r="AH72" s="41">
        <v>7.41</v>
      </c>
      <c r="AI72" s="41">
        <v>94</v>
      </c>
      <c r="AJ72" s="41">
        <v>87</v>
      </c>
      <c r="AK72" s="41">
        <v>471</v>
      </c>
      <c r="AL72" s="41">
        <v>3598.4</v>
      </c>
      <c r="AM72" s="41">
        <v>0</v>
      </c>
      <c r="AN72" s="41">
        <v>19.100000000000001</v>
      </c>
      <c r="AO72" s="41">
        <v>1.2</v>
      </c>
      <c r="AP72" s="41">
        <v>20.5</v>
      </c>
      <c r="AQ72" s="41">
        <v>78.3</v>
      </c>
      <c r="AR72" s="41">
        <v>20.2</v>
      </c>
      <c r="AS72" s="41">
        <v>5.5</v>
      </c>
      <c r="AT72" s="41">
        <v>49.5</v>
      </c>
      <c r="AU72" s="42" t="s">
        <v>330</v>
      </c>
      <c r="AV72" s="42">
        <v>21</v>
      </c>
      <c r="AW72" s="42">
        <v>1.506</v>
      </c>
      <c r="AX72" s="42">
        <v>0.17</v>
      </c>
      <c r="AY72" s="42">
        <v>3.61</v>
      </c>
      <c r="AZ72" s="42">
        <v>0.7</v>
      </c>
      <c r="BA72" s="42">
        <v>0.41</v>
      </c>
      <c r="BB72" s="42">
        <v>0.14000000000000001</v>
      </c>
      <c r="BC72" s="42">
        <v>54</v>
      </c>
      <c r="BD72" s="42">
        <v>54</v>
      </c>
      <c r="BE72" s="42">
        <v>5</v>
      </c>
      <c r="BF72" s="42">
        <v>11</v>
      </c>
      <c r="BG72" s="42">
        <v>24</v>
      </c>
      <c r="BI72" s="42">
        <v>9</v>
      </c>
      <c r="BJ72" s="42">
        <v>11</v>
      </c>
    </row>
    <row r="73" spans="1:62" x14ac:dyDescent="0.2">
      <c r="A73" s="34" t="s">
        <v>296</v>
      </c>
      <c r="B73" s="34">
        <v>22</v>
      </c>
      <c r="C73" s="34" t="s">
        <v>72</v>
      </c>
      <c r="D73" s="34" t="s">
        <v>153</v>
      </c>
      <c r="E73" s="34" t="s">
        <v>4</v>
      </c>
      <c r="F73" s="34" t="s">
        <v>149</v>
      </c>
      <c r="G73" s="34" t="s">
        <v>7</v>
      </c>
      <c r="H73" s="34" t="s">
        <v>75</v>
      </c>
      <c r="I73" s="34" t="str">
        <f t="shared" si="1"/>
        <v>Tr2AdeUnin</v>
      </c>
      <c r="J73" s="34" t="s">
        <v>331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125</v>
      </c>
      <c r="V73" s="34">
        <v>43.6</v>
      </c>
      <c r="W73" s="34">
        <v>80.8</v>
      </c>
      <c r="X73" s="34">
        <v>81.3</v>
      </c>
      <c r="Y73" s="34">
        <v>80.3</v>
      </c>
      <c r="Z73" s="34">
        <v>80.8</v>
      </c>
      <c r="AA73" s="34">
        <v>4.4999999999999998E-2</v>
      </c>
      <c r="AB73" s="34">
        <v>5.2200000000000003E-2</v>
      </c>
      <c r="AC73" s="34">
        <v>7.7000000000000002E-3</v>
      </c>
      <c r="AD73" s="34">
        <v>83.820224719101105</v>
      </c>
      <c r="AE73" s="34">
        <v>43.78</v>
      </c>
      <c r="AF73" s="34">
        <v>22.38</v>
      </c>
      <c r="AG73" s="34">
        <v>21.400000000000002</v>
      </c>
      <c r="AH73" s="41">
        <v>7.53</v>
      </c>
      <c r="AI73" s="41">
        <v>90</v>
      </c>
      <c r="AJ73" s="41">
        <v>60</v>
      </c>
      <c r="AK73" s="41">
        <v>408</v>
      </c>
      <c r="AL73" s="41">
        <v>3505.8</v>
      </c>
      <c r="AM73" s="41">
        <v>0</v>
      </c>
      <c r="AN73" s="41">
        <v>18.600000000000001</v>
      </c>
      <c r="AO73" s="41">
        <v>0.8</v>
      </c>
      <c r="AP73" s="41">
        <v>18.3</v>
      </c>
      <c r="AQ73" s="41">
        <v>80.8</v>
      </c>
      <c r="AR73" s="41">
        <v>4.8</v>
      </c>
      <c r="AS73" s="41">
        <v>5.7</v>
      </c>
      <c r="AT73" s="41">
        <v>30.6</v>
      </c>
      <c r="AU73" s="42" t="s">
        <v>332</v>
      </c>
      <c r="AV73" s="42">
        <v>22</v>
      </c>
      <c r="AW73" s="42">
        <v>1.587</v>
      </c>
      <c r="AX73" s="42">
        <v>0.14000000000000001</v>
      </c>
      <c r="AY73" s="42">
        <v>2.78</v>
      </c>
      <c r="AZ73" s="42">
        <v>0.93</v>
      </c>
      <c r="BA73" s="42">
        <v>0.48</v>
      </c>
      <c r="BB73" s="42">
        <v>0.14000000000000001</v>
      </c>
      <c r="BC73" s="42">
        <v>39</v>
      </c>
      <c r="BD73" s="42">
        <v>55</v>
      </c>
      <c r="BE73" s="42">
        <v>5</v>
      </c>
      <c r="BF73" s="42">
        <v>10</v>
      </c>
      <c r="BG73" s="42">
        <v>17</v>
      </c>
      <c r="BI73" s="42">
        <v>11</v>
      </c>
      <c r="BJ73" s="42">
        <v>9</v>
      </c>
    </row>
    <row r="74" spans="1:62" x14ac:dyDescent="0.2">
      <c r="A74" s="34" t="s">
        <v>296</v>
      </c>
      <c r="B74" s="34">
        <v>23</v>
      </c>
      <c r="C74" s="34" t="s">
        <v>72</v>
      </c>
      <c r="D74" s="34" t="s">
        <v>157</v>
      </c>
      <c r="E74" s="34" t="s">
        <v>4</v>
      </c>
      <c r="F74" s="34" t="s">
        <v>149</v>
      </c>
      <c r="G74" s="34" t="s">
        <v>7</v>
      </c>
      <c r="H74" s="34" t="s">
        <v>75</v>
      </c>
      <c r="I74" s="34" t="str">
        <f t="shared" si="1"/>
        <v>Tr2AdeUnin</v>
      </c>
      <c r="J74" s="34" t="s">
        <v>333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154</v>
      </c>
      <c r="V74" s="34">
        <v>49</v>
      </c>
      <c r="W74" s="34">
        <v>81.5</v>
      </c>
      <c r="X74" s="34">
        <v>81.900000000000006</v>
      </c>
      <c r="Y74" s="34">
        <v>82.3</v>
      </c>
      <c r="Z74" s="34">
        <v>81.899999999999991</v>
      </c>
      <c r="AA74" s="34">
        <v>4.0099999999999997E-2</v>
      </c>
      <c r="AB74" s="34">
        <v>4.3499999999999997E-2</v>
      </c>
      <c r="AC74" s="34">
        <v>6.6E-3</v>
      </c>
      <c r="AD74" s="34">
        <v>90.785907859078591</v>
      </c>
      <c r="AE74" s="34">
        <v>41.11</v>
      </c>
      <c r="AF74" s="34">
        <v>20.78</v>
      </c>
      <c r="AG74" s="34">
        <v>20.329999999999998</v>
      </c>
      <c r="AH74" s="41">
        <v>7.58</v>
      </c>
      <c r="AI74" s="41">
        <v>74</v>
      </c>
      <c r="AJ74" s="41">
        <v>46</v>
      </c>
      <c r="AK74" s="41">
        <v>368</v>
      </c>
      <c r="AL74" s="41">
        <v>3189.2</v>
      </c>
      <c r="AM74" s="41">
        <v>0</v>
      </c>
      <c r="AN74" s="41">
        <v>18.2</v>
      </c>
      <c r="AO74" s="41">
        <v>0.6</v>
      </c>
      <c r="AP74" s="41">
        <v>16.899999999999999</v>
      </c>
      <c r="AQ74" s="41">
        <v>82.5</v>
      </c>
      <c r="AR74" s="41">
        <v>3.8</v>
      </c>
      <c r="AS74" s="41">
        <v>4.5999999999999996</v>
      </c>
      <c r="AT74" s="41">
        <v>25.9</v>
      </c>
      <c r="AU74" s="42" t="s">
        <v>334</v>
      </c>
      <c r="AV74" s="42">
        <v>23</v>
      </c>
      <c r="AW74" s="42">
        <v>2.048</v>
      </c>
      <c r="AX74" s="42">
        <v>0.18</v>
      </c>
      <c r="AY74" s="42">
        <v>3.62</v>
      </c>
      <c r="AZ74" s="42">
        <v>0.94</v>
      </c>
      <c r="BA74" s="42">
        <v>0.51</v>
      </c>
      <c r="BB74" s="42">
        <v>0.17</v>
      </c>
      <c r="BC74" s="42">
        <v>45</v>
      </c>
      <c r="BD74" s="42">
        <v>90</v>
      </c>
      <c r="BE74" s="42">
        <v>7</v>
      </c>
      <c r="BF74" s="42">
        <v>11</v>
      </c>
      <c r="BG74" s="42">
        <v>19</v>
      </c>
      <c r="BI74" s="42">
        <v>16</v>
      </c>
      <c r="BJ74" s="42">
        <v>25</v>
      </c>
    </row>
    <row r="75" spans="1:62" x14ac:dyDescent="0.2">
      <c r="A75" s="34" t="s">
        <v>296</v>
      </c>
      <c r="B75" s="34">
        <v>24</v>
      </c>
      <c r="C75" s="34" t="s">
        <v>72</v>
      </c>
      <c r="D75" s="34" t="s">
        <v>161</v>
      </c>
      <c r="E75" s="34" t="s">
        <v>4</v>
      </c>
      <c r="F75" s="34" t="s">
        <v>149</v>
      </c>
      <c r="G75" s="34" t="s">
        <v>7</v>
      </c>
      <c r="H75" s="34" t="s">
        <v>75</v>
      </c>
      <c r="I75" s="34" t="str">
        <f t="shared" si="1"/>
        <v>Tr2AdeUnin</v>
      </c>
      <c r="J75" s="34" t="s">
        <v>335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116</v>
      </c>
      <c r="V75" s="34">
        <v>46.6</v>
      </c>
      <c r="W75" s="34">
        <v>77.8</v>
      </c>
      <c r="X75" s="34">
        <v>79.099999999999994</v>
      </c>
      <c r="Y75" s="34">
        <v>79.8</v>
      </c>
      <c r="Z75" s="34">
        <v>78.899999999999991</v>
      </c>
      <c r="AA75" s="34">
        <v>4.6199999999999998E-2</v>
      </c>
      <c r="AB75" s="34">
        <v>5.2400000000000002E-2</v>
      </c>
      <c r="AC75" s="34">
        <v>7.7000000000000002E-3</v>
      </c>
      <c r="AD75" s="34">
        <v>86.129753914988811</v>
      </c>
      <c r="AE75" s="34">
        <v>27.48</v>
      </c>
      <c r="AF75" s="34">
        <v>21.54</v>
      </c>
      <c r="AG75" s="34">
        <v>5.9400000000000013</v>
      </c>
      <c r="AH75" s="41">
        <v>7.25</v>
      </c>
      <c r="AI75" s="41">
        <v>87</v>
      </c>
      <c r="AJ75" s="41">
        <v>73</v>
      </c>
      <c r="AK75" s="41">
        <v>423</v>
      </c>
      <c r="AL75" s="41">
        <v>3018.6</v>
      </c>
      <c r="AM75" s="41">
        <v>0</v>
      </c>
      <c r="AN75" s="41">
        <v>18.7</v>
      </c>
      <c r="AO75" s="41">
        <v>1</v>
      </c>
      <c r="AP75" s="41">
        <v>18.8</v>
      </c>
      <c r="AQ75" s="41">
        <v>80.2</v>
      </c>
      <c r="AR75" s="41">
        <v>8.6</v>
      </c>
      <c r="AS75" s="41">
        <v>4.8</v>
      </c>
      <c r="AT75" s="41">
        <v>21.9</v>
      </c>
      <c r="AU75" s="42" t="s">
        <v>336</v>
      </c>
      <c r="AV75" s="42">
        <v>24</v>
      </c>
      <c r="AW75" s="42">
        <v>2.5579999999999998</v>
      </c>
      <c r="AX75" s="42">
        <v>0.33</v>
      </c>
      <c r="AY75" s="42">
        <v>6.97</v>
      </c>
      <c r="AZ75" s="42">
        <v>0.98</v>
      </c>
      <c r="BA75" s="42">
        <v>0.46</v>
      </c>
      <c r="BB75" s="42">
        <v>0.3</v>
      </c>
      <c r="BC75" s="42">
        <v>95</v>
      </c>
      <c r="BD75" s="42">
        <v>88</v>
      </c>
      <c r="BE75" s="42">
        <v>9</v>
      </c>
      <c r="BF75" s="42">
        <v>12</v>
      </c>
      <c r="BG75" s="42">
        <v>37</v>
      </c>
      <c r="BI75" s="42">
        <v>27</v>
      </c>
      <c r="BJ75" s="42">
        <v>12</v>
      </c>
    </row>
    <row r="76" spans="1:62" x14ac:dyDescent="0.2">
      <c r="A76" s="34" t="s">
        <v>296</v>
      </c>
      <c r="B76" s="34">
        <v>25</v>
      </c>
      <c r="C76" s="34" t="s">
        <v>72</v>
      </c>
      <c r="D76" s="34" t="s">
        <v>165</v>
      </c>
      <c r="E76" s="34" t="s">
        <v>4</v>
      </c>
      <c r="F76" s="34" t="s">
        <v>149</v>
      </c>
      <c r="G76" s="34" t="s">
        <v>7</v>
      </c>
      <c r="H76" s="34" t="s">
        <v>75</v>
      </c>
      <c r="I76" s="34" t="str">
        <f t="shared" si="1"/>
        <v>Tr2AdeUnin</v>
      </c>
      <c r="J76" s="34" t="s">
        <v>337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131</v>
      </c>
      <c r="V76" s="34">
        <v>30.4</v>
      </c>
      <c r="W76" s="34">
        <v>77.400000000000006</v>
      </c>
      <c r="X76" s="34">
        <v>79.400000000000006</v>
      </c>
      <c r="Y76" s="34">
        <v>80.400000000000006</v>
      </c>
      <c r="Z76" s="34">
        <v>79.066666666666677</v>
      </c>
      <c r="AA76" s="34">
        <v>4.9399999999999999E-2</v>
      </c>
      <c r="AB76" s="34">
        <v>5.8000000000000003E-2</v>
      </c>
      <c r="AC76" s="34">
        <v>8.6999999999999994E-3</v>
      </c>
      <c r="AD76" s="34">
        <v>82.555780933062877</v>
      </c>
      <c r="AE76" s="34">
        <v>45.61</v>
      </c>
      <c r="AF76" s="34">
        <v>22.46</v>
      </c>
      <c r="AG76" s="34">
        <v>23.15</v>
      </c>
      <c r="AH76" s="41">
        <v>6.98</v>
      </c>
      <c r="AI76" s="41">
        <v>60</v>
      </c>
      <c r="AJ76" s="41">
        <v>35</v>
      </c>
      <c r="AK76" s="41">
        <v>515</v>
      </c>
      <c r="AL76" s="41">
        <v>3256.3</v>
      </c>
      <c r="AM76" s="41">
        <v>0</v>
      </c>
      <c r="AN76" s="41">
        <v>19.399999999999999</v>
      </c>
      <c r="AO76" s="41">
        <v>0.5</v>
      </c>
      <c r="AP76" s="41">
        <v>22.1</v>
      </c>
      <c r="AQ76" s="41">
        <v>77.400000000000006</v>
      </c>
      <c r="AR76" s="41">
        <v>3.4</v>
      </c>
      <c r="AS76" s="41">
        <v>3.6</v>
      </c>
      <c r="AT76" s="41">
        <v>21.4</v>
      </c>
      <c r="AU76" s="42" t="s">
        <v>338</v>
      </c>
      <c r="AV76" s="42">
        <v>25</v>
      </c>
      <c r="AW76" s="42">
        <v>1.0649999999999999</v>
      </c>
      <c r="AX76" s="42">
        <v>0.14000000000000001</v>
      </c>
      <c r="AY76" s="42">
        <v>2.38</v>
      </c>
      <c r="AZ76" s="42">
        <v>0.65</v>
      </c>
      <c r="BA76" s="42">
        <v>0.39</v>
      </c>
      <c r="BB76" s="42">
        <v>0.11</v>
      </c>
      <c r="BC76" s="42">
        <v>53</v>
      </c>
      <c r="BD76" s="42">
        <v>53</v>
      </c>
      <c r="BE76" s="42">
        <v>4</v>
      </c>
      <c r="BF76" s="42">
        <v>11</v>
      </c>
      <c r="BG76" s="42">
        <v>16</v>
      </c>
      <c r="BI76" s="42">
        <v>10</v>
      </c>
      <c r="BJ76" s="42">
        <v>16</v>
      </c>
    </row>
    <row r="77" spans="1:62" x14ac:dyDescent="0.2">
      <c r="A77" s="34" t="s">
        <v>296</v>
      </c>
      <c r="B77" s="34">
        <v>26</v>
      </c>
      <c r="C77" s="34" t="s">
        <v>72</v>
      </c>
      <c r="D77" s="34" t="s">
        <v>169</v>
      </c>
      <c r="E77" s="34" t="s">
        <v>4</v>
      </c>
      <c r="F77" s="34" t="s">
        <v>149</v>
      </c>
      <c r="G77" s="34" t="s">
        <v>7</v>
      </c>
      <c r="H77" s="34" t="s">
        <v>75</v>
      </c>
      <c r="I77" s="34" t="str">
        <f t="shared" si="1"/>
        <v>Tr2AdeUnin</v>
      </c>
      <c r="J77" s="34" t="s">
        <v>339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116</v>
      </c>
      <c r="V77" s="34">
        <v>36.200000000000003</v>
      </c>
      <c r="W77" s="34">
        <v>74.8</v>
      </c>
      <c r="X77" s="34">
        <v>76.2</v>
      </c>
      <c r="Y77" s="34">
        <v>77.400000000000006</v>
      </c>
      <c r="Z77" s="34">
        <v>76.13333333333334</v>
      </c>
      <c r="AA77" s="34">
        <v>4.6100000000000002E-2</v>
      </c>
      <c r="AB77" s="34">
        <v>5.16E-2</v>
      </c>
      <c r="AC77" s="34">
        <v>7.7999999999999996E-3</v>
      </c>
      <c r="AD77" s="34">
        <v>87.44292237442923</v>
      </c>
      <c r="AE77" s="34">
        <v>30.27</v>
      </c>
      <c r="AF77" s="34">
        <v>22.48</v>
      </c>
      <c r="AG77" s="34">
        <v>7.7899999999999991</v>
      </c>
      <c r="AH77" s="41">
        <v>7.41</v>
      </c>
      <c r="AI77" s="41">
        <v>100</v>
      </c>
      <c r="AJ77" s="41">
        <v>52</v>
      </c>
      <c r="AK77" s="41">
        <v>395</v>
      </c>
      <c r="AL77" s="41">
        <v>3120.3</v>
      </c>
      <c r="AM77" s="41">
        <v>0</v>
      </c>
      <c r="AN77" s="41">
        <v>18.399999999999999</v>
      </c>
      <c r="AO77" s="41">
        <v>0.7</v>
      </c>
      <c r="AP77" s="41">
        <v>17.899999999999999</v>
      </c>
      <c r="AQ77" s="41">
        <v>81.400000000000006</v>
      </c>
      <c r="AR77" s="41">
        <v>5.8</v>
      </c>
      <c r="AS77" s="41">
        <v>5.9</v>
      </c>
      <c r="AT77" s="41">
        <v>26</v>
      </c>
      <c r="AU77" s="43" t="s">
        <v>340</v>
      </c>
      <c r="AV77" s="42">
        <v>26</v>
      </c>
      <c r="AW77" s="42">
        <v>2.0760000000000001</v>
      </c>
      <c r="AX77" s="42">
        <v>0.36</v>
      </c>
      <c r="AY77" s="42">
        <v>5.64</v>
      </c>
      <c r="AZ77" s="42">
        <v>0.88</v>
      </c>
      <c r="BA77" s="42">
        <v>0.38</v>
      </c>
      <c r="BB77" s="42">
        <v>0.22</v>
      </c>
      <c r="BC77" s="42">
        <v>78</v>
      </c>
      <c r="BD77" s="43">
        <v>344</v>
      </c>
      <c r="BE77" s="42">
        <v>9</v>
      </c>
      <c r="BF77" s="42">
        <v>9</v>
      </c>
      <c r="BG77" s="42">
        <v>27</v>
      </c>
      <c r="BI77" s="42">
        <v>17</v>
      </c>
      <c r="BJ77" s="43">
        <v>163</v>
      </c>
    </row>
    <row r="78" spans="1:62" x14ac:dyDescent="0.2">
      <c r="A78" s="34" t="s">
        <v>296</v>
      </c>
      <c r="B78" s="34">
        <v>27</v>
      </c>
      <c r="C78" s="34" t="s">
        <v>72</v>
      </c>
      <c r="D78" s="34" t="s">
        <v>173</v>
      </c>
      <c r="E78" s="34" t="s">
        <v>4</v>
      </c>
      <c r="F78" s="34" t="s">
        <v>149</v>
      </c>
      <c r="G78" s="34" t="s">
        <v>7</v>
      </c>
      <c r="H78" s="34" t="s">
        <v>75</v>
      </c>
      <c r="I78" s="34" t="str">
        <f t="shared" si="1"/>
        <v>Tr2AdeUnin</v>
      </c>
      <c r="J78" s="34" t="s">
        <v>341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130.5</v>
      </c>
      <c r="V78" s="34">
        <v>40.700000000000003</v>
      </c>
      <c r="W78" s="34">
        <v>75.5</v>
      </c>
      <c r="X78" s="34">
        <v>75.400000000000006</v>
      </c>
      <c r="Y78" s="34">
        <v>75.2</v>
      </c>
      <c r="Z78" s="34">
        <v>75.366666666666674</v>
      </c>
      <c r="AA78" s="34">
        <v>3.8800000000000001E-2</v>
      </c>
      <c r="AB78" s="34">
        <v>4.4699999999999997E-2</v>
      </c>
      <c r="AC78" s="34">
        <v>6.4000000000000003E-3</v>
      </c>
      <c r="AD78" s="34">
        <v>84.595300261096611</v>
      </c>
      <c r="AE78" s="34">
        <v>38.99</v>
      </c>
      <c r="AF78" s="34">
        <v>22.45</v>
      </c>
      <c r="AG78" s="34">
        <v>16.540000000000003</v>
      </c>
      <c r="AH78" s="41">
        <v>7.54</v>
      </c>
      <c r="AI78" s="41">
        <v>76</v>
      </c>
      <c r="AJ78" s="41">
        <v>61</v>
      </c>
      <c r="AK78" s="41">
        <v>489</v>
      </c>
      <c r="AL78" s="41">
        <v>3918.8</v>
      </c>
      <c r="AM78" s="41">
        <v>0</v>
      </c>
      <c r="AN78" s="41">
        <v>19.2</v>
      </c>
      <c r="AO78" s="41">
        <v>0.8</v>
      </c>
      <c r="AP78" s="41">
        <v>21.2</v>
      </c>
      <c r="AQ78" s="41">
        <v>78</v>
      </c>
      <c r="AR78" s="41">
        <v>12.9</v>
      </c>
      <c r="AS78" s="41">
        <v>4.4000000000000004</v>
      </c>
      <c r="AT78" s="41">
        <v>32.9</v>
      </c>
      <c r="AU78" s="42" t="s">
        <v>342</v>
      </c>
      <c r="AV78" s="42">
        <v>27</v>
      </c>
      <c r="AW78" s="42">
        <v>2.1819999999999999</v>
      </c>
      <c r="AX78" s="42">
        <v>0.16</v>
      </c>
      <c r="AY78" s="42">
        <v>3.57</v>
      </c>
      <c r="AZ78" s="42">
        <v>0.93</v>
      </c>
      <c r="BA78" s="42">
        <v>0.47</v>
      </c>
      <c r="BB78" s="42">
        <v>0.17</v>
      </c>
      <c r="BC78" s="42">
        <v>73</v>
      </c>
      <c r="BD78" s="42">
        <v>106</v>
      </c>
      <c r="BE78" s="42">
        <v>6</v>
      </c>
      <c r="BF78" s="42">
        <v>13</v>
      </c>
      <c r="BG78" s="42">
        <v>22</v>
      </c>
      <c r="BI78" s="42">
        <v>11</v>
      </c>
      <c r="BJ78" s="42">
        <v>44</v>
      </c>
    </row>
    <row r="79" spans="1:62" x14ac:dyDescent="0.2">
      <c r="A79" s="34" t="s">
        <v>296</v>
      </c>
      <c r="B79" s="34">
        <v>28</v>
      </c>
      <c r="C79" s="34" t="s">
        <v>72</v>
      </c>
      <c r="D79" s="34" t="s">
        <v>177</v>
      </c>
      <c r="E79" s="34" t="s">
        <v>4</v>
      </c>
      <c r="F79" s="34" t="s">
        <v>149</v>
      </c>
      <c r="G79" s="34" t="s">
        <v>7</v>
      </c>
      <c r="H79" s="34" t="s">
        <v>75</v>
      </c>
      <c r="I79" s="34" t="str">
        <f t="shared" si="1"/>
        <v>Tr2AdeUnin</v>
      </c>
      <c r="J79" s="34" t="s">
        <v>343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141</v>
      </c>
      <c r="V79" s="34">
        <v>30.7</v>
      </c>
      <c r="W79" s="34">
        <v>76.400000000000006</v>
      </c>
      <c r="X79" s="34">
        <v>83.9</v>
      </c>
      <c r="Y79" s="34">
        <v>77.2</v>
      </c>
      <c r="Z79" s="34">
        <v>79.166666666666671</v>
      </c>
      <c r="AA79" s="34">
        <v>3.6499999999999998E-2</v>
      </c>
      <c r="AB79" s="34">
        <v>4.2799999999999998E-2</v>
      </c>
      <c r="AC79" s="34">
        <v>7.4000000000000003E-3</v>
      </c>
      <c r="AD79" s="34">
        <v>82.20338983050847</v>
      </c>
      <c r="AE79" s="34">
        <v>37.979999999999997</v>
      </c>
      <c r="AF79" s="34">
        <v>20.7</v>
      </c>
      <c r="AG79" s="34">
        <v>17.279999999999998</v>
      </c>
      <c r="AH79" s="41">
        <v>7.41</v>
      </c>
      <c r="AI79" s="41">
        <v>74</v>
      </c>
      <c r="AJ79" s="41">
        <v>44</v>
      </c>
      <c r="AK79" s="41">
        <v>489</v>
      </c>
      <c r="AL79" s="41">
        <v>3387.4</v>
      </c>
      <c r="AM79" s="41">
        <v>0</v>
      </c>
      <c r="AN79" s="41">
        <v>19.2</v>
      </c>
      <c r="AO79" s="41">
        <v>0.6</v>
      </c>
      <c r="AP79" s="41">
        <v>21.2</v>
      </c>
      <c r="AQ79" s="41">
        <v>78.2</v>
      </c>
      <c r="AR79" s="41">
        <v>3.8</v>
      </c>
      <c r="AS79" s="41">
        <v>4.0999999999999996</v>
      </c>
      <c r="AT79" s="41">
        <v>20.3</v>
      </c>
      <c r="AU79" s="42" t="s">
        <v>344</v>
      </c>
      <c r="AV79" s="42">
        <v>28</v>
      </c>
      <c r="AW79" s="42">
        <v>1.5620000000000001</v>
      </c>
      <c r="AX79" s="42">
        <v>0.21</v>
      </c>
      <c r="AY79" s="42">
        <v>3.64</v>
      </c>
      <c r="AZ79" s="42">
        <v>0.7</v>
      </c>
      <c r="BA79" s="42">
        <v>0.37</v>
      </c>
      <c r="BB79" s="42">
        <v>0.15</v>
      </c>
      <c r="BC79" s="42">
        <v>66</v>
      </c>
      <c r="BD79" s="42">
        <v>57</v>
      </c>
      <c r="BE79" s="42">
        <v>6</v>
      </c>
      <c r="BF79" s="42">
        <v>13</v>
      </c>
      <c r="BG79" s="42">
        <v>19</v>
      </c>
      <c r="BI79" s="42">
        <v>6</v>
      </c>
      <c r="BJ79" s="42">
        <v>12</v>
      </c>
    </row>
    <row r="80" spans="1:62" x14ac:dyDescent="0.2">
      <c r="A80" s="34" t="s">
        <v>296</v>
      </c>
      <c r="B80" s="34">
        <v>31</v>
      </c>
      <c r="C80" s="34" t="s">
        <v>72</v>
      </c>
      <c r="D80" s="34" t="s">
        <v>185</v>
      </c>
      <c r="E80" s="34" t="s">
        <v>4</v>
      </c>
      <c r="F80" s="34" t="s">
        <v>149</v>
      </c>
      <c r="G80" s="34" t="s">
        <v>3</v>
      </c>
      <c r="H80" s="34" t="s">
        <v>112</v>
      </c>
      <c r="I80" s="34" t="str">
        <f t="shared" si="1"/>
        <v>Tr2AdeInoc</v>
      </c>
      <c r="J80" s="34" t="s">
        <v>345</v>
      </c>
      <c r="K80" s="34">
        <v>63.63664</v>
      </c>
      <c r="L80" s="34">
        <v>0.6363664</v>
      </c>
      <c r="M80" s="34">
        <v>0.923514351311578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136.5</v>
      </c>
      <c r="V80" s="34">
        <v>47.8</v>
      </c>
      <c r="W80" s="34">
        <v>80.3</v>
      </c>
      <c r="X80" s="34">
        <v>81</v>
      </c>
      <c r="Y80" s="34">
        <v>80.400000000000006</v>
      </c>
      <c r="Z80" s="34">
        <v>80.566666666666677</v>
      </c>
      <c r="AA80" s="34">
        <v>4.2099999999999999E-2</v>
      </c>
      <c r="AB80" s="34">
        <v>4.6899999999999997E-2</v>
      </c>
      <c r="AC80" s="34">
        <v>7.4000000000000003E-3</v>
      </c>
      <c r="AD80" s="34">
        <v>87.848101265822791</v>
      </c>
      <c r="AE80" s="34">
        <v>41.13</v>
      </c>
      <c r="AF80" s="34">
        <v>21.13</v>
      </c>
      <c r="AG80" s="34">
        <v>20.000000000000004</v>
      </c>
      <c r="AH80" s="41">
        <v>7.52</v>
      </c>
      <c r="AI80" s="41">
        <v>93</v>
      </c>
      <c r="AJ80" s="41">
        <v>51</v>
      </c>
      <c r="AK80" s="41">
        <v>358</v>
      </c>
      <c r="AL80" s="41">
        <v>3261.9</v>
      </c>
      <c r="AM80" s="41">
        <v>0</v>
      </c>
      <c r="AN80" s="41">
        <v>18.100000000000001</v>
      </c>
      <c r="AO80" s="41">
        <v>0.7</v>
      </c>
      <c r="AP80" s="41">
        <v>16.5</v>
      </c>
      <c r="AQ80" s="41">
        <v>82.8</v>
      </c>
      <c r="AR80" s="41">
        <v>5</v>
      </c>
      <c r="AS80" s="41">
        <v>5.7</v>
      </c>
      <c r="AT80" s="41">
        <v>36.6</v>
      </c>
      <c r="AU80" s="42" t="s">
        <v>346</v>
      </c>
      <c r="AV80" s="42">
        <v>31</v>
      </c>
      <c r="AW80" s="42">
        <v>2.0920000000000001</v>
      </c>
      <c r="AX80" s="42">
        <v>0.18</v>
      </c>
      <c r="AY80" s="42">
        <v>3.35</v>
      </c>
      <c r="AZ80" s="42">
        <v>0.91</v>
      </c>
      <c r="BA80" s="42">
        <v>0.46</v>
      </c>
      <c r="BB80" s="42">
        <v>0.17</v>
      </c>
      <c r="BC80" s="42">
        <v>40</v>
      </c>
      <c r="BD80" s="42">
        <v>59</v>
      </c>
      <c r="BE80" s="42">
        <v>7</v>
      </c>
      <c r="BF80" s="42">
        <v>12</v>
      </c>
      <c r="BG80" s="42">
        <v>19</v>
      </c>
      <c r="BI80" s="44">
        <v>5</v>
      </c>
      <c r="BJ80" s="42">
        <v>6</v>
      </c>
    </row>
    <row r="81" spans="1:62" x14ac:dyDescent="0.2">
      <c r="A81" s="34" t="s">
        <v>296</v>
      </c>
      <c r="B81" s="34">
        <v>32</v>
      </c>
      <c r="C81" s="34" t="s">
        <v>72</v>
      </c>
      <c r="D81" s="34" t="s">
        <v>189</v>
      </c>
      <c r="E81" s="34" t="s">
        <v>4</v>
      </c>
      <c r="F81" s="34" t="s">
        <v>149</v>
      </c>
      <c r="G81" s="34" t="s">
        <v>3</v>
      </c>
      <c r="H81" s="34" t="s">
        <v>112</v>
      </c>
      <c r="I81" s="34" t="str">
        <f t="shared" si="1"/>
        <v>Tr2AdeInoc</v>
      </c>
      <c r="J81" s="34" t="s">
        <v>347</v>
      </c>
      <c r="K81" s="34">
        <v>100</v>
      </c>
      <c r="L81" s="34">
        <v>1</v>
      </c>
      <c r="M81" s="34">
        <v>1.5707963267948966</v>
      </c>
      <c r="N81" s="34">
        <v>4</v>
      </c>
      <c r="O81" s="34">
        <v>0.66666666666666663</v>
      </c>
      <c r="P81" s="34">
        <v>0.9553166181245093</v>
      </c>
      <c r="Q81" s="34">
        <v>66.666666666666657</v>
      </c>
      <c r="R81" s="34">
        <v>0</v>
      </c>
      <c r="S81" s="34">
        <v>0</v>
      </c>
      <c r="T81" s="34">
        <v>0</v>
      </c>
      <c r="U81" s="34">
        <v>136.1</v>
      </c>
      <c r="V81" s="34">
        <v>41.3</v>
      </c>
      <c r="W81" s="34">
        <v>81</v>
      </c>
      <c r="X81" s="34">
        <v>81.099999999999994</v>
      </c>
      <c r="Y81" s="34">
        <v>83.4</v>
      </c>
      <c r="Z81" s="34">
        <v>81.833333333333329</v>
      </c>
      <c r="AA81" s="34">
        <v>4.6300000000000001E-2</v>
      </c>
      <c r="AB81" s="34">
        <v>6.1499999999999999E-2</v>
      </c>
      <c r="AC81" s="34">
        <v>9.1000000000000004E-3</v>
      </c>
      <c r="AD81" s="34">
        <v>70.992366412213741</v>
      </c>
      <c r="AE81" s="34">
        <v>41.72</v>
      </c>
      <c r="AF81" s="34">
        <v>21.7</v>
      </c>
      <c r="AG81" s="34">
        <v>20.02</v>
      </c>
      <c r="AH81" s="41">
        <v>7.41</v>
      </c>
      <c r="AI81" s="41">
        <v>79</v>
      </c>
      <c r="AJ81" s="41">
        <v>54</v>
      </c>
      <c r="AK81" s="41">
        <v>455</v>
      </c>
      <c r="AL81" s="41">
        <v>3678.6</v>
      </c>
      <c r="AM81" s="41">
        <v>0</v>
      </c>
      <c r="AN81" s="41">
        <v>18.899999999999999</v>
      </c>
      <c r="AO81" s="41">
        <v>0.7</v>
      </c>
      <c r="AP81" s="41">
        <v>20</v>
      </c>
      <c r="AQ81" s="41">
        <v>79.2</v>
      </c>
      <c r="AR81" s="41">
        <v>4.0999999999999996</v>
      </c>
      <c r="AS81" s="41">
        <v>4.9000000000000004</v>
      </c>
      <c r="AT81" s="41">
        <v>31.8</v>
      </c>
      <c r="AU81" s="42" t="s">
        <v>348</v>
      </c>
      <c r="AV81" s="42">
        <v>32</v>
      </c>
      <c r="AW81" s="42">
        <v>1.758</v>
      </c>
      <c r="AX81" s="42">
        <v>0.15</v>
      </c>
      <c r="AY81" s="42">
        <v>2.9</v>
      </c>
      <c r="AZ81" s="42">
        <v>0.93</v>
      </c>
      <c r="BA81" s="42">
        <v>0.5</v>
      </c>
      <c r="BB81" s="42">
        <v>0.16</v>
      </c>
      <c r="BC81" s="42">
        <v>55</v>
      </c>
      <c r="BD81" s="42">
        <v>63</v>
      </c>
      <c r="BE81" s="42">
        <v>5</v>
      </c>
      <c r="BF81" s="42">
        <v>13</v>
      </c>
      <c r="BG81" s="42">
        <v>20</v>
      </c>
      <c r="BI81" s="45">
        <v>5</v>
      </c>
      <c r="BJ81" s="42">
        <v>11</v>
      </c>
    </row>
    <row r="82" spans="1:62" x14ac:dyDescent="0.2">
      <c r="A82" s="34" t="s">
        <v>296</v>
      </c>
      <c r="B82" s="34">
        <v>33</v>
      </c>
      <c r="C82" s="34" t="s">
        <v>72</v>
      </c>
      <c r="D82" s="34" t="s">
        <v>193</v>
      </c>
      <c r="E82" s="34" t="s">
        <v>4</v>
      </c>
      <c r="F82" s="34" t="s">
        <v>149</v>
      </c>
      <c r="G82" s="34" t="s">
        <v>3</v>
      </c>
      <c r="H82" s="34" t="s">
        <v>112</v>
      </c>
      <c r="I82" s="34" t="str">
        <f t="shared" si="1"/>
        <v>Tr2AdeInoc</v>
      </c>
      <c r="J82" s="34" t="s">
        <v>349</v>
      </c>
      <c r="K82" s="34">
        <v>71.428600000000003</v>
      </c>
      <c r="L82" s="34">
        <v>0.71428599999999998</v>
      </c>
      <c r="M82" s="34">
        <v>1.0068540016620811</v>
      </c>
      <c r="N82" s="34">
        <v>1</v>
      </c>
      <c r="O82" s="34">
        <v>0.16666666666666666</v>
      </c>
      <c r="P82" s="34">
        <v>0.42053433528396511</v>
      </c>
      <c r="Q82" s="34">
        <v>16.666666666666664</v>
      </c>
      <c r="R82" s="34">
        <v>1</v>
      </c>
      <c r="S82" s="34">
        <v>0.16666666666666666</v>
      </c>
      <c r="T82" s="34">
        <v>16.666666666666664</v>
      </c>
      <c r="U82" s="34">
        <v>141.5</v>
      </c>
      <c r="V82" s="34">
        <v>43.1</v>
      </c>
      <c r="W82" s="34">
        <v>81.400000000000006</v>
      </c>
      <c r="X82" s="34">
        <v>82.1</v>
      </c>
      <c r="Y82" s="34">
        <v>81.900000000000006</v>
      </c>
      <c r="Z82" s="34">
        <v>81.8</v>
      </c>
      <c r="AA82" s="34">
        <v>4.36E-2</v>
      </c>
      <c r="AB82" s="34">
        <v>4.9799999999999997E-2</v>
      </c>
      <c r="AC82" s="34">
        <v>7.7999999999999996E-3</v>
      </c>
      <c r="AD82" s="34">
        <v>85.238095238095241</v>
      </c>
      <c r="AE82" s="34">
        <v>43.34</v>
      </c>
      <c r="AF82" s="34">
        <v>22.04</v>
      </c>
      <c r="AG82" s="34">
        <v>21.300000000000004</v>
      </c>
      <c r="AH82" s="41">
        <v>7.55</v>
      </c>
      <c r="AI82" s="41">
        <v>84</v>
      </c>
      <c r="AJ82" s="41">
        <v>47</v>
      </c>
      <c r="AK82" s="41">
        <v>446</v>
      </c>
      <c r="AL82" s="41">
        <v>3739.9</v>
      </c>
      <c r="AM82" s="41">
        <v>0</v>
      </c>
      <c r="AN82" s="41">
        <v>18.8</v>
      </c>
      <c r="AO82" s="41">
        <v>0.6</v>
      </c>
      <c r="AP82" s="41">
        <v>19.7</v>
      </c>
      <c r="AQ82" s="41">
        <v>79.599999999999994</v>
      </c>
      <c r="AR82" s="41">
        <v>4.7</v>
      </c>
      <c r="AS82" s="41">
        <v>4.9000000000000004</v>
      </c>
      <c r="AT82" s="41">
        <v>33.200000000000003</v>
      </c>
      <c r="AU82" s="42" t="s">
        <v>350</v>
      </c>
      <c r="AV82" s="42">
        <v>33</v>
      </c>
      <c r="AW82" s="42">
        <v>1.998</v>
      </c>
      <c r="AX82" s="42">
        <v>0.2</v>
      </c>
      <c r="AY82" s="42">
        <v>3.18</v>
      </c>
      <c r="AZ82" s="42">
        <v>0.95</v>
      </c>
      <c r="BA82" s="42">
        <v>0.51</v>
      </c>
      <c r="BB82" s="42">
        <v>0.17</v>
      </c>
      <c r="BC82" s="42">
        <v>46</v>
      </c>
      <c r="BD82" s="42">
        <v>87</v>
      </c>
      <c r="BE82" s="42">
        <v>7</v>
      </c>
      <c r="BF82" s="42">
        <v>15</v>
      </c>
      <c r="BG82" s="42">
        <v>20</v>
      </c>
      <c r="BI82" s="42">
        <v>13</v>
      </c>
      <c r="BJ82" s="42">
        <v>26</v>
      </c>
    </row>
    <row r="83" spans="1:62" x14ac:dyDescent="0.2">
      <c r="A83" s="34" t="s">
        <v>296</v>
      </c>
      <c r="B83" s="34">
        <v>34</v>
      </c>
      <c r="C83" s="34" t="s">
        <v>72</v>
      </c>
      <c r="D83" s="34" t="s">
        <v>197</v>
      </c>
      <c r="E83" s="34" t="s">
        <v>4</v>
      </c>
      <c r="F83" s="34" t="s">
        <v>149</v>
      </c>
      <c r="G83" s="34" t="s">
        <v>3</v>
      </c>
      <c r="H83" s="34" t="s">
        <v>112</v>
      </c>
      <c r="I83" s="34" t="str">
        <f t="shared" si="1"/>
        <v>Tr2AdeInoc</v>
      </c>
      <c r="J83" s="34" t="s">
        <v>351</v>
      </c>
      <c r="K83" s="34">
        <v>73.333300000000008</v>
      </c>
      <c r="L83" s="34">
        <v>0.73333300000000001</v>
      </c>
      <c r="M83" s="34">
        <v>1.028156847656138</v>
      </c>
      <c r="N83" s="34">
        <v>2</v>
      </c>
      <c r="O83" s="34">
        <v>0.33333333333333331</v>
      </c>
      <c r="P83" s="34">
        <v>0.61547970867038726</v>
      </c>
      <c r="Q83" s="34">
        <v>33.333333333333329</v>
      </c>
      <c r="R83" s="34">
        <v>0</v>
      </c>
      <c r="S83" s="34">
        <v>0</v>
      </c>
      <c r="T83" s="34">
        <v>0</v>
      </c>
      <c r="U83" s="34">
        <v>141</v>
      </c>
      <c r="V83" s="34">
        <v>31.8</v>
      </c>
      <c r="W83" s="34">
        <v>80.3</v>
      </c>
      <c r="X83" s="34">
        <v>79.599999999999994</v>
      </c>
      <c r="Y83" s="34">
        <v>79.7</v>
      </c>
      <c r="Z83" s="34">
        <v>79.86666666666666</v>
      </c>
      <c r="AA83" s="34">
        <v>4.9500000000000002E-2</v>
      </c>
      <c r="AB83" s="34">
        <v>5.4199999999999998E-2</v>
      </c>
      <c r="AC83" s="34">
        <v>8.8000000000000005E-3</v>
      </c>
      <c r="AD83" s="34">
        <v>89.647577092511028</v>
      </c>
      <c r="AE83" s="34">
        <v>43.24</v>
      </c>
      <c r="AF83" s="34">
        <v>22.44</v>
      </c>
      <c r="AG83" s="34">
        <v>20.8</v>
      </c>
      <c r="AH83" s="41">
        <v>7.12</v>
      </c>
      <c r="AI83" s="41">
        <v>74</v>
      </c>
      <c r="AJ83" s="41">
        <v>52</v>
      </c>
      <c r="AK83" s="41">
        <v>475</v>
      </c>
      <c r="AL83" s="41">
        <v>3001.5</v>
      </c>
      <c r="AM83" s="41">
        <v>0</v>
      </c>
      <c r="AN83" s="41">
        <v>19.100000000000001</v>
      </c>
      <c r="AO83" s="41">
        <v>0.7</v>
      </c>
      <c r="AP83" s="41">
        <v>20.7</v>
      </c>
      <c r="AQ83" s="41">
        <v>78.599999999999994</v>
      </c>
      <c r="AR83" s="41">
        <v>4</v>
      </c>
      <c r="AS83" s="41">
        <v>5.0999999999999996</v>
      </c>
      <c r="AT83" s="41">
        <v>27.5</v>
      </c>
      <c r="AU83" s="42" t="s">
        <v>352</v>
      </c>
      <c r="AV83" s="42">
        <v>34</v>
      </c>
      <c r="AW83" s="42">
        <v>1.335</v>
      </c>
      <c r="AX83" s="42">
        <v>0.15</v>
      </c>
      <c r="AY83" s="42">
        <v>3.06</v>
      </c>
      <c r="AZ83" s="42">
        <v>0.68</v>
      </c>
      <c r="BA83" s="42">
        <v>0.4</v>
      </c>
      <c r="BB83" s="42">
        <v>0.13</v>
      </c>
      <c r="BC83" s="42">
        <v>61</v>
      </c>
      <c r="BD83" s="42">
        <v>68</v>
      </c>
      <c r="BE83" s="42">
        <v>5</v>
      </c>
      <c r="BF83" s="42">
        <v>13</v>
      </c>
      <c r="BG83" s="42">
        <v>20</v>
      </c>
      <c r="BI83" s="42">
        <v>6</v>
      </c>
      <c r="BJ83" s="42">
        <v>23</v>
      </c>
    </row>
    <row r="84" spans="1:62" x14ac:dyDescent="0.2">
      <c r="A84" s="34" t="s">
        <v>296</v>
      </c>
      <c r="B84" s="34">
        <v>35</v>
      </c>
      <c r="C84" s="34" t="s">
        <v>72</v>
      </c>
      <c r="D84" s="34" t="s">
        <v>201</v>
      </c>
      <c r="E84" s="34" t="s">
        <v>4</v>
      </c>
      <c r="F84" s="34" t="s">
        <v>149</v>
      </c>
      <c r="G84" s="34" t="s">
        <v>3</v>
      </c>
      <c r="H84" s="34" t="s">
        <v>112</v>
      </c>
      <c r="I84" s="34" t="str">
        <f t="shared" si="1"/>
        <v>Tr2AdeInoc</v>
      </c>
      <c r="J84" s="34" t="s">
        <v>353</v>
      </c>
      <c r="K84" s="34">
        <v>60</v>
      </c>
      <c r="L84" s="34">
        <v>0.6</v>
      </c>
      <c r="M84" s="34">
        <v>0.88607712379261372</v>
      </c>
      <c r="N84" s="34">
        <v>4</v>
      </c>
      <c r="O84" s="34">
        <v>0.66666666666666663</v>
      </c>
      <c r="P84" s="34">
        <v>0.9553166181245093</v>
      </c>
      <c r="Q84" s="34">
        <v>66.666666666666657</v>
      </c>
      <c r="R84" s="34">
        <v>0</v>
      </c>
      <c r="S84" s="34">
        <v>0</v>
      </c>
      <c r="T84" s="34">
        <v>0</v>
      </c>
      <c r="U84" s="34">
        <v>134</v>
      </c>
      <c r="V84" s="34">
        <v>25.4</v>
      </c>
      <c r="W84" s="34">
        <v>75.900000000000006</v>
      </c>
      <c r="X84" s="34">
        <v>75.900000000000006</v>
      </c>
      <c r="Y84" s="34">
        <v>77.400000000000006</v>
      </c>
      <c r="Z84" s="34">
        <v>76.400000000000006</v>
      </c>
      <c r="AA84" s="34">
        <v>4.7199999999999999E-2</v>
      </c>
      <c r="AB84" s="34">
        <v>5.0200000000000002E-2</v>
      </c>
      <c r="AC84" s="34">
        <v>6.4999999999999997E-3</v>
      </c>
      <c r="AD84" s="34">
        <v>93.135011441647592</v>
      </c>
      <c r="AE84" s="34">
        <v>47.82</v>
      </c>
      <c r="AF84" s="34">
        <v>22.39</v>
      </c>
      <c r="AG84" s="34">
        <v>25.43</v>
      </c>
      <c r="AH84" s="41">
        <v>7.49</v>
      </c>
      <c r="AI84" s="41">
        <v>84</v>
      </c>
      <c r="AJ84" s="41">
        <v>54</v>
      </c>
      <c r="AK84" s="41">
        <v>466</v>
      </c>
      <c r="AL84" s="41">
        <v>3186.2</v>
      </c>
      <c r="AM84" s="41">
        <v>0</v>
      </c>
      <c r="AN84" s="41">
        <v>19</v>
      </c>
      <c r="AO84" s="41">
        <v>0.7</v>
      </c>
      <c r="AP84" s="41">
        <v>20.399999999999999</v>
      </c>
      <c r="AQ84" s="41">
        <v>78.900000000000006</v>
      </c>
      <c r="AR84" s="41">
        <v>4.3</v>
      </c>
      <c r="AS84" s="41">
        <v>4.9000000000000004</v>
      </c>
      <c r="AT84" s="41">
        <v>24.4</v>
      </c>
      <c r="AU84" s="42" t="s">
        <v>354</v>
      </c>
      <c r="AV84" s="42">
        <v>35</v>
      </c>
      <c r="AW84" s="42">
        <v>1.33</v>
      </c>
      <c r="AX84" s="42">
        <v>0.14000000000000001</v>
      </c>
      <c r="AY84" s="42">
        <v>2.83</v>
      </c>
      <c r="AZ84" s="42">
        <v>0.65</v>
      </c>
      <c r="BA84" s="42">
        <v>0.39</v>
      </c>
      <c r="BB84" s="42">
        <v>0.13</v>
      </c>
      <c r="BC84" s="42">
        <v>62</v>
      </c>
      <c r="BD84" s="42">
        <v>44</v>
      </c>
      <c r="BE84" s="42">
        <v>5</v>
      </c>
      <c r="BF84" s="42">
        <v>11</v>
      </c>
      <c r="BG84" s="42">
        <v>16</v>
      </c>
      <c r="BI84" s="44">
        <v>5</v>
      </c>
      <c r="BJ84" s="42">
        <v>5</v>
      </c>
    </row>
    <row r="85" spans="1:62" x14ac:dyDescent="0.2">
      <c r="A85" s="34" t="s">
        <v>296</v>
      </c>
      <c r="B85" s="34">
        <v>36</v>
      </c>
      <c r="C85" s="34" t="s">
        <v>72</v>
      </c>
      <c r="D85" s="34" t="s">
        <v>205</v>
      </c>
      <c r="E85" s="34" t="s">
        <v>4</v>
      </c>
      <c r="F85" s="34" t="s">
        <v>149</v>
      </c>
      <c r="G85" s="34" t="s">
        <v>3</v>
      </c>
      <c r="H85" s="34" t="s">
        <v>112</v>
      </c>
      <c r="I85" s="34" t="str">
        <f t="shared" si="1"/>
        <v>Tr2AdeInoc</v>
      </c>
      <c r="J85" s="34" t="s">
        <v>355</v>
      </c>
      <c r="K85" s="34">
        <v>60</v>
      </c>
      <c r="L85" s="34">
        <v>0.6</v>
      </c>
      <c r="M85" s="34">
        <v>0.88607712379261372</v>
      </c>
      <c r="N85" s="34">
        <v>6</v>
      </c>
      <c r="O85" s="34">
        <v>1</v>
      </c>
      <c r="P85" s="34">
        <v>1.5707963267948966</v>
      </c>
      <c r="Q85" s="34">
        <v>100</v>
      </c>
      <c r="R85" s="34">
        <v>0</v>
      </c>
      <c r="S85" s="34">
        <v>0</v>
      </c>
      <c r="T85" s="34">
        <v>0</v>
      </c>
      <c r="U85" s="34">
        <v>123</v>
      </c>
      <c r="V85" s="34">
        <v>32.5</v>
      </c>
      <c r="W85" s="34">
        <v>75.2</v>
      </c>
      <c r="X85" s="34">
        <v>75.900000000000006</v>
      </c>
      <c r="Y85" s="34">
        <v>78.599999999999994</v>
      </c>
      <c r="Z85" s="34">
        <v>76.566666666666677</v>
      </c>
      <c r="AA85" s="34">
        <v>4.6300000000000001E-2</v>
      </c>
      <c r="AB85" s="34">
        <v>0.05</v>
      </c>
      <c r="AC85" s="34">
        <v>8.3000000000000001E-3</v>
      </c>
      <c r="AD85" s="34">
        <v>91.127098321342928</v>
      </c>
      <c r="AE85" s="34">
        <v>44.26</v>
      </c>
      <c r="AF85" s="34">
        <v>22.42</v>
      </c>
      <c r="AG85" s="34">
        <v>21.839999999999996</v>
      </c>
      <c r="AH85" s="41">
        <v>7.45</v>
      </c>
      <c r="AI85" s="41">
        <v>88</v>
      </c>
      <c r="AJ85" s="41">
        <v>62</v>
      </c>
      <c r="AK85" s="41">
        <v>422</v>
      </c>
      <c r="AL85" s="41">
        <v>3578.5</v>
      </c>
      <c r="AM85" s="41">
        <v>0</v>
      </c>
      <c r="AN85" s="41">
        <v>18.7</v>
      </c>
      <c r="AO85" s="41">
        <v>0.9</v>
      </c>
      <c r="AP85" s="41">
        <v>18.8</v>
      </c>
      <c r="AQ85" s="41">
        <v>80.3</v>
      </c>
      <c r="AR85" s="41">
        <v>4.8</v>
      </c>
      <c r="AS85" s="41">
        <v>5.2</v>
      </c>
      <c r="AT85" s="41">
        <v>35</v>
      </c>
      <c r="AU85" s="42" t="s">
        <v>356</v>
      </c>
      <c r="AV85" s="42">
        <v>36</v>
      </c>
      <c r="AW85" s="42">
        <v>1.5609999999999999</v>
      </c>
      <c r="AX85" s="42">
        <v>0.16</v>
      </c>
      <c r="AY85" s="42">
        <v>2.66</v>
      </c>
      <c r="AZ85" s="42">
        <v>0.78</v>
      </c>
      <c r="BA85" s="42">
        <v>0.47</v>
      </c>
      <c r="BB85" s="42">
        <v>0.15</v>
      </c>
      <c r="BC85" s="42">
        <v>59</v>
      </c>
      <c r="BD85" s="42">
        <v>76</v>
      </c>
      <c r="BE85" s="42">
        <v>5</v>
      </c>
      <c r="BF85" s="42">
        <v>13</v>
      </c>
      <c r="BG85" s="42">
        <v>23</v>
      </c>
      <c r="BI85" s="42">
        <v>6</v>
      </c>
      <c r="BJ85" s="42">
        <v>23</v>
      </c>
    </row>
    <row r="86" spans="1:62" x14ac:dyDescent="0.2">
      <c r="A86" s="34" t="s">
        <v>296</v>
      </c>
      <c r="B86" s="34">
        <v>37</v>
      </c>
      <c r="C86" s="34" t="s">
        <v>72</v>
      </c>
      <c r="D86" s="34" t="s">
        <v>209</v>
      </c>
      <c r="E86" s="34" t="s">
        <v>4</v>
      </c>
      <c r="F86" s="34" t="s">
        <v>149</v>
      </c>
      <c r="G86" s="34" t="s">
        <v>3</v>
      </c>
      <c r="H86" s="34" t="s">
        <v>112</v>
      </c>
      <c r="I86" s="34" t="str">
        <f t="shared" si="1"/>
        <v>Tr2AdeInoc</v>
      </c>
      <c r="J86" s="34" t="s">
        <v>357</v>
      </c>
      <c r="K86" s="34">
        <v>66.667000000000002</v>
      </c>
      <c r="L86" s="34">
        <v>0.66666999999999998</v>
      </c>
      <c r="M86" s="34">
        <v>0.95532015366283474</v>
      </c>
      <c r="N86" s="34">
        <v>5</v>
      </c>
      <c r="O86" s="34">
        <v>0.83333333333333337</v>
      </c>
      <c r="P86" s="34">
        <v>1.1502619915109316</v>
      </c>
      <c r="Q86" s="34">
        <v>83.333333333333343</v>
      </c>
      <c r="R86" s="34">
        <v>0</v>
      </c>
      <c r="S86" s="34">
        <v>0</v>
      </c>
      <c r="T86" s="34">
        <v>0</v>
      </c>
      <c r="U86" s="34">
        <v>125.5</v>
      </c>
      <c r="V86" s="34">
        <v>47.6</v>
      </c>
      <c r="W86" s="34">
        <v>75.900000000000006</v>
      </c>
      <c r="X86" s="34">
        <v>76.599999999999994</v>
      </c>
      <c r="Y86" s="34">
        <v>77.8</v>
      </c>
      <c r="Z86" s="34">
        <v>76.766666666666666</v>
      </c>
      <c r="AA86" s="34">
        <v>5.2900000000000003E-2</v>
      </c>
      <c r="AB86" s="34">
        <v>5.8400000000000001E-2</v>
      </c>
      <c r="AC86" s="34">
        <v>7.6E-3</v>
      </c>
      <c r="AD86" s="34">
        <v>89.173228346456696</v>
      </c>
      <c r="AE86" s="34">
        <v>37.53</v>
      </c>
      <c r="AF86" s="34">
        <v>22.33</v>
      </c>
      <c r="AG86" s="34">
        <v>15.200000000000003</v>
      </c>
      <c r="AH86" s="41">
        <v>7.27</v>
      </c>
      <c r="AI86" s="41">
        <v>79</v>
      </c>
      <c r="AJ86" s="41">
        <v>60</v>
      </c>
      <c r="AK86" s="41">
        <v>523</v>
      </c>
      <c r="AL86" s="41">
        <v>3460.5</v>
      </c>
      <c r="AM86" s="41">
        <v>0</v>
      </c>
      <c r="AN86" s="41">
        <v>19.5</v>
      </c>
      <c r="AO86" s="41">
        <v>0.8</v>
      </c>
      <c r="AP86" s="41">
        <v>22.3</v>
      </c>
      <c r="AQ86" s="41">
        <v>76.900000000000006</v>
      </c>
      <c r="AR86" s="41">
        <v>4.3</v>
      </c>
      <c r="AS86" s="41">
        <v>4.3</v>
      </c>
      <c r="AT86" s="41">
        <v>34.6</v>
      </c>
      <c r="AU86" s="42" t="s">
        <v>358</v>
      </c>
      <c r="AV86" s="42">
        <v>37</v>
      </c>
      <c r="AW86" s="42">
        <v>1.899</v>
      </c>
      <c r="AX86" s="42">
        <v>0.28000000000000003</v>
      </c>
      <c r="AY86" s="42">
        <v>4.2300000000000004</v>
      </c>
      <c r="AZ86" s="42">
        <v>0.85</v>
      </c>
      <c r="BA86" s="42">
        <v>0.37</v>
      </c>
      <c r="BB86" s="42">
        <v>0.18</v>
      </c>
      <c r="BC86" s="42">
        <v>70</v>
      </c>
      <c r="BD86" s="42">
        <v>83</v>
      </c>
      <c r="BE86" s="42">
        <v>7</v>
      </c>
      <c r="BF86" s="42">
        <v>9</v>
      </c>
      <c r="BG86" s="42">
        <v>22</v>
      </c>
      <c r="BI86" s="42">
        <v>9</v>
      </c>
      <c r="BJ86" s="42">
        <v>20</v>
      </c>
    </row>
    <row r="87" spans="1:62" x14ac:dyDescent="0.2">
      <c r="A87" s="34" t="s">
        <v>296</v>
      </c>
      <c r="B87" s="34">
        <v>38</v>
      </c>
      <c r="C87" s="34" t="s">
        <v>72</v>
      </c>
      <c r="D87" s="34" t="s">
        <v>213</v>
      </c>
      <c r="E87" s="34" t="s">
        <v>4</v>
      </c>
      <c r="F87" s="34" t="s">
        <v>149</v>
      </c>
      <c r="G87" s="34" t="s">
        <v>3</v>
      </c>
      <c r="H87" s="34" t="s">
        <v>112</v>
      </c>
      <c r="I87" s="34" t="str">
        <f t="shared" si="1"/>
        <v>Tr2AdeInoc</v>
      </c>
      <c r="J87" s="34" t="s">
        <v>359</v>
      </c>
      <c r="K87" s="34">
        <v>80</v>
      </c>
      <c r="L87" s="34">
        <v>0.8</v>
      </c>
      <c r="M87" s="34">
        <v>1.1071487177940904</v>
      </c>
      <c r="N87" s="34">
        <v>5</v>
      </c>
      <c r="O87" s="34">
        <v>0.83333333333333337</v>
      </c>
      <c r="P87" s="34">
        <v>1.1502619915109316</v>
      </c>
      <c r="Q87" s="34">
        <v>83.333333333333343</v>
      </c>
      <c r="R87" s="34">
        <v>0</v>
      </c>
      <c r="S87" s="34">
        <v>0</v>
      </c>
      <c r="T87" s="34">
        <v>0</v>
      </c>
      <c r="U87" s="34">
        <v>117.5</v>
      </c>
      <c r="V87" s="34">
        <v>41.2</v>
      </c>
      <c r="W87" s="34">
        <v>75.3</v>
      </c>
      <c r="X87" s="34">
        <v>75.8</v>
      </c>
      <c r="Y87" s="34">
        <v>74.900000000000006</v>
      </c>
      <c r="Z87" s="34">
        <v>75.333333333333329</v>
      </c>
      <c r="AA87" s="34">
        <v>4.58E-2</v>
      </c>
      <c r="AB87" s="34">
        <v>5.0099999999999999E-2</v>
      </c>
      <c r="AC87" s="34">
        <v>7.7000000000000002E-3</v>
      </c>
      <c r="AD87" s="34">
        <v>89.858490566037744</v>
      </c>
      <c r="AE87" s="34">
        <v>29.56</v>
      </c>
      <c r="AF87" s="34">
        <v>22.29</v>
      </c>
      <c r="AG87" s="34">
        <v>7.27</v>
      </c>
      <c r="AH87" s="41">
        <v>7.21</v>
      </c>
      <c r="AI87" s="41">
        <v>81</v>
      </c>
      <c r="AJ87" s="41">
        <v>84</v>
      </c>
      <c r="AK87" s="41">
        <v>670</v>
      </c>
      <c r="AL87" s="41">
        <v>4275.8999999999996</v>
      </c>
      <c r="AM87" s="41">
        <v>0</v>
      </c>
      <c r="AN87" s="41">
        <v>20.8</v>
      </c>
      <c r="AO87" s="41">
        <v>1</v>
      </c>
      <c r="AP87" s="41">
        <v>26.8</v>
      </c>
      <c r="AQ87" s="41">
        <v>72.099999999999994</v>
      </c>
      <c r="AR87" s="41">
        <v>4</v>
      </c>
      <c r="AS87" s="41">
        <v>4.4000000000000004</v>
      </c>
      <c r="AT87" s="41">
        <v>53.7</v>
      </c>
      <c r="AU87" s="42" t="s">
        <v>360</v>
      </c>
      <c r="AV87" s="42">
        <v>38</v>
      </c>
      <c r="AW87" s="42">
        <v>2.052</v>
      </c>
      <c r="AX87" s="42">
        <v>0.36</v>
      </c>
      <c r="AY87" s="42">
        <v>5.57</v>
      </c>
      <c r="AZ87" s="42">
        <v>0.96</v>
      </c>
      <c r="BA87" s="42">
        <v>0.37</v>
      </c>
      <c r="BB87" s="42">
        <v>0.2</v>
      </c>
      <c r="BC87" s="42">
        <v>57</v>
      </c>
      <c r="BD87" s="42">
        <v>76</v>
      </c>
      <c r="BE87" s="42">
        <v>8</v>
      </c>
      <c r="BF87" s="42">
        <v>9</v>
      </c>
      <c r="BG87" s="42">
        <v>23</v>
      </c>
      <c r="BI87" s="42">
        <v>6</v>
      </c>
      <c r="BJ87" s="42">
        <v>12</v>
      </c>
    </row>
    <row r="88" spans="1:62" x14ac:dyDescent="0.2">
      <c r="A88" s="34" t="s">
        <v>296</v>
      </c>
      <c r="B88" s="34">
        <v>41</v>
      </c>
      <c r="C88" s="34" t="s">
        <v>72</v>
      </c>
      <c r="D88" s="34" t="s">
        <v>221</v>
      </c>
      <c r="E88" s="34" t="s">
        <v>6</v>
      </c>
      <c r="F88" s="34" t="s">
        <v>222</v>
      </c>
      <c r="G88" s="34" t="s">
        <v>7</v>
      </c>
      <c r="H88" s="34" t="s">
        <v>75</v>
      </c>
      <c r="I88" s="34" t="str">
        <f t="shared" si="1"/>
        <v>Tr2ExcUnin</v>
      </c>
      <c r="J88" s="34" t="s">
        <v>361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135</v>
      </c>
      <c r="V88" s="34">
        <v>43.1</v>
      </c>
      <c r="W88" s="34">
        <v>85.5</v>
      </c>
      <c r="X88" s="34">
        <v>82.3</v>
      </c>
      <c r="Y88" s="34">
        <v>86.3</v>
      </c>
      <c r="Z88" s="34">
        <v>84.7</v>
      </c>
      <c r="AA88" s="34">
        <v>4.82E-2</v>
      </c>
      <c r="AB88" s="34">
        <v>5.8200000000000002E-2</v>
      </c>
      <c r="AC88" s="34">
        <v>9.4999999999999998E-3</v>
      </c>
      <c r="AD88" s="34">
        <v>79.466119096509232</v>
      </c>
      <c r="AE88" s="34">
        <v>43.7</v>
      </c>
      <c r="AF88" s="34">
        <v>22.39</v>
      </c>
      <c r="AG88" s="34">
        <v>21.310000000000002</v>
      </c>
      <c r="AH88" s="41">
        <v>7</v>
      </c>
      <c r="AI88" s="41">
        <v>73</v>
      </c>
      <c r="AJ88" s="41">
        <v>33</v>
      </c>
      <c r="AK88" s="41">
        <v>571</v>
      </c>
      <c r="AL88" s="41">
        <v>3696.3</v>
      </c>
      <c r="AM88" s="41">
        <v>0</v>
      </c>
      <c r="AN88" s="41">
        <v>19.8</v>
      </c>
      <c r="AO88" s="41">
        <v>0.4</v>
      </c>
      <c r="AP88" s="41">
        <v>24</v>
      </c>
      <c r="AQ88" s="41">
        <v>75.599999999999994</v>
      </c>
      <c r="AR88" s="41">
        <v>4.0999999999999996</v>
      </c>
      <c r="AS88" s="41">
        <v>4.0999999999999996</v>
      </c>
      <c r="AT88" s="41">
        <v>45.3</v>
      </c>
      <c r="AU88" s="42" t="s">
        <v>362</v>
      </c>
      <c r="AV88" s="42">
        <v>41</v>
      </c>
      <c r="AW88" s="42">
        <v>1.3640000000000001</v>
      </c>
      <c r="AX88" s="42">
        <v>0.24</v>
      </c>
      <c r="AY88" s="42">
        <v>3.1</v>
      </c>
      <c r="AZ88" s="42">
        <v>0.75</v>
      </c>
      <c r="BA88" s="42">
        <v>0.46</v>
      </c>
      <c r="BB88" s="42">
        <v>0.13</v>
      </c>
      <c r="BC88" s="42">
        <v>67</v>
      </c>
      <c r="BD88" s="42">
        <v>64</v>
      </c>
      <c r="BE88" s="42">
        <v>4</v>
      </c>
      <c r="BF88" s="42">
        <v>13</v>
      </c>
      <c r="BG88" s="42">
        <v>16</v>
      </c>
      <c r="BI88" s="42">
        <v>9</v>
      </c>
      <c r="BJ88" s="42">
        <v>17</v>
      </c>
    </row>
    <row r="89" spans="1:62" x14ac:dyDescent="0.2">
      <c r="A89" s="34" t="s">
        <v>296</v>
      </c>
      <c r="B89" s="34">
        <v>42</v>
      </c>
      <c r="C89" s="34" t="s">
        <v>72</v>
      </c>
      <c r="D89" s="34" t="s">
        <v>226</v>
      </c>
      <c r="E89" s="34" t="s">
        <v>6</v>
      </c>
      <c r="F89" s="34" t="s">
        <v>222</v>
      </c>
      <c r="G89" s="34" t="s">
        <v>7</v>
      </c>
      <c r="H89" s="34" t="s">
        <v>75</v>
      </c>
      <c r="I89" s="34" t="str">
        <f t="shared" si="1"/>
        <v>Tr2ExcUnin</v>
      </c>
      <c r="J89" s="34" t="s">
        <v>363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146.5</v>
      </c>
      <c r="V89" s="34">
        <v>45.8</v>
      </c>
      <c r="W89" s="34">
        <v>80.8</v>
      </c>
      <c r="X89" s="34">
        <v>81.7</v>
      </c>
      <c r="Y89" s="34">
        <v>81.900000000000006</v>
      </c>
      <c r="Z89" s="34">
        <v>81.466666666666669</v>
      </c>
      <c r="AA89" s="34">
        <v>4.53E-2</v>
      </c>
      <c r="AB89" s="34">
        <v>5.3400000000000003E-2</v>
      </c>
      <c r="AC89" s="34">
        <v>7.4000000000000003E-3</v>
      </c>
      <c r="AD89" s="34">
        <v>82.391304347826093</v>
      </c>
      <c r="AE89" s="34">
        <v>46.64</v>
      </c>
      <c r="AF89" s="34">
        <v>22.47</v>
      </c>
      <c r="AG89" s="34">
        <v>24.17</v>
      </c>
      <c r="AH89" s="41">
        <v>7.55</v>
      </c>
      <c r="AI89" s="41">
        <v>93</v>
      </c>
      <c r="AJ89" s="41">
        <v>38</v>
      </c>
      <c r="AK89" s="41">
        <v>374</v>
      </c>
      <c r="AL89" s="41">
        <v>3800</v>
      </c>
      <c r="AM89" s="41">
        <v>0</v>
      </c>
      <c r="AN89" s="41">
        <v>18.2</v>
      </c>
      <c r="AO89" s="41">
        <v>0.5</v>
      </c>
      <c r="AP89" s="41">
        <v>17.100000000000001</v>
      </c>
      <c r="AQ89" s="41">
        <v>82.4</v>
      </c>
      <c r="AR89" s="41">
        <v>6</v>
      </c>
      <c r="AS89" s="41">
        <v>5.5</v>
      </c>
      <c r="AT89" s="41">
        <v>54</v>
      </c>
      <c r="AU89" s="42" t="s">
        <v>364</v>
      </c>
      <c r="AV89" s="42">
        <v>42</v>
      </c>
      <c r="AW89" s="42">
        <v>1.4219999999999999</v>
      </c>
      <c r="AX89" s="42">
        <v>0.19</v>
      </c>
      <c r="AY89" s="42">
        <v>2.52</v>
      </c>
      <c r="AZ89" s="42">
        <v>1.02</v>
      </c>
      <c r="BA89" s="42">
        <v>0.54</v>
      </c>
      <c r="BB89" s="42">
        <v>0.14000000000000001</v>
      </c>
      <c r="BC89" s="42">
        <v>58</v>
      </c>
      <c r="BD89" s="42">
        <v>101</v>
      </c>
      <c r="BE89" s="42">
        <v>5</v>
      </c>
      <c r="BF89" s="42">
        <v>12</v>
      </c>
      <c r="BG89" s="42">
        <v>15</v>
      </c>
      <c r="BI89" s="42">
        <v>11</v>
      </c>
      <c r="BJ89" s="42">
        <v>43</v>
      </c>
    </row>
    <row r="90" spans="1:62" x14ac:dyDescent="0.2">
      <c r="A90" s="34" t="s">
        <v>296</v>
      </c>
      <c r="B90" s="34">
        <v>43</v>
      </c>
      <c r="C90" s="34" t="s">
        <v>72</v>
      </c>
      <c r="D90" s="34" t="s">
        <v>230</v>
      </c>
      <c r="E90" s="34" t="s">
        <v>6</v>
      </c>
      <c r="F90" s="34" t="s">
        <v>222</v>
      </c>
      <c r="G90" s="34" t="s">
        <v>7</v>
      </c>
      <c r="H90" s="34" t="s">
        <v>75</v>
      </c>
      <c r="I90" s="34" t="str">
        <f t="shared" si="1"/>
        <v>Tr2ExcUnin</v>
      </c>
      <c r="J90" s="34" t="s">
        <v>365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148</v>
      </c>
      <c r="V90" s="34">
        <v>28.4</v>
      </c>
      <c r="W90" s="34">
        <v>81.7</v>
      </c>
      <c r="X90" s="34">
        <v>82.6</v>
      </c>
      <c r="Y90" s="34">
        <v>82.5</v>
      </c>
      <c r="Z90" s="34">
        <v>82.266666666666666</v>
      </c>
      <c r="AA90" s="34">
        <v>3.8600000000000002E-2</v>
      </c>
      <c r="AB90" s="34">
        <v>4.36E-2</v>
      </c>
      <c r="AC90" s="34">
        <v>7.7999999999999996E-3</v>
      </c>
      <c r="AD90" s="34">
        <v>86.033519553072637</v>
      </c>
      <c r="AE90" s="34">
        <v>47.88</v>
      </c>
      <c r="AF90" s="34">
        <v>22.53</v>
      </c>
      <c r="AG90" s="34">
        <v>25.35</v>
      </c>
      <c r="AH90" s="41">
        <v>7.52</v>
      </c>
      <c r="AI90" s="41">
        <v>92</v>
      </c>
      <c r="AJ90" s="41">
        <v>32</v>
      </c>
      <c r="AK90" s="41">
        <v>392</v>
      </c>
      <c r="AL90" s="41">
        <v>3671.1</v>
      </c>
      <c r="AM90" s="41">
        <v>0</v>
      </c>
      <c r="AN90" s="41">
        <v>18.3</v>
      </c>
      <c r="AO90" s="41">
        <v>0.4</v>
      </c>
      <c r="AP90" s="41">
        <v>17.8</v>
      </c>
      <c r="AQ90" s="41">
        <v>81.7</v>
      </c>
      <c r="AR90" s="41">
        <v>4.8</v>
      </c>
      <c r="AS90" s="41">
        <v>5.5</v>
      </c>
      <c r="AT90" s="41">
        <v>42.7</v>
      </c>
      <c r="AU90" s="42" t="s">
        <v>366</v>
      </c>
      <c r="AV90" s="42">
        <v>43</v>
      </c>
      <c r="AW90" s="42">
        <v>1.232</v>
      </c>
      <c r="AX90" s="42">
        <v>0.19</v>
      </c>
      <c r="AY90" s="42">
        <v>2.62</v>
      </c>
      <c r="AZ90" s="42">
        <v>0.97</v>
      </c>
      <c r="BA90" s="42">
        <v>0.51</v>
      </c>
      <c r="BB90" s="42">
        <v>0.12</v>
      </c>
      <c r="BC90" s="42">
        <v>55</v>
      </c>
      <c r="BD90" s="42">
        <v>96</v>
      </c>
      <c r="BE90" s="42">
        <v>5</v>
      </c>
      <c r="BF90" s="42">
        <v>12</v>
      </c>
      <c r="BG90" s="42">
        <v>14</v>
      </c>
      <c r="BI90" s="42">
        <v>12</v>
      </c>
      <c r="BJ90" s="42">
        <v>36</v>
      </c>
    </row>
    <row r="91" spans="1:62" x14ac:dyDescent="0.2">
      <c r="A91" s="34" t="s">
        <v>296</v>
      </c>
      <c r="B91" s="34">
        <v>44</v>
      </c>
      <c r="C91" s="34" t="s">
        <v>72</v>
      </c>
      <c r="D91" s="34" t="s">
        <v>234</v>
      </c>
      <c r="E91" s="34" t="s">
        <v>6</v>
      </c>
      <c r="F91" s="34" t="s">
        <v>222</v>
      </c>
      <c r="G91" s="34" t="s">
        <v>7</v>
      </c>
      <c r="H91" s="34" t="s">
        <v>75</v>
      </c>
      <c r="I91" s="34" t="str">
        <f t="shared" si="1"/>
        <v>Tr2ExcUnin</v>
      </c>
      <c r="J91" s="34" t="s">
        <v>367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152</v>
      </c>
      <c r="V91" s="34">
        <v>41.7</v>
      </c>
      <c r="W91" s="34">
        <v>78.400000000000006</v>
      </c>
      <c r="X91" s="34">
        <v>83.9</v>
      </c>
      <c r="Y91" s="34">
        <v>74.3</v>
      </c>
      <c r="Z91" s="34">
        <v>78.866666666666674</v>
      </c>
      <c r="AA91" s="34">
        <v>4.9799999999999997E-2</v>
      </c>
      <c r="AB91" s="34">
        <v>5.62E-2</v>
      </c>
      <c r="AC91" s="34">
        <v>8.3999999999999995E-3</v>
      </c>
      <c r="AD91" s="34">
        <v>86.610878661087867</v>
      </c>
      <c r="AE91" s="34">
        <v>54.04</v>
      </c>
      <c r="AF91" s="34">
        <v>22.35</v>
      </c>
      <c r="AG91" s="34">
        <v>31.689999999999998</v>
      </c>
      <c r="AH91" s="41">
        <v>7.12</v>
      </c>
      <c r="AI91" s="41">
        <v>80</v>
      </c>
      <c r="AJ91" s="41">
        <v>37</v>
      </c>
      <c r="AK91" s="41">
        <v>430</v>
      </c>
      <c r="AL91" s="41">
        <v>2945.5</v>
      </c>
      <c r="AM91" s="41">
        <v>0</v>
      </c>
      <c r="AN91" s="41">
        <v>18.399999999999999</v>
      </c>
      <c r="AO91" s="41">
        <v>0.5</v>
      </c>
      <c r="AP91" s="41">
        <v>19.5</v>
      </c>
      <c r="AQ91" s="41">
        <v>80</v>
      </c>
      <c r="AR91" s="41">
        <v>4.7</v>
      </c>
      <c r="AS91" s="41">
        <v>4.9000000000000004</v>
      </c>
      <c r="AT91" s="41">
        <v>37.4</v>
      </c>
      <c r="AU91" s="42" t="s">
        <v>368</v>
      </c>
      <c r="AV91" s="42">
        <v>44</v>
      </c>
      <c r="AW91" s="42">
        <v>1.218</v>
      </c>
      <c r="AX91" s="42">
        <v>0.25</v>
      </c>
      <c r="AY91" s="42">
        <v>3.2</v>
      </c>
      <c r="AZ91" s="42">
        <v>0.71</v>
      </c>
      <c r="BA91" s="42">
        <v>0.38</v>
      </c>
      <c r="BB91" s="42">
        <v>0.12</v>
      </c>
      <c r="BC91" s="42">
        <v>59</v>
      </c>
      <c r="BD91" s="42">
        <v>54</v>
      </c>
      <c r="BE91" s="42">
        <v>5</v>
      </c>
      <c r="BF91" s="42">
        <v>14</v>
      </c>
      <c r="BG91" s="42">
        <v>15</v>
      </c>
      <c r="BI91" s="42">
        <v>10</v>
      </c>
      <c r="BJ91" s="42">
        <v>14</v>
      </c>
    </row>
    <row r="92" spans="1:62" x14ac:dyDescent="0.2">
      <c r="A92" s="34" t="s">
        <v>296</v>
      </c>
      <c r="B92" s="34">
        <v>45</v>
      </c>
      <c r="C92" s="34" t="s">
        <v>72</v>
      </c>
      <c r="D92" s="34" t="s">
        <v>238</v>
      </c>
      <c r="E92" s="34" t="s">
        <v>6</v>
      </c>
      <c r="F92" s="34" t="s">
        <v>222</v>
      </c>
      <c r="G92" s="34" t="s">
        <v>7</v>
      </c>
      <c r="H92" s="34" t="s">
        <v>75</v>
      </c>
      <c r="I92" s="34" t="str">
        <f t="shared" si="1"/>
        <v>Tr2ExcUnin</v>
      </c>
      <c r="J92" s="34" t="s">
        <v>369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136</v>
      </c>
      <c r="V92" s="34">
        <v>33.200000000000003</v>
      </c>
      <c r="W92" s="34">
        <v>77.900000000000006</v>
      </c>
      <c r="X92" s="34">
        <v>83.4</v>
      </c>
      <c r="Y92" s="34">
        <v>85.3</v>
      </c>
      <c r="Z92" s="34">
        <v>82.2</v>
      </c>
      <c r="AA92" s="34">
        <v>4.5900000000000003E-2</v>
      </c>
      <c r="AB92" s="34">
        <v>5.0999999999999997E-2</v>
      </c>
      <c r="AC92" s="34">
        <v>8.6E-3</v>
      </c>
      <c r="AD92" s="34">
        <v>87.971698113207566</v>
      </c>
      <c r="AE92" s="34">
        <v>52.45</v>
      </c>
      <c r="AF92" s="34">
        <v>22.47</v>
      </c>
      <c r="AG92" s="34">
        <v>29.980000000000004</v>
      </c>
      <c r="AH92" s="41">
        <v>7.34</v>
      </c>
      <c r="AI92" s="41">
        <v>76</v>
      </c>
      <c r="AJ92" s="41">
        <v>38</v>
      </c>
      <c r="AK92" s="41">
        <v>497</v>
      </c>
      <c r="AL92" s="41">
        <v>3683.6</v>
      </c>
      <c r="AM92" s="41">
        <v>0</v>
      </c>
      <c r="AN92" s="41">
        <v>19.2</v>
      </c>
      <c r="AO92" s="41">
        <v>0.5</v>
      </c>
      <c r="AP92" s="41">
        <v>21.5</v>
      </c>
      <c r="AQ92" s="41">
        <v>78</v>
      </c>
      <c r="AR92" s="41">
        <v>4.2</v>
      </c>
      <c r="AS92" s="41">
        <v>4.3</v>
      </c>
      <c r="AT92" s="41">
        <v>40.6</v>
      </c>
      <c r="AU92" s="42" t="s">
        <v>370</v>
      </c>
      <c r="AV92" s="42">
        <v>45</v>
      </c>
      <c r="AW92" s="42">
        <v>1.3680000000000001</v>
      </c>
      <c r="AX92" s="42">
        <v>0.19</v>
      </c>
      <c r="AY92" s="42">
        <v>2.98</v>
      </c>
      <c r="AZ92" s="42">
        <v>0.84</v>
      </c>
      <c r="BA92" s="42">
        <v>0.51</v>
      </c>
      <c r="BB92" s="42">
        <v>0.14000000000000001</v>
      </c>
      <c r="BC92" s="42">
        <v>78</v>
      </c>
      <c r="BD92" s="42">
        <v>58</v>
      </c>
      <c r="BE92" s="42">
        <v>5</v>
      </c>
      <c r="BF92" s="42">
        <v>11</v>
      </c>
      <c r="BG92" s="42">
        <v>14</v>
      </c>
      <c r="BI92" s="42">
        <v>19</v>
      </c>
      <c r="BJ92" s="42">
        <v>13</v>
      </c>
    </row>
    <row r="93" spans="1:62" x14ac:dyDescent="0.2">
      <c r="A93" s="34" t="s">
        <v>296</v>
      </c>
      <c r="B93" s="34">
        <v>46</v>
      </c>
      <c r="C93" s="34" t="s">
        <v>72</v>
      </c>
      <c r="D93" s="34" t="s">
        <v>242</v>
      </c>
      <c r="E93" s="34" t="s">
        <v>6</v>
      </c>
      <c r="F93" s="34" t="s">
        <v>222</v>
      </c>
      <c r="G93" s="34" t="s">
        <v>7</v>
      </c>
      <c r="H93" s="34" t="s">
        <v>75</v>
      </c>
      <c r="I93" s="34" t="str">
        <f t="shared" si="1"/>
        <v>Tr2ExcUnin</v>
      </c>
      <c r="J93" s="34" t="s">
        <v>371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140</v>
      </c>
      <c r="V93" s="34">
        <v>43.4</v>
      </c>
      <c r="W93" s="34">
        <v>77.8</v>
      </c>
      <c r="X93" s="34">
        <v>78</v>
      </c>
      <c r="Y93" s="34">
        <v>76.8</v>
      </c>
      <c r="Z93" s="34">
        <v>77.533333333333346</v>
      </c>
      <c r="AA93" s="34">
        <v>5.2900000000000003E-2</v>
      </c>
      <c r="AB93" s="34">
        <v>6.08E-2</v>
      </c>
      <c r="AC93" s="34">
        <v>8.6E-3</v>
      </c>
      <c r="AD93" s="34">
        <v>84.865900383141778</v>
      </c>
      <c r="AE93" s="34">
        <v>50.08</v>
      </c>
      <c r="AF93" s="34">
        <v>22.46</v>
      </c>
      <c r="AG93" s="34">
        <v>27.619999999999997</v>
      </c>
      <c r="AH93" s="41">
        <v>7.51</v>
      </c>
      <c r="AI93" s="41">
        <v>87</v>
      </c>
      <c r="AJ93" s="41">
        <v>34</v>
      </c>
      <c r="AK93" s="41">
        <v>448</v>
      </c>
      <c r="AL93" s="41">
        <v>3255.7</v>
      </c>
      <c r="AM93" s="41">
        <v>0</v>
      </c>
      <c r="AN93" s="41">
        <v>18.8</v>
      </c>
      <c r="AO93" s="41">
        <v>0.5</v>
      </c>
      <c r="AP93" s="41">
        <v>19.8</v>
      </c>
      <c r="AQ93" s="41">
        <v>79.7</v>
      </c>
      <c r="AR93" s="41">
        <v>4.7</v>
      </c>
      <c r="AS93" s="41">
        <v>5.0999999999999996</v>
      </c>
      <c r="AT93" s="41">
        <v>35.200000000000003</v>
      </c>
      <c r="AU93" s="42" t="s">
        <v>372</v>
      </c>
      <c r="AV93" s="42">
        <v>46</v>
      </c>
      <c r="AW93" s="42">
        <v>1.155</v>
      </c>
      <c r="AX93" s="42">
        <v>0.24</v>
      </c>
      <c r="AY93" s="42">
        <v>3.17</v>
      </c>
      <c r="AZ93" s="42">
        <v>0.81</v>
      </c>
      <c r="BA93" s="42">
        <v>0.43</v>
      </c>
      <c r="BB93" s="42">
        <v>0.12</v>
      </c>
      <c r="BC93" s="42">
        <v>79</v>
      </c>
      <c r="BD93" s="42">
        <v>174</v>
      </c>
      <c r="BE93" s="42">
        <v>5</v>
      </c>
      <c r="BF93" s="42">
        <v>13</v>
      </c>
      <c r="BG93" s="42">
        <v>15</v>
      </c>
      <c r="BI93" s="42">
        <v>22</v>
      </c>
      <c r="BJ93" s="42">
        <v>94</v>
      </c>
    </row>
    <row r="94" spans="1:62" x14ac:dyDescent="0.2">
      <c r="A94" s="34" t="s">
        <v>296</v>
      </c>
      <c r="B94" s="34">
        <v>47</v>
      </c>
      <c r="C94" s="34" t="s">
        <v>72</v>
      </c>
      <c r="D94" s="34" t="s">
        <v>246</v>
      </c>
      <c r="E94" s="34" t="s">
        <v>6</v>
      </c>
      <c r="F94" s="34" t="s">
        <v>222</v>
      </c>
      <c r="G94" s="34" t="s">
        <v>7</v>
      </c>
      <c r="H94" s="34" t="s">
        <v>75</v>
      </c>
      <c r="I94" s="34" t="str">
        <f t="shared" si="1"/>
        <v>Tr2ExcUnin</v>
      </c>
      <c r="J94" s="34" t="s">
        <v>373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134.80000000000001</v>
      </c>
      <c r="V94" s="34">
        <v>42.1</v>
      </c>
      <c r="W94" s="34">
        <v>77.099999999999994</v>
      </c>
      <c r="X94" s="34">
        <v>77.2</v>
      </c>
      <c r="Y94" s="34">
        <v>76.900000000000006</v>
      </c>
      <c r="Z94" s="34">
        <v>77.066666666666677</v>
      </c>
      <c r="AA94" s="34">
        <v>4.6600000000000003E-2</v>
      </c>
      <c r="AB94" s="34">
        <v>5.3699999999999998E-2</v>
      </c>
      <c r="AC94" s="34">
        <v>8.8999999999999999E-3</v>
      </c>
      <c r="AD94" s="34">
        <v>84.151785714285722</v>
      </c>
      <c r="AE94" s="34">
        <v>49.91</v>
      </c>
      <c r="AF94" s="34">
        <v>22.51</v>
      </c>
      <c r="AG94" s="34">
        <v>27.399999999999995</v>
      </c>
      <c r="AH94" s="41">
        <v>7.32</v>
      </c>
      <c r="AI94" s="41">
        <v>65</v>
      </c>
      <c r="AJ94" s="41">
        <v>27</v>
      </c>
      <c r="AK94" s="41">
        <v>547</v>
      </c>
      <c r="AL94" s="41">
        <v>3714.2</v>
      </c>
      <c r="AM94" s="41">
        <v>0</v>
      </c>
      <c r="AN94" s="41">
        <v>19.600000000000001</v>
      </c>
      <c r="AO94" s="41">
        <v>0.4</v>
      </c>
      <c r="AP94" s="41">
        <v>23.2</v>
      </c>
      <c r="AQ94" s="41">
        <v>76.400000000000006</v>
      </c>
      <c r="AR94" s="41">
        <v>3.5</v>
      </c>
      <c r="AS94" s="41">
        <v>3.5</v>
      </c>
      <c r="AT94" s="41">
        <v>26.4</v>
      </c>
      <c r="AU94" s="42" t="s">
        <v>374</v>
      </c>
      <c r="AV94" s="42">
        <v>47</v>
      </c>
      <c r="AW94" s="42">
        <v>2.3530000000000002</v>
      </c>
      <c r="AX94" s="42">
        <v>0.22</v>
      </c>
      <c r="AY94" s="42">
        <v>3.97</v>
      </c>
      <c r="AZ94" s="42">
        <v>0.91</v>
      </c>
      <c r="BA94" s="42">
        <v>0.46</v>
      </c>
      <c r="BB94" s="42">
        <v>0.19</v>
      </c>
      <c r="BC94" s="42">
        <v>83</v>
      </c>
      <c r="BD94" s="42">
        <v>133</v>
      </c>
      <c r="BE94" s="42">
        <v>7</v>
      </c>
      <c r="BF94" s="42">
        <v>14</v>
      </c>
      <c r="BG94" s="42">
        <v>25</v>
      </c>
      <c r="BI94" s="42">
        <v>25</v>
      </c>
      <c r="BJ94" s="42">
        <v>47</v>
      </c>
    </row>
    <row r="95" spans="1:62" x14ac:dyDescent="0.2">
      <c r="A95" s="34" t="s">
        <v>296</v>
      </c>
      <c r="B95" s="34">
        <v>48</v>
      </c>
      <c r="C95" s="34" t="s">
        <v>72</v>
      </c>
      <c r="D95" s="34" t="s">
        <v>250</v>
      </c>
      <c r="E95" s="34" t="s">
        <v>6</v>
      </c>
      <c r="F95" s="34" t="s">
        <v>222</v>
      </c>
      <c r="G95" s="34" t="s">
        <v>7</v>
      </c>
      <c r="H95" s="34" t="s">
        <v>75</v>
      </c>
      <c r="I95" s="34" t="str">
        <f t="shared" si="1"/>
        <v>Tr2ExcUnin</v>
      </c>
      <c r="J95" s="34" t="s">
        <v>375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136</v>
      </c>
      <c r="V95" s="34">
        <v>50.2</v>
      </c>
      <c r="W95" s="34">
        <v>77.400000000000006</v>
      </c>
      <c r="X95" s="34">
        <v>77.8</v>
      </c>
      <c r="Y95" s="34">
        <v>84.1</v>
      </c>
      <c r="Z95" s="34">
        <v>79.766666666666666</v>
      </c>
      <c r="AA95" s="34">
        <v>4.3700000000000003E-2</v>
      </c>
      <c r="AB95" s="34">
        <v>5.0500000000000003E-2</v>
      </c>
      <c r="AC95" s="34">
        <v>7.6E-3</v>
      </c>
      <c r="AD95" s="34">
        <v>84.149184149184151</v>
      </c>
      <c r="AE95" s="34">
        <v>35.15</v>
      </c>
      <c r="AF95" s="34">
        <v>22.37</v>
      </c>
      <c r="AG95" s="34">
        <v>12.779999999999998</v>
      </c>
      <c r="AH95" s="41">
        <v>7.49</v>
      </c>
      <c r="AI95" s="41">
        <v>81</v>
      </c>
      <c r="AJ95" s="41">
        <v>52</v>
      </c>
      <c r="AK95" s="41">
        <v>496</v>
      </c>
      <c r="AL95" s="41">
        <v>3987.9</v>
      </c>
      <c r="AM95" s="41">
        <v>0</v>
      </c>
      <c r="AN95" s="41">
        <v>19.3</v>
      </c>
      <c r="AO95" s="41">
        <v>0.7</v>
      </c>
      <c r="AP95" s="41">
        <v>21.5</v>
      </c>
      <c r="AQ95" s="41">
        <v>77.900000000000006</v>
      </c>
      <c r="AR95" s="41">
        <v>6.2</v>
      </c>
      <c r="AS95" s="41">
        <v>4.9000000000000004</v>
      </c>
      <c r="AT95" s="41">
        <v>50</v>
      </c>
      <c r="AU95" s="42" t="s">
        <v>376</v>
      </c>
      <c r="AV95" s="42">
        <v>48</v>
      </c>
      <c r="AW95" s="42">
        <v>1.073</v>
      </c>
      <c r="AX95" s="42">
        <v>0.2</v>
      </c>
      <c r="AY95" s="42">
        <v>2.81</v>
      </c>
      <c r="AZ95" s="42">
        <v>0.75</v>
      </c>
      <c r="BA95" s="42">
        <v>0.45</v>
      </c>
      <c r="BB95" s="42">
        <v>0.11</v>
      </c>
      <c r="BC95" s="42">
        <v>90</v>
      </c>
      <c r="BD95" s="42">
        <v>47</v>
      </c>
      <c r="BE95" s="42">
        <v>4</v>
      </c>
      <c r="BF95" s="42">
        <v>10</v>
      </c>
      <c r="BG95" s="42">
        <v>13</v>
      </c>
      <c r="BI95" s="42">
        <v>9</v>
      </c>
      <c r="BJ95" s="42">
        <v>10</v>
      </c>
    </row>
    <row r="96" spans="1:62" x14ac:dyDescent="0.2">
      <c r="A96" s="34" t="s">
        <v>296</v>
      </c>
      <c r="B96" s="34">
        <v>51</v>
      </c>
      <c r="C96" s="34" t="s">
        <v>72</v>
      </c>
      <c r="D96" s="34" t="s">
        <v>258</v>
      </c>
      <c r="E96" s="34" t="s">
        <v>6</v>
      </c>
      <c r="F96" s="34" t="s">
        <v>222</v>
      </c>
      <c r="G96" s="34" t="s">
        <v>3</v>
      </c>
      <c r="H96" s="34" t="s">
        <v>112</v>
      </c>
      <c r="I96" s="34" t="str">
        <f t="shared" si="1"/>
        <v>Tr2ExcInoc</v>
      </c>
      <c r="J96" s="34" t="s">
        <v>377</v>
      </c>
      <c r="K96" s="34">
        <v>66.666700000000006</v>
      </c>
      <c r="L96" s="34">
        <v>0.66666700000000001</v>
      </c>
      <c r="M96" s="34">
        <v>0.95531697167794416</v>
      </c>
      <c r="N96" s="34">
        <v>3</v>
      </c>
      <c r="O96" s="34">
        <v>0.5</v>
      </c>
      <c r="P96" s="34">
        <v>0.78539816339744839</v>
      </c>
      <c r="Q96" s="34">
        <v>50</v>
      </c>
      <c r="R96" s="34">
        <v>0</v>
      </c>
      <c r="S96" s="34">
        <v>0</v>
      </c>
      <c r="T96" s="34">
        <v>0</v>
      </c>
      <c r="U96" s="34">
        <v>133</v>
      </c>
      <c r="V96" s="34">
        <v>36</v>
      </c>
      <c r="W96" s="34">
        <v>81.7</v>
      </c>
      <c r="X96" s="34">
        <v>81.3</v>
      </c>
      <c r="Y96" s="34">
        <v>81.3</v>
      </c>
      <c r="Z96" s="34">
        <v>81.433333333333337</v>
      </c>
      <c r="AA96" s="34">
        <v>4.5999999999999999E-2</v>
      </c>
      <c r="AB96" s="34">
        <v>5.1400000000000001E-2</v>
      </c>
      <c r="AC96" s="34">
        <v>7.4000000000000003E-3</v>
      </c>
      <c r="AD96" s="34">
        <v>87.72727272727272</v>
      </c>
      <c r="AE96" s="34">
        <v>47.07</v>
      </c>
      <c r="AF96" s="34">
        <v>22.09</v>
      </c>
      <c r="AG96" s="34">
        <v>24.98</v>
      </c>
      <c r="AH96" s="41">
        <v>7.1</v>
      </c>
      <c r="AI96" s="41">
        <v>71</v>
      </c>
      <c r="AJ96" s="41">
        <v>38</v>
      </c>
      <c r="AK96" s="41">
        <v>523</v>
      </c>
      <c r="AL96" s="41">
        <v>3474</v>
      </c>
      <c r="AM96" s="41">
        <v>0</v>
      </c>
      <c r="AN96" s="41">
        <v>19.5</v>
      </c>
      <c r="AO96" s="41">
        <v>0.5</v>
      </c>
      <c r="AP96" s="41">
        <v>22.4</v>
      </c>
      <c r="AQ96" s="41">
        <v>77.099999999999994</v>
      </c>
      <c r="AR96" s="41">
        <v>3.9</v>
      </c>
      <c r="AS96" s="41">
        <v>3.9</v>
      </c>
      <c r="AT96" s="41">
        <v>41.8</v>
      </c>
      <c r="AU96" s="42" t="s">
        <v>378</v>
      </c>
      <c r="AV96" s="42">
        <v>51</v>
      </c>
      <c r="AW96" s="42">
        <v>1.2</v>
      </c>
      <c r="AX96" s="42">
        <v>0.16</v>
      </c>
      <c r="AY96" s="42">
        <v>2.63</v>
      </c>
      <c r="AZ96" s="42">
        <v>0.53</v>
      </c>
      <c r="BA96" s="42">
        <v>0.37</v>
      </c>
      <c r="BB96" s="42">
        <v>0.13</v>
      </c>
      <c r="BC96" s="42">
        <v>44</v>
      </c>
      <c r="BD96" s="42">
        <v>51</v>
      </c>
      <c r="BE96" s="42">
        <v>4</v>
      </c>
      <c r="BF96" s="42">
        <v>14</v>
      </c>
      <c r="BG96" s="42">
        <v>17</v>
      </c>
      <c r="BI96" s="42">
        <v>15</v>
      </c>
      <c r="BJ96" s="42">
        <v>13</v>
      </c>
    </row>
    <row r="97" spans="1:62" x14ac:dyDescent="0.2">
      <c r="A97" s="34" t="s">
        <v>296</v>
      </c>
      <c r="B97" s="34">
        <v>52</v>
      </c>
      <c r="C97" s="34" t="s">
        <v>72</v>
      </c>
      <c r="D97" s="34" t="s">
        <v>262</v>
      </c>
      <c r="E97" s="34" t="s">
        <v>6</v>
      </c>
      <c r="F97" s="34" t="s">
        <v>222</v>
      </c>
      <c r="G97" s="34" t="s">
        <v>3</v>
      </c>
      <c r="H97" s="34" t="s">
        <v>112</v>
      </c>
      <c r="I97" s="34" t="str">
        <f t="shared" si="1"/>
        <v>Tr2ExcInoc</v>
      </c>
      <c r="J97" s="34" t="s">
        <v>379</v>
      </c>
      <c r="K97" s="34">
        <v>53.332999999999998</v>
      </c>
      <c r="L97" s="34">
        <v>0.53332999999999997</v>
      </c>
      <c r="M97" s="34">
        <v>0.81875289683778263</v>
      </c>
      <c r="N97" s="34">
        <v>3</v>
      </c>
      <c r="O97" s="34">
        <v>0.5</v>
      </c>
      <c r="P97" s="34">
        <v>0.78539816339744839</v>
      </c>
      <c r="Q97" s="34">
        <v>50</v>
      </c>
      <c r="R97" s="34">
        <v>0</v>
      </c>
      <c r="S97" s="34">
        <v>0</v>
      </c>
      <c r="T97" s="34">
        <v>0</v>
      </c>
      <c r="U97" s="34">
        <v>150</v>
      </c>
      <c r="V97" s="34">
        <v>37.9</v>
      </c>
      <c r="W97" s="34">
        <v>82.1</v>
      </c>
      <c r="X97" s="34">
        <v>85.2</v>
      </c>
      <c r="Y97" s="34">
        <v>85.2</v>
      </c>
      <c r="Z97" s="34">
        <v>84.166666666666671</v>
      </c>
      <c r="AA97" s="34">
        <v>4.9299999999999997E-2</v>
      </c>
      <c r="AB97" s="34">
        <v>5.4800000000000001E-2</v>
      </c>
      <c r="AC97" s="34">
        <v>7.1999999999999998E-3</v>
      </c>
      <c r="AD97" s="34">
        <v>88.445378151260485</v>
      </c>
      <c r="AE97" s="34">
        <v>50.28</v>
      </c>
      <c r="AF97" s="34">
        <v>20.18</v>
      </c>
      <c r="AG97" s="34">
        <v>30.1</v>
      </c>
      <c r="AH97" s="41">
        <v>7.56</v>
      </c>
      <c r="AI97" s="41">
        <v>79</v>
      </c>
      <c r="AJ97" s="41">
        <v>33</v>
      </c>
      <c r="AK97" s="41">
        <v>430</v>
      </c>
      <c r="AL97" s="41">
        <v>3692.6</v>
      </c>
      <c r="AM97" s="41">
        <v>0</v>
      </c>
      <c r="AN97" s="41">
        <v>18.7</v>
      </c>
      <c r="AO97" s="41">
        <v>0.5</v>
      </c>
      <c r="AP97" s="41">
        <v>19.2</v>
      </c>
      <c r="AQ97" s="41">
        <v>80.400000000000006</v>
      </c>
      <c r="AR97" s="41">
        <v>4.5999999999999996</v>
      </c>
      <c r="AS97" s="41">
        <v>4.5999999999999996</v>
      </c>
      <c r="AT97" s="41">
        <v>34.6</v>
      </c>
      <c r="AU97" s="42" t="s">
        <v>380</v>
      </c>
      <c r="AV97" s="42">
        <v>52</v>
      </c>
      <c r="AW97" s="42">
        <v>0.98799999999999999</v>
      </c>
      <c r="AX97" s="42">
        <v>0.18</v>
      </c>
      <c r="AY97" s="42">
        <v>2.61</v>
      </c>
      <c r="AZ97" s="42">
        <v>0.72</v>
      </c>
      <c r="BA97" s="42">
        <v>0.42</v>
      </c>
      <c r="BB97" s="42">
        <v>0.13</v>
      </c>
      <c r="BC97" s="42">
        <v>73</v>
      </c>
      <c r="BD97" s="42">
        <v>57</v>
      </c>
      <c r="BE97" s="42">
        <v>5</v>
      </c>
      <c r="BF97" s="42">
        <v>15</v>
      </c>
      <c r="BG97" s="42">
        <v>14</v>
      </c>
      <c r="BI97" s="42">
        <v>8</v>
      </c>
      <c r="BJ97" s="42">
        <v>20</v>
      </c>
    </row>
    <row r="98" spans="1:62" x14ac:dyDescent="0.2">
      <c r="A98" s="34" t="s">
        <v>296</v>
      </c>
      <c r="B98" s="34">
        <v>53</v>
      </c>
      <c r="C98" s="34" t="s">
        <v>72</v>
      </c>
      <c r="D98" s="34" t="s">
        <v>266</v>
      </c>
      <c r="E98" s="34" t="s">
        <v>6</v>
      </c>
      <c r="F98" s="34" t="s">
        <v>222</v>
      </c>
      <c r="G98" s="34" t="s">
        <v>3</v>
      </c>
      <c r="H98" s="34" t="s">
        <v>112</v>
      </c>
      <c r="I98" s="34" t="str">
        <f t="shared" si="1"/>
        <v>Tr2ExcInoc</v>
      </c>
      <c r="J98" s="34" t="s">
        <v>381</v>
      </c>
      <c r="K98" s="34">
        <v>53.332999999999998</v>
      </c>
      <c r="L98" s="34">
        <v>0.53332999999999997</v>
      </c>
      <c r="M98" s="34">
        <v>0.81875289683778263</v>
      </c>
      <c r="N98" s="34">
        <v>3</v>
      </c>
      <c r="O98" s="34">
        <v>0.5</v>
      </c>
      <c r="P98" s="34">
        <v>0.78539816339744839</v>
      </c>
      <c r="Q98" s="34">
        <v>50</v>
      </c>
      <c r="R98" s="34">
        <v>0</v>
      </c>
      <c r="S98" s="34">
        <v>0</v>
      </c>
      <c r="T98" s="34">
        <v>0</v>
      </c>
      <c r="U98" s="34">
        <v>139.5</v>
      </c>
      <c r="V98" s="34">
        <v>44.6</v>
      </c>
      <c r="W98" s="34">
        <v>81.7</v>
      </c>
      <c r="X98" s="34">
        <v>80.8</v>
      </c>
      <c r="Y98" s="34">
        <v>80.8</v>
      </c>
      <c r="Z98" s="34">
        <v>81.100000000000009</v>
      </c>
      <c r="AA98" s="34">
        <v>3.7100000000000001E-2</v>
      </c>
      <c r="AB98" s="34">
        <v>4.4400000000000002E-2</v>
      </c>
      <c r="AC98" s="34">
        <v>7.4000000000000003E-3</v>
      </c>
      <c r="AD98" s="34">
        <v>80.27027027027026</v>
      </c>
      <c r="AE98" s="34">
        <v>36.08</v>
      </c>
      <c r="AF98" s="34">
        <v>22.34</v>
      </c>
      <c r="AG98" s="34">
        <v>13.739999999999998</v>
      </c>
      <c r="AH98" s="41">
        <v>7.56</v>
      </c>
      <c r="AI98" s="41">
        <v>70</v>
      </c>
      <c r="AJ98" s="41">
        <v>30</v>
      </c>
      <c r="AK98" s="41">
        <v>472</v>
      </c>
      <c r="AL98" s="41">
        <v>3876.2</v>
      </c>
      <c r="AM98" s="41">
        <v>0</v>
      </c>
      <c r="AN98" s="41">
        <v>19</v>
      </c>
      <c r="AO98" s="41">
        <v>0.4</v>
      </c>
      <c r="AP98" s="41">
        <v>20.7</v>
      </c>
      <c r="AQ98" s="41">
        <v>78.900000000000006</v>
      </c>
      <c r="AR98" s="41">
        <v>3.8</v>
      </c>
      <c r="AS98" s="41">
        <v>3.9</v>
      </c>
      <c r="AT98" s="41">
        <v>45.3</v>
      </c>
      <c r="AU98" s="42" t="s">
        <v>382</v>
      </c>
      <c r="AV98" s="42">
        <v>53</v>
      </c>
      <c r="AW98" s="42">
        <v>1.631</v>
      </c>
      <c r="AX98" s="42">
        <v>0.22</v>
      </c>
      <c r="AY98" s="42">
        <v>3.67</v>
      </c>
      <c r="AZ98" s="42">
        <v>1</v>
      </c>
      <c r="BA98" s="42">
        <v>0.53</v>
      </c>
      <c r="BB98" s="42">
        <v>0.18</v>
      </c>
      <c r="BC98" s="42">
        <v>56</v>
      </c>
      <c r="BD98" s="42">
        <v>69</v>
      </c>
      <c r="BE98" s="42">
        <v>6</v>
      </c>
      <c r="BF98" s="42">
        <v>15</v>
      </c>
      <c r="BG98" s="42">
        <v>15</v>
      </c>
      <c r="BI98" s="42">
        <v>12</v>
      </c>
      <c r="BJ98" s="42">
        <v>16</v>
      </c>
    </row>
    <row r="99" spans="1:62" x14ac:dyDescent="0.2">
      <c r="A99" s="34" t="s">
        <v>296</v>
      </c>
      <c r="B99" s="34">
        <v>54</v>
      </c>
      <c r="C99" s="34" t="s">
        <v>72</v>
      </c>
      <c r="D99" s="34" t="s">
        <v>270</v>
      </c>
      <c r="E99" s="34" t="s">
        <v>6</v>
      </c>
      <c r="F99" s="34" t="s">
        <v>222</v>
      </c>
      <c r="G99" s="34" t="s">
        <v>3</v>
      </c>
      <c r="H99" s="34" t="s">
        <v>112</v>
      </c>
      <c r="I99" s="34" t="str">
        <f t="shared" si="1"/>
        <v>Tr2ExcInoc</v>
      </c>
      <c r="J99" s="34" t="s">
        <v>383</v>
      </c>
      <c r="K99" s="34">
        <v>60</v>
      </c>
      <c r="L99" s="34">
        <v>0.6</v>
      </c>
      <c r="M99" s="34">
        <v>0.88607712379261372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145</v>
      </c>
      <c r="V99" s="34">
        <v>44.6</v>
      </c>
      <c r="W99" s="34">
        <v>78.2</v>
      </c>
      <c r="X99" s="34">
        <v>79.3</v>
      </c>
      <c r="Y99" s="34">
        <v>79.3</v>
      </c>
      <c r="Z99" s="34">
        <v>78.933333333333337</v>
      </c>
      <c r="AA99" s="34">
        <v>5.0500000000000003E-2</v>
      </c>
      <c r="AB99" s="34">
        <v>5.8999999999999997E-2</v>
      </c>
      <c r="AC99" s="34">
        <v>9.4000000000000004E-3</v>
      </c>
      <c r="AD99" s="34">
        <v>82.862903225806463</v>
      </c>
      <c r="AE99" s="34">
        <v>40.96</v>
      </c>
      <c r="AF99" s="34">
        <v>22.48</v>
      </c>
      <c r="AG99" s="34">
        <v>18.48</v>
      </c>
      <c r="AH99" s="41">
        <v>7.45</v>
      </c>
      <c r="AI99" s="41">
        <v>73</v>
      </c>
      <c r="AJ99" s="41">
        <v>32</v>
      </c>
      <c r="AK99" s="41">
        <v>550</v>
      </c>
      <c r="AL99" s="41">
        <v>3795.2</v>
      </c>
      <c r="AM99" s="41">
        <v>0</v>
      </c>
      <c r="AN99" s="41">
        <v>19.7</v>
      </c>
      <c r="AO99" s="41">
        <v>0.4</v>
      </c>
      <c r="AP99" s="41">
        <v>23.3</v>
      </c>
      <c r="AQ99" s="41">
        <v>76.3</v>
      </c>
      <c r="AR99" s="41">
        <v>4</v>
      </c>
      <c r="AS99" s="41">
        <v>3.8</v>
      </c>
      <c r="AT99" s="41">
        <v>39.9</v>
      </c>
      <c r="AU99" s="42" t="s">
        <v>384</v>
      </c>
      <c r="AV99" s="42">
        <v>54</v>
      </c>
      <c r="AW99" s="42">
        <v>1.36</v>
      </c>
      <c r="AX99" s="42">
        <v>0.2</v>
      </c>
      <c r="AY99" s="42">
        <v>3.51</v>
      </c>
      <c r="AZ99" s="42">
        <v>0.79</v>
      </c>
      <c r="BA99" s="42">
        <v>0.46</v>
      </c>
      <c r="BB99" s="42">
        <v>0.14000000000000001</v>
      </c>
      <c r="BC99" s="42">
        <v>61</v>
      </c>
      <c r="BD99" s="42">
        <v>72</v>
      </c>
      <c r="BE99" s="42">
        <v>5</v>
      </c>
      <c r="BF99" s="42">
        <v>13</v>
      </c>
      <c r="BG99" s="42">
        <v>13</v>
      </c>
      <c r="BI99" s="42">
        <v>15</v>
      </c>
      <c r="BJ99" s="42">
        <v>23</v>
      </c>
    </row>
    <row r="100" spans="1:62" x14ac:dyDescent="0.2">
      <c r="A100" s="34" t="s">
        <v>296</v>
      </c>
      <c r="B100" s="34">
        <v>55</v>
      </c>
      <c r="C100" s="34" t="s">
        <v>72</v>
      </c>
      <c r="D100" s="34" t="s">
        <v>274</v>
      </c>
      <c r="E100" s="34" t="s">
        <v>6</v>
      </c>
      <c r="F100" s="34" t="s">
        <v>222</v>
      </c>
      <c r="G100" s="34" t="s">
        <v>3</v>
      </c>
      <c r="H100" s="34" t="s">
        <v>112</v>
      </c>
      <c r="I100" s="34" t="str">
        <f t="shared" si="1"/>
        <v>Tr2ExcInoc</v>
      </c>
      <c r="J100" s="34" t="s">
        <v>385</v>
      </c>
      <c r="K100" s="34">
        <v>66.666700000000006</v>
      </c>
      <c r="L100" s="34">
        <v>0.66666700000000001</v>
      </c>
      <c r="M100" s="34">
        <v>0.95531697167794416</v>
      </c>
      <c r="N100" s="34">
        <v>3</v>
      </c>
      <c r="O100" s="34">
        <v>0.5</v>
      </c>
      <c r="P100" s="34">
        <v>0.78539816339744839</v>
      </c>
      <c r="Q100" s="34">
        <v>50</v>
      </c>
      <c r="R100" s="34">
        <v>0</v>
      </c>
      <c r="S100" s="34">
        <v>0</v>
      </c>
      <c r="T100" s="34">
        <v>0</v>
      </c>
      <c r="U100" s="34">
        <v>135</v>
      </c>
      <c r="V100" s="34">
        <v>26.6</v>
      </c>
      <c r="W100" s="34">
        <v>80.400000000000006</v>
      </c>
      <c r="X100" s="34">
        <v>80.599999999999994</v>
      </c>
      <c r="Y100" s="34">
        <v>81.5</v>
      </c>
      <c r="Z100" s="34">
        <v>80.833333333333329</v>
      </c>
      <c r="AA100" s="34">
        <v>4.3700000000000003E-2</v>
      </c>
      <c r="AB100" s="34">
        <v>4.9500000000000002E-2</v>
      </c>
      <c r="AC100" s="34">
        <v>7.6E-3</v>
      </c>
      <c r="AD100" s="34">
        <v>86.157517899761331</v>
      </c>
      <c r="AE100" s="34">
        <v>51.54</v>
      </c>
      <c r="AF100" s="34">
        <v>22.43</v>
      </c>
      <c r="AG100" s="34">
        <v>29.11</v>
      </c>
      <c r="AH100" s="41">
        <v>7.37</v>
      </c>
      <c r="AI100" s="41">
        <v>89</v>
      </c>
      <c r="AJ100" s="41">
        <v>43</v>
      </c>
      <c r="AK100" s="41">
        <v>466</v>
      </c>
      <c r="AL100" s="41">
        <v>3345.9</v>
      </c>
      <c r="AM100" s="41">
        <v>0</v>
      </c>
      <c r="AN100" s="41">
        <v>19</v>
      </c>
      <c r="AO100" s="41">
        <v>0.6</v>
      </c>
      <c r="AP100" s="41">
        <v>20.399999999999999</v>
      </c>
      <c r="AQ100" s="41">
        <v>79</v>
      </c>
      <c r="AR100" s="41">
        <v>4.8</v>
      </c>
      <c r="AS100" s="41">
        <v>4.5999999999999996</v>
      </c>
      <c r="AT100" s="41">
        <v>39.799999999999997</v>
      </c>
      <c r="AU100" s="42" t="s">
        <v>386</v>
      </c>
      <c r="AV100" s="42">
        <v>55</v>
      </c>
      <c r="AW100" s="42">
        <v>1.1659999999999999</v>
      </c>
      <c r="AX100" s="42">
        <v>0.19</v>
      </c>
      <c r="AY100" s="42">
        <v>3.16</v>
      </c>
      <c r="AZ100" s="42">
        <v>0.73</v>
      </c>
      <c r="BA100" s="42">
        <v>0.41</v>
      </c>
      <c r="BB100" s="42">
        <v>0.12</v>
      </c>
      <c r="BC100" s="42">
        <v>61</v>
      </c>
      <c r="BD100" s="42">
        <v>124</v>
      </c>
      <c r="BE100" s="42">
        <v>5</v>
      </c>
      <c r="BF100" s="42">
        <v>13</v>
      </c>
      <c r="BG100" s="42">
        <v>14</v>
      </c>
      <c r="BI100" s="42">
        <v>12</v>
      </c>
      <c r="BJ100" s="42">
        <v>68</v>
      </c>
    </row>
    <row r="101" spans="1:62" x14ac:dyDescent="0.2">
      <c r="A101" s="34" t="s">
        <v>296</v>
      </c>
      <c r="B101" s="34">
        <v>56</v>
      </c>
      <c r="C101" s="34" t="s">
        <v>72</v>
      </c>
      <c r="D101" s="34" t="s">
        <v>278</v>
      </c>
      <c r="E101" s="34" t="s">
        <v>6</v>
      </c>
      <c r="F101" s="34" t="s">
        <v>222</v>
      </c>
      <c r="G101" s="34" t="s">
        <v>3</v>
      </c>
      <c r="H101" s="34" t="s">
        <v>112</v>
      </c>
      <c r="I101" s="34" t="str">
        <f t="shared" si="1"/>
        <v>Tr2ExcInoc</v>
      </c>
      <c r="J101" s="34" t="s">
        <v>387</v>
      </c>
      <c r="K101" s="34">
        <v>66.666700000000006</v>
      </c>
      <c r="L101" s="34">
        <v>0.66666700000000001</v>
      </c>
      <c r="M101" s="34">
        <v>0.95531697167794416</v>
      </c>
      <c r="N101" s="34">
        <v>4</v>
      </c>
      <c r="O101" s="34">
        <v>0.66666666666666663</v>
      </c>
      <c r="P101" s="34">
        <v>0.9553166181245093</v>
      </c>
      <c r="Q101" s="34">
        <v>66.666666666666657</v>
      </c>
      <c r="R101" s="34">
        <v>0</v>
      </c>
      <c r="S101" s="34">
        <v>0</v>
      </c>
      <c r="T101" s="34">
        <v>0</v>
      </c>
      <c r="U101" s="34">
        <v>127.5</v>
      </c>
      <c r="V101" s="34">
        <v>35.1</v>
      </c>
      <c r="W101" s="34">
        <v>77.599999999999994</v>
      </c>
      <c r="X101" s="34">
        <v>77.400000000000006</v>
      </c>
      <c r="Y101" s="34">
        <v>79.7</v>
      </c>
      <c r="Z101" s="34">
        <v>78.233333333333334</v>
      </c>
      <c r="AA101" s="34">
        <v>5.3699999999999998E-2</v>
      </c>
      <c r="AB101" s="34">
        <v>6.0699999999999997E-2</v>
      </c>
      <c r="AC101" s="34">
        <v>1.1199999999999999E-3</v>
      </c>
      <c r="AD101" s="34">
        <v>88.251090970124196</v>
      </c>
      <c r="AE101" s="34">
        <v>56.1</v>
      </c>
      <c r="AF101" s="34">
        <v>22.43</v>
      </c>
      <c r="AG101" s="34">
        <v>33.67</v>
      </c>
      <c r="AH101" s="41">
        <v>6.93</v>
      </c>
      <c r="AI101" s="41">
        <v>66</v>
      </c>
      <c r="AJ101" s="41">
        <v>30</v>
      </c>
      <c r="AK101" s="41">
        <v>595</v>
      </c>
      <c r="AL101" s="41">
        <v>3621.6</v>
      </c>
      <c r="AM101" s="41">
        <v>0</v>
      </c>
      <c r="AN101" s="41">
        <v>20</v>
      </c>
      <c r="AO101" s="41">
        <v>0.4</v>
      </c>
      <c r="AP101" s="41">
        <v>24.7</v>
      </c>
      <c r="AQ101" s="41">
        <v>74.900000000000006</v>
      </c>
      <c r="AR101" s="41">
        <v>3.9</v>
      </c>
      <c r="AS101" s="41">
        <v>3.7</v>
      </c>
      <c r="AT101" s="41">
        <v>44.3</v>
      </c>
      <c r="AU101" s="42" t="s">
        <v>388</v>
      </c>
      <c r="AV101" s="42">
        <v>56</v>
      </c>
      <c r="AW101" s="42">
        <v>0.95599999999999996</v>
      </c>
      <c r="AX101" s="42">
        <v>0.22</v>
      </c>
      <c r="AY101" s="42">
        <v>3.25</v>
      </c>
      <c r="AZ101" s="42">
        <v>0.67</v>
      </c>
      <c r="BA101" s="42">
        <v>0.44</v>
      </c>
      <c r="BB101" s="42">
        <v>0.11</v>
      </c>
      <c r="BC101" s="42">
        <v>73</v>
      </c>
      <c r="BD101" s="42">
        <v>41</v>
      </c>
      <c r="BE101" s="42">
        <v>4</v>
      </c>
      <c r="BF101" s="42">
        <v>14</v>
      </c>
      <c r="BG101" s="42">
        <v>13</v>
      </c>
      <c r="BI101" s="42">
        <v>10</v>
      </c>
      <c r="BJ101" s="42">
        <v>12</v>
      </c>
    </row>
    <row r="102" spans="1:62" x14ac:dyDescent="0.2">
      <c r="A102" s="34" t="s">
        <v>296</v>
      </c>
      <c r="B102" s="34">
        <v>57</v>
      </c>
      <c r="C102" s="34" t="s">
        <v>72</v>
      </c>
      <c r="D102" s="34" t="s">
        <v>282</v>
      </c>
      <c r="E102" s="34" t="s">
        <v>6</v>
      </c>
      <c r="F102" s="34" t="s">
        <v>222</v>
      </c>
      <c r="G102" s="34" t="s">
        <v>3</v>
      </c>
      <c r="H102" s="34" t="s">
        <v>112</v>
      </c>
      <c r="I102" s="34" t="str">
        <f t="shared" si="1"/>
        <v>Tr2ExcInoc</v>
      </c>
      <c r="J102" s="34" t="s">
        <v>389</v>
      </c>
      <c r="K102" s="34">
        <v>60</v>
      </c>
      <c r="L102" s="34">
        <v>0.6</v>
      </c>
      <c r="M102" s="34">
        <v>0.88607712379261372</v>
      </c>
      <c r="N102" s="34">
        <v>4</v>
      </c>
      <c r="O102" s="34">
        <v>0.66666666666666663</v>
      </c>
      <c r="P102" s="34">
        <v>0.9553166181245093</v>
      </c>
      <c r="Q102" s="34">
        <v>66.666666666666657</v>
      </c>
      <c r="R102" s="34">
        <v>0</v>
      </c>
      <c r="S102" s="34">
        <v>0</v>
      </c>
      <c r="T102" s="34">
        <v>0</v>
      </c>
      <c r="U102" s="34">
        <v>147.5</v>
      </c>
      <c r="V102" s="34">
        <v>41.4</v>
      </c>
      <c r="W102" s="34">
        <v>79.099999999999994</v>
      </c>
      <c r="X102" s="34">
        <v>76.400000000000006</v>
      </c>
      <c r="Y102" s="34">
        <v>76.5</v>
      </c>
      <c r="Z102" s="34">
        <v>77.333333333333329</v>
      </c>
      <c r="AA102" s="34">
        <v>4.2500000000000003E-2</v>
      </c>
      <c r="AB102" s="34">
        <v>4.7699999999999999E-2</v>
      </c>
      <c r="AC102" s="34">
        <v>8.3999999999999995E-3</v>
      </c>
      <c r="AD102" s="34">
        <v>86.768447837150148</v>
      </c>
      <c r="AE102" s="34">
        <v>47.28</v>
      </c>
      <c r="AF102" s="34">
        <v>22.38</v>
      </c>
      <c r="AG102" s="34">
        <v>24.900000000000002</v>
      </c>
      <c r="AH102" s="41">
        <v>7.56</v>
      </c>
      <c r="AI102" s="41">
        <v>68</v>
      </c>
      <c r="AJ102" s="41">
        <v>34</v>
      </c>
      <c r="AK102" s="41">
        <v>412</v>
      </c>
      <c r="AL102" s="41">
        <v>3674.9</v>
      </c>
      <c r="AM102" s="41">
        <v>0</v>
      </c>
      <c r="AN102" s="41">
        <v>18.5</v>
      </c>
      <c r="AO102" s="41">
        <v>0.5</v>
      </c>
      <c r="AP102" s="41">
        <v>18.5</v>
      </c>
      <c r="AQ102" s="41">
        <v>81</v>
      </c>
      <c r="AR102" s="41">
        <v>3.7</v>
      </c>
      <c r="AS102" s="41">
        <v>4.0999999999999996</v>
      </c>
      <c r="AT102" s="41">
        <v>36</v>
      </c>
      <c r="AU102" s="42" t="s">
        <v>390</v>
      </c>
      <c r="AV102" s="42">
        <v>57</v>
      </c>
      <c r="AW102" s="42">
        <v>1.4710000000000001</v>
      </c>
      <c r="AX102" s="42">
        <v>0.18</v>
      </c>
      <c r="AY102" s="42">
        <v>3.27</v>
      </c>
      <c r="AZ102" s="42">
        <v>0.84</v>
      </c>
      <c r="BA102" s="42">
        <v>0.45</v>
      </c>
      <c r="BB102" s="42">
        <v>0.14000000000000001</v>
      </c>
      <c r="BC102" s="42">
        <v>66</v>
      </c>
      <c r="BD102" s="42">
        <v>46</v>
      </c>
      <c r="BE102" s="42">
        <v>5</v>
      </c>
      <c r="BF102" s="42">
        <v>12</v>
      </c>
      <c r="BG102" s="42">
        <v>16</v>
      </c>
      <c r="BI102" s="42">
        <v>16</v>
      </c>
      <c r="BJ102" s="42">
        <v>8</v>
      </c>
    </row>
    <row r="103" spans="1:62" x14ac:dyDescent="0.2">
      <c r="A103" s="34" t="s">
        <v>296</v>
      </c>
      <c r="B103" s="34">
        <v>58</v>
      </c>
      <c r="C103" s="34" t="s">
        <v>72</v>
      </c>
      <c r="D103" s="34" t="s">
        <v>286</v>
      </c>
      <c r="E103" s="34" t="s">
        <v>6</v>
      </c>
      <c r="F103" s="34" t="s">
        <v>222</v>
      </c>
      <c r="G103" s="34" t="s">
        <v>3</v>
      </c>
      <c r="H103" s="34" t="s">
        <v>112</v>
      </c>
      <c r="I103" s="34" t="str">
        <f t="shared" si="1"/>
        <v>Tr2ExcInoc</v>
      </c>
      <c r="J103" s="34" t="s">
        <v>391</v>
      </c>
      <c r="K103" s="34">
        <v>33.332999999999998</v>
      </c>
      <c r="L103" s="34">
        <v>0.33333000000000002</v>
      </c>
      <c r="M103" s="34">
        <v>0.61547617313206193</v>
      </c>
      <c r="N103" s="34">
        <v>2</v>
      </c>
      <c r="O103" s="34">
        <v>0.33333333333333331</v>
      </c>
      <c r="P103" s="34">
        <v>0.61547970867038726</v>
      </c>
      <c r="Q103" s="34">
        <v>33.333333333333329</v>
      </c>
      <c r="R103" s="34">
        <v>0</v>
      </c>
      <c r="S103" s="34">
        <v>0</v>
      </c>
      <c r="T103" s="34">
        <v>0</v>
      </c>
      <c r="U103" s="34">
        <v>137</v>
      </c>
      <c r="V103" s="34">
        <v>26.5</v>
      </c>
      <c r="W103" s="34">
        <v>76.900000000000006</v>
      </c>
      <c r="X103" s="34">
        <v>77.400000000000006</v>
      </c>
      <c r="Y103" s="34">
        <v>78.3</v>
      </c>
      <c r="Z103" s="34">
        <v>77.533333333333346</v>
      </c>
      <c r="AA103" s="34">
        <v>5.0599999999999999E-2</v>
      </c>
      <c r="AB103" s="34">
        <v>5.5599999999999997E-2</v>
      </c>
      <c r="AC103" s="34">
        <v>9.2999999999999992E-3</v>
      </c>
      <c r="AD103" s="34">
        <v>89.200863930885546</v>
      </c>
      <c r="AE103" s="34">
        <v>45.03</v>
      </c>
      <c r="AF103" s="34">
        <v>22.4</v>
      </c>
      <c r="AG103" s="34">
        <v>22.630000000000003</v>
      </c>
      <c r="AH103" s="41">
        <v>7.31</v>
      </c>
      <c r="AI103" s="41">
        <v>72</v>
      </c>
      <c r="AJ103" s="41">
        <v>34</v>
      </c>
      <c r="AK103" s="41">
        <v>526</v>
      </c>
      <c r="AL103" s="41">
        <v>3514.3</v>
      </c>
      <c r="AM103" s="41">
        <v>0</v>
      </c>
      <c r="AN103" s="41">
        <v>19.5</v>
      </c>
      <c r="AO103" s="41">
        <v>0.4</v>
      </c>
      <c r="AP103" s="41">
        <v>22.5</v>
      </c>
      <c r="AQ103" s="41">
        <v>77</v>
      </c>
      <c r="AR103" s="41">
        <v>3.8</v>
      </c>
      <c r="AS103" s="41">
        <v>4.0999999999999996</v>
      </c>
      <c r="AT103" s="41">
        <v>38.6</v>
      </c>
      <c r="AU103" s="42" t="s">
        <v>392</v>
      </c>
      <c r="AV103" s="42">
        <v>58</v>
      </c>
      <c r="AW103" s="42">
        <v>0.92800000000000005</v>
      </c>
      <c r="AX103" s="42">
        <v>0.2</v>
      </c>
      <c r="AY103" s="42">
        <v>3.06</v>
      </c>
      <c r="AZ103" s="42">
        <v>0.54</v>
      </c>
      <c r="BA103" s="42">
        <v>0.33</v>
      </c>
      <c r="BB103" s="42">
        <v>0.1</v>
      </c>
      <c r="BC103" s="42">
        <v>52</v>
      </c>
      <c r="BD103" s="42">
        <v>37</v>
      </c>
      <c r="BE103" s="42">
        <v>4</v>
      </c>
      <c r="BF103" s="42">
        <v>11</v>
      </c>
      <c r="BG103" s="42">
        <v>12</v>
      </c>
      <c r="BI103" s="42">
        <v>8</v>
      </c>
      <c r="BJ103" s="42">
        <v>10</v>
      </c>
    </row>
    <row r="104" spans="1:62" x14ac:dyDescent="0.2">
      <c r="A104" s="34" t="s">
        <v>393</v>
      </c>
      <c r="B104" s="34">
        <v>1</v>
      </c>
      <c r="C104" s="34" t="s">
        <v>72</v>
      </c>
      <c r="D104" s="34" t="s">
        <v>73</v>
      </c>
      <c r="E104" s="34" t="s">
        <v>5</v>
      </c>
      <c r="F104" s="34" t="s">
        <v>74</v>
      </c>
      <c r="G104" s="34" t="s">
        <v>7</v>
      </c>
      <c r="H104" s="34" t="s">
        <v>75</v>
      </c>
      <c r="I104" s="34" t="str">
        <f t="shared" si="1"/>
        <v>Tr3DefUnin</v>
      </c>
      <c r="J104" s="34" t="s">
        <v>394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99</v>
      </c>
      <c r="V104" s="34">
        <v>46.3</v>
      </c>
      <c r="W104" s="34">
        <v>70</v>
      </c>
      <c r="X104" s="34">
        <v>70.099999999999994</v>
      </c>
      <c r="Y104" s="34">
        <v>73.3</v>
      </c>
      <c r="Z104" s="34">
        <v>71.133333333333326</v>
      </c>
      <c r="AA104" s="34">
        <v>3.9399999999999998E-2</v>
      </c>
      <c r="AB104" s="34">
        <v>4.6399999999999997E-2</v>
      </c>
      <c r="AC104" s="34">
        <v>9.1999999999999998E-3</v>
      </c>
      <c r="AD104" s="34">
        <v>81.182795698924735</v>
      </c>
      <c r="AE104" s="34">
        <v>26.77</v>
      </c>
      <c r="AF104" s="34">
        <v>22.03</v>
      </c>
      <c r="AG104" s="34">
        <v>4.7399999999999984</v>
      </c>
      <c r="AH104" s="41">
        <v>7.04</v>
      </c>
      <c r="AI104" s="41">
        <v>109</v>
      </c>
      <c r="AJ104" s="41">
        <v>280</v>
      </c>
      <c r="AK104" s="41">
        <v>482</v>
      </c>
      <c r="AL104" s="41">
        <v>3098.4</v>
      </c>
      <c r="AM104" s="41">
        <v>0</v>
      </c>
      <c r="AN104" s="41">
        <v>19.7</v>
      </c>
      <c r="AO104" s="41">
        <v>3.6</v>
      </c>
      <c r="AP104" s="41">
        <v>20.399999999999999</v>
      </c>
      <c r="AQ104" s="41">
        <v>76</v>
      </c>
      <c r="AR104" s="41">
        <v>5.6</v>
      </c>
      <c r="AS104" s="41">
        <v>4.5999999999999996</v>
      </c>
      <c r="AT104" s="41">
        <v>68.8</v>
      </c>
      <c r="AU104" s="42" t="s">
        <v>395</v>
      </c>
      <c r="AV104" s="42">
        <v>1</v>
      </c>
      <c r="AW104" s="42">
        <v>3.6579999999999999</v>
      </c>
      <c r="AX104" s="42">
        <v>0.23</v>
      </c>
      <c r="AY104" s="42">
        <v>6.27</v>
      </c>
      <c r="AZ104" s="42">
        <v>0.94</v>
      </c>
      <c r="BA104" s="42">
        <v>0.36</v>
      </c>
      <c r="BB104" s="42">
        <v>0.24</v>
      </c>
      <c r="BC104" s="42">
        <v>80</v>
      </c>
      <c r="BD104" s="42">
        <v>76</v>
      </c>
      <c r="BE104" s="42">
        <v>9</v>
      </c>
      <c r="BF104" s="42">
        <v>16</v>
      </c>
      <c r="BG104" s="42">
        <v>66</v>
      </c>
      <c r="BI104" s="44">
        <v>5</v>
      </c>
      <c r="BJ104" s="42">
        <v>5</v>
      </c>
    </row>
    <row r="105" spans="1:62" x14ac:dyDescent="0.2">
      <c r="A105" s="34" t="s">
        <v>393</v>
      </c>
      <c r="B105" s="34">
        <v>2</v>
      </c>
      <c r="C105" s="34" t="s">
        <v>72</v>
      </c>
      <c r="D105" s="34" t="s">
        <v>79</v>
      </c>
      <c r="E105" s="34" t="s">
        <v>5</v>
      </c>
      <c r="F105" s="34" t="s">
        <v>74</v>
      </c>
      <c r="G105" s="34" t="s">
        <v>7</v>
      </c>
      <c r="H105" s="34" t="s">
        <v>75</v>
      </c>
      <c r="I105" s="34" t="str">
        <f t="shared" si="1"/>
        <v>Tr3DefUnin</v>
      </c>
      <c r="J105" s="34" t="s">
        <v>396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99.5</v>
      </c>
      <c r="V105" s="34">
        <v>41</v>
      </c>
      <c r="W105" s="34">
        <v>73.099999999999994</v>
      </c>
      <c r="X105" s="34">
        <v>72.900000000000006</v>
      </c>
      <c r="Y105" s="34">
        <v>73.099999999999994</v>
      </c>
      <c r="Z105" s="34">
        <v>73.033333333333331</v>
      </c>
      <c r="AA105" s="34">
        <v>4.2200000000000001E-2</v>
      </c>
      <c r="AB105" s="34">
        <v>6.08E-2</v>
      </c>
      <c r="AC105" s="34">
        <v>9.4000000000000004E-3</v>
      </c>
      <c r="AD105" s="34">
        <v>63.813229571984444</v>
      </c>
      <c r="AE105" s="34">
        <v>27.99</v>
      </c>
      <c r="AF105" s="34">
        <v>22.17</v>
      </c>
      <c r="AG105" s="34">
        <v>5.8199999999999967</v>
      </c>
      <c r="AH105" s="41">
        <v>6.7</v>
      </c>
      <c r="AI105" s="41">
        <v>83</v>
      </c>
      <c r="AJ105" s="41">
        <v>214</v>
      </c>
      <c r="AK105" s="41">
        <v>493</v>
      </c>
      <c r="AL105" s="41">
        <v>3328.3</v>
      </c>
      <c r="AM105" s="41">
        <v>2</v>
      </c>
      <c r="AN105" s="41">
        <v>21.7</v>
      </c>
      <c r="AO105" s="41">
        <v>2.5</v>
      </c>
      <c r="AP105" s="41">
        <v>19</v>
      </c>
      <c r="AQ105" s="41">
        <v>69.3</v>
      </c>
      <c r="AR105" s="41">
        <v>5.0999999999999996</v>
      </c>
      <c r="AS105" s="41">
        <v>4.5999999999999996</v>
      </c>
      <c r="AT105" s="41">
        <v>69.400000000000006</v>
      </c>
      <c r="AU105" s="42" t="s">
        <v>397</v>
      </c>
      <c r="AV105" s="42">
        <v>2</v>
      </c>
      <c r="AW105" s="42">
        <v>2.843</v>
      </c>
      <c r="AX105" s="42">
        <v>0.17</v>
      </c>
      <c r="AY105" s="42">
        <v>5.83</v>
      </c>
      <c r="AZ105" s="42">
        <v>0.81</v>
      </c>
      <c r="BA105" s="42">
        <v>0.33</v>
      </c>
      <c r="BB105" s="42">
        <v>0.21</v>
      </c>
      <c r="BC105" s="42">
        <v>47</v>
      </c>
      <c r="BD105" s="42">
        <v>63</v>
      </c>
      <c r="BE105" s="42">
        <v>6</v>
      </c>
      <c r="BF105" s="42">
        <v>14</v>
      </c>
      <c r="BG105" s="42">
        <v>35</v>
      </c>
      <c r="BI105" s="45">
        <v>5</v>
      </c>
      <c r="BJ105" s="42">
        <v>4</v>
      </c>
    </row>
    <row r="106" spans="1:62" x14ac:dyDescent="0.2">
      <c r="A106" s="34" t="s">
        <v>393</v>
      </c>
      <c r="B106" s="34">
        <v>3</v>
      </c>
      <c r="C106" s="34" t="s">
        <v>72</v>
      </c>
      <c r="D106" s="34" t="s">
        <v>83</v>
      </c>
      <c r="E106" s="34" t="s">
        <v>5</v>
      </c>
      <c r="F106" s="34" t="s">
        <v>74</v>
      </c>
      <c r="G106" s="34" t="s">
        <v>7</v>
      </c>
      <c r="H106" s="34" t="s">
        <v>75</v>
      </c>
      <c r="I106" s="34" t="str">
        <f t="shared" si="1"/>
        <v>Tr3DefUnin</v>
      </c>
      <c r="J106" s="34" t="s">
        <v>398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102.1</v>
      </c>
      <c r="V106" s="34">
        <v>51.1</v>
      </c>
      <c r="W106" s="34">
        <v>70.7</v>
      </c>
      <c r="X106" s="34">
        <v>70.7</v>
      </c>
      <c r="Y106" s="34">
        <v>71.900000000000006</v>
      </c>
      <c r="Z106" s="34">
        <v>71.100000000000009</v>
      </c>
      <c r="AA106" s="34">
        <v>4.8099999999999997E-2</v>
      </c>
      <c r="AB106" s="34">
        <v>3.202E-2</v>
      </c>
      <c r="AC106" s="34">
        <v>6.6E-3</v>
      </c>
      <c r="AD106" s="34">
        <v>163.25727773406766</v>
      </c>
      <c r="AE106" s="34">
        <v>26.11</v>
      </c>
      <c r="AF106" s="34">
        <v>22.16</v>
      </c>
      <c r="AG106" s="34">
        <v>3.9499999999999993</v>
      </c>
      <c r="AH106" s="41">
        <v>7.01</v>
      </c>
      <c r="AI106" s="41">
        <v>107</v>
      </c>
      <c r="AJ106" s="41">
        <v>237</v>
      </c>
      <c r="AK106" s="41">
        <v>539</v>
      </c>
      <c r="AL106" s="41">
        <v>3507.1</v>
      </c>
      <c r="AM106" s="41">
        <v>0</v>
      </c>
      <c r="AN106" s="41">
        <v>20.100000000000001</v>
      </c>
      <c r="AO106" s="41">
        <v>3</v>
      </c>
      <c r="AP106" s="41">
        <v>22.3</v>
      </c>
      <c r="AQ106" s="41">
        <v>74.599999999999994</v>
      </c>
      <c r="AR106" s="41">
        <v>5.8</v>
      </c>
      <c r="AS106" s="41">
        <v>4.3</v>
      </c>
      <c r="AT106" s="41">
        <v>85.6</v>
      </c>
      <c r="AU106" s="42" t="s">
        <v>399</v>
      </c>
      <c r="AV106" s="42">
        <v>3</v>
      </c>
      <c r="AW106" s="42">
        <v>3.6480000000000001</v>
      </c>
      <c r="AX106" s="42">
        <v>0.22</v>
      </c>
      <c r="AY106" s="42">
        <v>6.54</v>
      </c>
      <c r="AZ106" s="42">
        <v>0.93</v>
      </c>
      <c r="BA106" s="42">
        <v>0.39</v>
      </c>
      <c r="BB106" s="42">
        <v>0.23</v>
      </c>
      <c r="BC106" s="42">
        <v>63</v>
      </c>
      <c r="BD106" s="42">
        <v>74</v>
      </c>
      <c r="BE106" s="42">
        <v>8</v>
      </c>
      <c r="BF106" s="42">
        <v>15</v>
      </c>
      <c r="BG106" s="42">
        <v>59</v>
      </c>
      <c r="BI106" s="45">
        <v>5</v>
      </c>
      <c r="BJ106" s="42">
        <v>4</v>
      </c>
    </row>
    <row r="107" spans="1:62" x14ac:dyDescent="0.2">
      <c r="A107" s="34" t="s">
        <v>393</v>
      </c>
      <c r="B107" s="34">
        <v>4</v>
      </c>
      <c r="C107" s="34" t="s">
        <v>72</v>
      </c>
      <c r="D107" s="34" t="s">
        <v>87</v>
      </c>
      <c r="E107" s="34" t="s">
        <v>5</v>
      </c>
      <c r="F107" s="34" t="s">
        <v>74</v>
      </c>
      <c r="G107" s="34" t="s">
        <v>7</v>
      </c>
      <c r="H107" s="34" t="s">
        <v>75</v>
      </c>
      <c r="I107" s="34" t="str">
        <f t="shared" si="1"/>
        <v>Tr3DefUnin</v>
      </c>
      <c r="J107" s="34" t="s">
        <v>400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109.4</v>
      </c>
      <c r="V107" s="34">
        <v>47.7</v>
      </c>
      <c r="W107" s="34">
        <v>71.3</v>
      </c>
      <c r="X107" s="34">
        <v>70.599999999999994</v>
      </c>
      <c r="Y107" s="34">
        <v>70.400000000000006</v>
      </c>
      <c r="Z107" s="34">
        <v>70.766666666666666</v>
      </c>
      <c r="AA107" s="34">
        <v>5.0799999999999998E-2</v>
      </c>
      <c r="AB107" s="34">
        <v>4.1599999999999998E-2</v>
      </c>
      <c r="AC107" s="34">
        <v>7.1000000000000004E-3</v>
      </c>
      <c r="AD107" s="34">
        <v>126.66666666666666</v>
      </c>
      <c r="AE107" s="34">
        <v>25.88</v>
      </c>
      <c r="AF107" s="34">
        <v>21.86</v>
      </c>
      <c r="AG107" s="34">
        <v>4.0199999999999996</v>
      </c>
      <c r="AH107" s="41">
        <v>7.18</v>
      </c>
      <c r="AI107" s="41">
        <v>75</v>
      </c>
      <c r="AJ107" s="41">
        <v>133</v>
      </c>
      <c r="AK107" s="41">
        <v>471</v>
      </c>
      <c r="AL107" s="41">
        <v>4106.2</v>
      </c>
      <c r="AM107" s="41">
        <v>0</v>
      </c>
      <c r="AN107" s="41">
        <v>19.3</v>
      </c>
      <c r="AO107" s="41">
        <v>1.8</v>
      </c>
      <c r="AP107" s="41">
        <v>20.399999999999999</v>
      </c>
      <c r="AQ107" s="41">
        <v>77.900000000000006</v>
      </c>
      <c r="AR107" s="41">
        <v>5</v>
      </c>
      <c r="AS107" s="41">
        <v>5.4</v>
      </c>
      <c r="AT107" s="41">
        <v>53.6</v>
      </c>
      <c r="AU107" s="42" t="s">
        <v>401</v>
      </c>
      <c r="AV107" s="42">
        <v>4</v>
      </c>
      <c r="AW107" s="42">
        <v>3.9449999999999998</v>
      </c>
      <c r="AX107" s="42">
        <v>0.25</v>
      </c>
      <c r="AY107" s="42">
        <v>5.77</v>
      </c>
      <c r="AZ107" s="42">
        <v>1.24</v>
      </c>
      <c r="BA107" s="42">
        <v>0.45</v>
      </c>
      <c r="BB107" s="42">
        <v>0.25</v>
      </c>
      <c r="BC107" s="42">
        <v>47</v>
      </c>
      <c r="BD107" s="42">
        <v>79</v>
      </c>
      <c r="BE107" s="42">
        <v>9</v>
      </c>
      <c r="BF107" s="42">
        <v>11</v>
      </c>
      <c r="BG107" s="42">
        <v>33</v>
      </c>
      <c r="BI107" s="45">
        <v>5</v>
      </c>
      <c r="BJ107" s="42">
        <v>4</v>
      </c>
    </row>
    <row r="108" spans="1:62" x14ac:dyDescent="0.2">
      <c r="A108" s="34" t="s">
        <v>393</v>
      </c>
      <c r="B108" s="34">
        <v>5</v>
      </c>
      <c r="C108" s="34" t="s">
        <v>72</v>
      </c>
      <c r="D108" s="34" t="s">
        <v>91</v>
      </c>
      <c r="E108" s="34" t="s">
        <v>5</v>
      </c>
      <c r="F108" s="34" t="s">
        <v>74</v>
      </c>
      <c r="G108" s="34" t="s">
        <v>7</v>
      </c>
      <c r="H108" s="34" t="s">
        <v>75</v>
      </c>
      <c r="I108" s="34" t="str">
        <f t="shared" si="1"/>
        <v>Tr3DefUnin</v>
      </c>
      <c r="J108" s="34" t="s">
        <v>402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122.3</v>
      </c>
      <c r="V108" s="34">
        <v>53</v>
      </c>
      <c r="W108" s="34">
        <v>71.7</v>
      </c>
      <c r="X108" s="34">
        <v>72.400000000000006</v>
      </c>
      <c r="Y108" s="34">
        <v>73</v>
      </c>
      <c r="Z108" s="34">
        <v>72.366666666666674</v>
      </c>
      <c r="AA108" s="34">
        <v>4.1300000000000003E-2</v>
      </c>
      <c r="AB108" s="34">
        <v>5.0599999999999999E-2</v>
      </c>
      <c r="AC108" s="34">
        <v>8.2000000000000007E-3</v>
      </c>
      <c r="AD108" s="34">
        <v>78.066037735849065</v>
      </c>
      <c r="AE108" s="34">
        <v>32.21</v>
      </c>
      <c r="AF108" s="34">
        <v>22.06</v>
      </c>
      <c r="AG108" s="34">
        <v>10.150000000000002</v>
      </c>
      <c r="AH108" s="41">
        <v>6.97</v>
      </c>
      <c r="AI108" s="41">
        <v>105</v>
      </c>
      <c r="AJ108" s="41">
        <v>275</v>
      </c>
      <c r="AK108" s="41">
        <v>518</v>
      </c>
      <c r="AL108" s="41">
        <v>3556.6</v>
      </c>
      <c r="AM108" s="41">
        <v>0</v>
      </c>
      <c r="AN108" s="41">
        <v>20</v>
      </c>
      <c r="AO108" s="41">
        <v>3.5</v>
      </c>
      <c r="AP108" s="41">
        <v>21.6</v>
      </c>
      <c r="AQ108" s="41">
        <v>74.900000000000006</v>
      </c>
      <c r="AR108" s="41">
        <v>5.0999999999999996</v>
      </c>
      <c r="AS108" s="41">
        <v>4.8</v>
      </c>
      <c r="AT108" s="41">
        <v>121.9</v>
      </c>
      <c r="AU108" s="42" t="s">
        <v>403</v>
      </c>
      <c r="AV108" s="42">
        <v>5</v>
      </c>
      <c r="AW108" s="42">
        <v>3.573</v>
      </c>
      <c r="AX108" s="42">
        <v>0.25</v>
      </c>
      <c r="AY108" s="42">
        <v>5.9</v>
      </c>
      <c r="AZ108" s="42">
        <v>0.96</v>
      </c>
      <c r="BA108" s="42">
        <v>0.36</v>
      </c>
      <c r="BB108" s="42">
        <v>0.24</v>
      </c>
      <c r="BC108" s="42">
        <v>40</v>
      </c>
      <c r="BD108" s="42">
        <v>78</v>
      </c>
      <c r="BE108" s="42">
        <v>7</v>
      </c>
      <c r="BF108" s="42">
        <v>14</v>
      </c>
      <c r="BG108" s="42">
        <v>34</v>
      </c>
      <c r="BI108" s="42">
        <v>6</v>
      </c>
      <c r="BJ108" s="42">
        <v>7</v>
      </c>
    </row>
    <row r="109" spans="1:62" x14ac:dyDescent="0.2">
      <c r="A109" s="34" t="s">
        <v>393</v>
      </c>
      <c r="B109" s="34">
        <v>6</v>
      </c>
      <c r="C109" s="34" t="s">
        <v>72</v>
      </c>
      <c r="D109" s="34" t="s">
        <v>95</v>
      </c>
      <c r="E109" s="34" t="s">
        <v>5</v>
      </c>
      <c r="F109" s="34" t="s">
        <v>74</v>
      </c>
      <c r="G109" s="34" t="s">
        <v>7</v>
      </c>
      <c r="H109" s="34" t="s">
        <v>75</v>
      </c>
      <c r="I109" s="34" t="str">
        <f t="shared" si="1"/>
        <v>Tr3DefUnin</v>
      </c>
      <c r="J109" s="34" t="s">
        <v>404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98.1</v>
      </c>
      <c r="V109" s="34">
        <v>39</v>
      </c>
      <c r="W109" s="34">
        <v>72.400000000000006</v>
      </c>
      <c r="X109" s="34">
        <v>72.900000000000006</v>
      </c>
      <c r="Y109" s="34">
        <v>72.900000000000006</v>
      </c>
      <c r="Z109" s="34">
        <v>72.733333333333334</v>
      </c>
      <c r="AA109" s="34">
        <v>3.3599999999999998E-2</v>
      </c>
      <c r="AB109" s="34">
        <v>3.7699999999999997E-2</v>
      </c>
      <c r="AC109" s="34">
        <v>7.1999999999999998E-3</v>
      </c>
      <c r="AD109" s="34">
        <v>86.557377049180332</v>
      </c>
      <c r="AE109" s="34">
        <v>26.93</v>
      </c>
      <c r="AF109" s="34">
        <v>21.71</v>
      </c>
      <c r="AG109" s="34">
        <v>5.2199999999999989</v>
      </c>
      <c r="AH109" s="41">
        <v>6.97</v>
      </c>
      <c r="AI109" s="41">
        <v>99</v>
      </c>
      <c r="AJ109" s="41">
        <v>225</v>
      </c>
      <c r="AK109" s="41">
        <v>507</v>
      </c>
      <c r="AL109" s="41">
        <v>3445.1</v>
      </c>
      <c r="AM109" s="41">
        <v>0</v>
      </c>
      <c r="AN109" s="41">
        <v>19.8</v>
      </c>
      <c r="AO109" s="41">
        <v>2.9</v>
      </c>
      <c r="AP109" s="41">
        <v>21.3</v>
      </c>
      <c r="AQ109" s="41">
        <v>75.8</v>
      </c>
      <c r="AR109" s="41">
        <v>6.6</v>
      </c>
      <c r="AS109" s="41">
        <v>4.9000000000000004</v>
      </c>
      <c r="AT109" s="41">
        <v>101.8</v>
      </c>
      <c r="AU109" s="42" t="s">
        <v>405</v>
      </c>
      <c r="AV109" s="42">
        <v>6</v>
      </c>
      <c r="AW109" s="42">
        <v>3.3479999999999999</v>
      </c>
      <c r="AX109" s="42">
        <v>0.21</v>
      </c>
      <c r="AY109" s="42">
        <v>6.53</v>
      </c>
      <c r="AZ109" s="42">
        <v>1.02</v>
      </c>
      <c r="BA109" s="42">
        <v>0.38</v>
      </c>
      <c r="BB109" s="42">
        <v>0.2</v>
      </c>
      <c r="BC109" s="42">
        <v>59</v>
      </c>
      <c r="BD109" s="42">
        <v>70</v>
      </c>
      <c r="BE109" s="42">
        <v>7</v>
      </c>
      <c r="BF109" s="42">
        <v>12</v>
      </c>
      <c r="BG109" s="42">
        <v>46</v>
      </c>
      <c r="BI109" s="44">
        <v>5</v>
      </c>
      <c r="BJ109" s="42">
        <v>5</v>
      </c>
    </row>
    <row r="110" spans="1:62" x14ac:dyDescent="0.2">
      <c r="A110" s="34" t="s">
        <v>393</v>
      </c>
      <c r="B110" s="34">
        <v>7</v>
      </c>
      <c r="C110" s="34" t="s">
        <v>72</v>
      </c>
      <c r="D110" s="34" t="s">
        <v>99</v>
      </c>
      <c r="E110" s="34" t="s">
        <v>5</v>
      </c>
      <c r="F110" s="34" t="s">
        <v>74</v>
      </c>
      <c r="G110" s="34" t="s">
        <v>7</v>
      </c>
      <c r="H110" s="34" t="s">
        <v>75</v>
      </c>
      <c r="I110" s="34" t="str">
        <f t="shared" si="1"/>
        <v>Tr3DefUnin</v>
      </c>
      <c r="J110" s="34" t="s">
        <v>406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103.9</v>
      </c>
      <c r="V110" s="34">
        <v>49.2</v>
      </c>
      <c r="W110" s="34">
        <v>71.099999999999994</v>
      </c>
      <c r="X110" s="34">
        <v>71.7</v>
      </c>
      <c r="Y110" s="34">
        <v>71.7</v>
      </c>
      <c r="Z110" s="34">
        <v>71.5</v>
      </c>
      <c r="AA110" s="34">
        <v>2.8299999999999999E-2</v>
      </c>
      <c r="AB110" s="34">
        <v>3.3300000000000003E-2</v>
      </c>
      <c r="AC110" s="34">
        <v>6.1000000000000004E-3</v>
      </c>
      <c r="AD110" s="34">
        <v>81.617647058823522</v>
      </c>
      <c r="AE110" s="34">
        <v>28.26</v>
      </c>
      <c r="AF110" s="34">
        <v>21.79</v>
      </c>
      <c r="AG110" s="34">
        <v>6.4700000000000024</v>
      </c>
      <c r="AH110" s="41">
        <v>7</v>
      </c>
      <c r="AI110" s="41">
        <v>94</v>
      </c>
      <c r="AJ110" s="41">
        <v>249</v>
      </c>
      <c r="AK110" s="41">
        <v>517</v>
      </c>
      <c r="AL110" s="41">
        <v>3473.8</v>
      </c>
      <c r="AM110" s="41">
        <v>0</v>
      </c>
      <c r="AN110" s="41">
        <v>19.899999999999999</v>
      </c>
      <c r="AO110" s="41">
        <v>3.2</v>
      </c>
      <c r="AP110" s="41">
        <v>21.6</v>
      </c>
      <c r="AQ110" s="41">
        <v>75.2</v>
      </c>
      <c r="AR110" s="41">
        <v>5.3</v>
      </c>
      <c r="AS110" s="41">
        <v>4.7</v>
      </c>
      <c r="AT110" s="41">
        <v>131.1</v>
      </c>
      <c r="AU110" s="42" t="s">
        <v>407</v>
      </c>
      <c r="AV110" s="42">
        <v>7</v>
      </c>
      <c r="AW110" s="42">
        <v>3.448</v>
      </c>
      <c r="AX110" s="42">
        <v>0.21</v>
      </c>
      <c r="AY110" s="42">
        <v>6.4</v>
      </c>
      <c r="AZ110" s="42">
        <v>0.95</v>
      </c>
      <c r="BA110" s="42">
        <v>0.36</v>
      </c>
      <c r="BB110" s="42">
        <v>0.22</v>
      </c>
      <c r="BC110" s="42">
        <v>36</v>
      </c>
      <c r="BD110" s="42">
        <v>73</v>
      </c>
      <c r="BE110" s="42">
        <v>7</v>
      </c>
      <c r="BF110" s="42">
        <v>11</v>
      </c>
      <c r="BG110" s="42">
        <v>32</v>
      </c>
      <c r="BI110" s="42">
        <v>35</v>
      </c>
      <c r="BJ110" s="42">
        <v>5</v>
      </c>
    </row>
    <row r="111" spans="1:62" x14ac:dyDescent="0.2">
      <c r="A111" s="34" t="s">
        <v>393</v>
      </c>
      <c r="B111" s="34">
        <v>8</v>
      </c>
      <c r="C111" s="34" t="s">
        <v>72</v>
      </c>
      <c r="D111" s="34" t="s">
        <v>103</v>
      </c>
      <c r="E111" s="34" t="s">
        <v>5</v>
      </c>
      <c r="F111" s="34" t="s">
        <v>74</v>
      </c>
      <c r="G111" s="34" t="s">
        <v>7</v>
      </c>
      <c r="H111" s="34" t="s">
        <v>75</v>
      </c>
      <c r="I111" s="34" t="str">
        <f t="shared" si="1"/>
        <v>Tr3DefUnin</v>
      </c>
      <c r="J111" s="34" t="s">
        <v>408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108.3</v>
      </c>
      <c r="V111" s="34">
        <v>41.8</v>
      </c>
      <c r="W111" s="34">
        <v>72.5</v>
      </c>
      <c r="X111" s="34">
        <v>72.5</v>
      </c>
      <c r="Y111" s="34">
        <v>72.3</v>
      </c>
      <c r="Z111" s="34">
        <v>72.433333333333337</v>
      </c>
      <c r="AA111" s="34">
        <v>3.73E-2</v>
      </c>
      <c r="AB111" s="34">
        <v>4.3400000000000001E-2</v>
      </c>
      <c r="AC111" s="34">
        <v>7.4999999999999997E-3</v>
      </c>
      <c r="AD111" s="34">
        <v>83.008356545961007</v>
      </c>
      <c r="AE111" s="34">
        <v>28.76</v>
      </c>
      <c r="AF111" s="34">
        <v>21.64</v>
      </c>
      <c r="AG111" s="34">
        <v>7.120000000000001</v>
      </c>
      <c r="AH111" s="41">
        <v>7.22</v>
      </c>
      <c r="AI111" s="41">
        <v>91</v>
      </c>
      <c r="AJ111" s="41">
        <v>210</v>
      </c>
      <c r="AK111" s="41">
        <v>411</v>
      </c>
      <c r="AL111" s="41">
        <v>2996.8</v>
      </c>
      <c r="AM111" s="41">
        <v>0</v>
      </c>
      <c r="AN111" s="41">
        <v>18.899999999999999</v>
      </c>
      <c r="AO111" s="41">
        <v>2.8</v>
      </c>
      <c r="AP111" s="41">
        <v>18.100000000000001</v>
      </c>
      <c r="AQ111" s="41">
        <v>79.099999999999994</v>
      </c>
      <c r="AR111" s="41">
        <v>5.5</v>
      </c>
      <c r="AS111" s="41">
        <v>5.0999999999999996</v>
      </c>
      <c r="AT111" s="41">
        <v>63.9</v>
      </c>
      <c r="AU111" s="42" t="s">
        <v>409</v>
      </c>
      <c r="AV111" s="42">
        <v>8</v>
      </c>
      <c r="AW111" s="42">
        <v>3.109</v>
      </c>
      <c r="AX111" s="42">
        <v>0.19</v>
      </c>
      <c r="AY111" s="42">
        <v>6.02</v>
      </c>
      <c r="AZ111" s="42">
        <v>0.85</v>
      </c>
      <c r="BA111" s="42">
        <v>0.35</v>
      </c>
      <c r="BB111" s="42">
        <v>0.22</v>
      </c>
      <c r="BC111" s="42">
        <v>51</v>
      </c>
      <c r="BD111" s="42">
        <v>71</v>
      </c>
      <c r="BE111" s="42">
        <v>7</v>
      </c>
      <c r="BF111" s="42">
        <v>14</v>
      </c>
      <c r="BG111" s="42">
        <v>34</v>
      </c>
      <c r="BI111" s="44">
        <v>5</v>
      </c>
      <c r="BJ111" s="42">
        <v>5</v>
      </c>
    </row>
    <row r="112" spans="1:62" x14ac:dyDescent="0.2">
      <c r="A112" s="34" t="s">
        <v>393</v>
      </c>
      <c r="B112" s="34">
        <v>9</v>
      </c>
      <c r="C112" s="34" t="s">
        <v>72</v>
      </c>
      <c r="D112" s="34" t="s">
        <v>107</v>
      </c>
      <c r="E112" s="34" t="s">
        <v>5</v>
      </c>
      <c r="F112" s="34" t="s">
        <v>74</v>
      </c>
      <c r="G112" s="34" t="s">
        <v>7</v>
      </c>
      <c r="H112" s="34" t="s">
        <v>75</v>
      </c>
      <c r="I112" s="34" t="str">
        <f t="shared" si="1"/>
        <v>Tr3DefUnin</v>
      </c>
      <c r="J112" s="34" t="s">
        <v>410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84.6</v>
      </c>
      <c r="V112" s="34">
        <v>47.4</v>
      </c>
      <c r="W112" s="34">
        <v>70.8</v>
      </c>
      <c r="X112" s="34">
        <v>70.8</v>
      </c>
      <c r="Y112" s="34">
        <v>71.400000000000006</v>
      </c>
      <c r="Z112" s="34">
        <v>71</v>
      </c>
      <c r="AA112" s="34">
        <v>3.1099999999999999E-2</v>
      </c>
      <c r="AB112" s="34">
        <v>2.9499999999999998E-2</v>
      </c>
      <c r="AC112" s="34">
        <v>5.4000000000000003E-3</v>
      </c>
      <c r="AD112" s="34">
        <v>106.63900414937761</v>
      </c>
      <c r="AE112" s="34">
        <v>25.04</v>
      </c>
      <c r="AF112" s="34">
        <v>22.27</v>
      </c>
      <c r="AG112" s="34">
        <v>2.7699999999999996</v>
      </c>
      <c r="AH112" s="41">
        <v>7.06</v>
      </c>
      <c r="AI112" s="41">
        <v>93</v>
      </c>
      <c r="AJ112" s="41">
        <v>217</v>
      </c>
      <c r="AK112" s="41">
        <v>494</v>
      </c>
      <c r="AL112" s="41">
        <v>3448.9</v>
      </c>
      <c r="AM112" s="41">
        <v>0</v>
      </c>
      <c r="AN112" s="41">
        <v>19.7</v>
      </c>
      <c r="AO112" s="41">
        <v>2.8</v>
      </c>
      <c r="AP112" s="41">
        <v>20.9</v>
      </c>
      <c r="AQ112" s="41">
        <v>76.2</v>
      </c>
      <c r="AR112" s="41">
        <v>6.5</v>
      </c>
      <c r="AS112" s="41">
        <v>4.5999999999999996</v>
      </c>
      <c r="AT112" s="41">
        <v>78.2</v>
      </c>
      <c r="AU112" s="42" t="s">
        <v>411</v>
      </c>
      <c r="AV112" s="42">
        <v>9</v>
      </c>
      <c r="AW112" s="42">
        <v>3.7559999999999998</v>
      </c>
      <c r="AX112" s="42">
        <v>0.25</v>
      </c>
      <c r="AY112" s="42">
        <v>6.03</v>
      </c>
      <c r="AZ112" s="42">
        <v>1.1000000000000001</v>
      </c>
      <c r="BA112" s="42">
        <v>0.43</v>
      </c>
      <c r="BB112" s="42">
        <v>0.23</v>
      </c>
      <c r="BC112" s="42">
        <v>64</v>
      </c>
      <c r="BD112" s="42">
        <v>82</v>
      </c>
      <c r="BE112" s="42">
        <v>8</v>
      </c>
      <c r="BF112" s="42">
        <v>12</v>
      </c>
      <c r="BG112" s="42">
        <v>31</v>
      </c>
      <c r="BI112" s="42">
        <v>7</v>
      </c>
      <c r="BJ112" s="42">
        <v>6</v>
      </c>
    </row>
    <row r="113" spans="1:62" x14ac:dyDescent="0.2">
      <c r="A113" s="34" t="s">
        <v>393</v>
      </c>
      <c r="B113" s="34">
        <v>10</v>
      </c>
      <c r="C113" s="34" t="s">
        <v>72</v>
      </c>
      <c r="D113" s="34" t="s">
        <v>412</v>
      </c>
      <c r="E113" s="34" t="s">
        <v>5</v>
      </c>
      <c r="F113" s="34" t="s">
        <v>74</v>
      </c>
      <c r="G113" s="34" t="s">
        <v>7</v>
      </c>
      <c r="H113" s="34" t="s">
        <v>75</v>
      </c>
      <c r="I113" s="34" t="str">
        <f t="shared" si="1"/>
        <v>Tr3DefUnin</v>
      </c>
      <c r="J113" s="34" t="s">
        <v>413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94.7</v>
      </c>
      <c r="V113" s="34">
        <v>51.4</v>
      </c>
      <c r="W113" s="34">
        <v>71.400000000000006</v>
      </c>
      <c r="X113" s="34">
        <v>71.3</v>
      </c>
      <c r="Y113" s="34">
        <v>71.7</v>
      </c>
      <c r="Z113" s="34">
        <v>71.466666666666654</v>
      </c>
      <c r="AA113" s="34">
        <v>2.5399999999999999E-2</v>
      </c>
      <c r="AB113" s="34">
        <v>2.3900000000000001E-2</v>
      </c>
      <c r="AC113" s="34">
        <v>5.1000000000000004E-3</v>
      </c>
      <c r="AD113" s="34">
        <v>107.97872340425532</v>
      </c>
      <c r="AE113" s="34">
        <v>24.28</v>
      </c>
      <c r="AF113" s="34">
        <v>21.71</v>
      </c>
      <c r="AG113" s="34">
        <v>2.5700000000000003</v>
      </c>
      <c r="AH113" s="41">
        <v>7.04</v>
      </c>
      <c r="AI113" s="41">
        <v>97</v>
      </c>
      <c r="AJ113" s="41">
        <v>214</v>
      </c>
      <c r="AK113" s="41">
        <v>517</v>
      </c>
      <c r="AL113" s="41">
        <v>3916.2</v>
      </c>
      <c r="AM113" s="41">
        <v>0</v>
      </c>
      <c r="AN113" s="41">
        <v>19.899999999999999</v>
      </c>
      <c r="AO113" s="41">
        <v>2.8</v>
      </c>
      <c r="AP113" s="41">
        <v>21.7</v>
      </c>
      <c r="AQ113" s="41">
        <v>75.5</v>
      </c>
      <c r="AR113" s="41">
        <v>6</v>
      </c>
      <c r="AS113" s="41">
        <v>4.3</v>
      </c>
      <c r="AT113" s="41">
        <v>94.8</v>
      </c>
      <c r="AU113" s="42" t="s">
        <v>414</v>
      </c>
      <c r="AV113" s="42">
        <v>10</v>
      </c>
      <c r="AW113" s="42">
        <v>3.4769999999999999</v>
      </c>
      <c r="AX113" s="42">
        <v>0.21</v>
      </c>
      <c r="AY113" s="42">
        <v>5.85</v>
      </c>
      <c r="AZ113" s="42">
        <v>1.1399999999999999</v>
      </c>
      <c r="BA113" s="42">
        <v>0.42</v>
      </c>
      <c r="BB113" s="42">
        <v>0.23</v>
      </c>
      <c r="BC113" s="42">
        <v>44</v>
      </c>
      <c r="BD113" s="42">
        <v>79</v>
      </c>
      <c r="BE113" s="42">
        <v>7</v>
      </c>
      <c r="BF113" s="42">
        <v>11</v>
      </c>
      <c r="BG113" s="42">
        <v>40</v>
      </c>
      <c r="BI113" s="42">
        <v>6</v>
      </c>
      <c r="BJ113" s="42">
        <v>8</v>
      </c>
    </row>
    <row r="114" spans="1:62" x14ac:dyDescent="0.2">
      <c r="A114" s="34" t="s">
        <v>393</v>
      </c>
      <c r="B114" s="34">
        <v>11</v>
      </c>
      <c r="C114" s="34" t="s">
        <v>72</v>
      </c>
      <c r="D114" s="34" t="s">
        <v>111</v>
      </c>
      <c r="E114" s="34" t="s">
        <v>5</v>
      </c>
      <c r="F114" s="34" t="s">
        <v>74</v>
      </c>
      <c r="G114" s="34" t="s">
        <v>3</v>
      </c>
      <c r="H114" s="34" t="s">
        <v>112</v>
      </c>
      <c r="I114" s="34" t="str">
        <f t="shared" si="1"/>
        <v>Tr3DefInoc</v>
      </c>
      <c r="J114" s="34" t="s">
        <v>415</v>
      </c>
      <c r="K114" s="34">
        <v>80</v>
      </c>
      <c r="L114" s="34">
        <v>0.8</v>
      </c>
      <c r="M114" s="34">
        <v>1.1071487177940904</v>
      </c>
      <c r="N114" s="34">
        <v>2</v>
      </c>
      <c r="O114" s="34">
        <v>0.33333000000000002</v>
      </c>
      <c r="P114" s="34">
        <v>0.61547617313206193</v>
      </c>
      <c r="Q114" s="34">
        <v>33.332999999999998</v>
      </c>
      <c r="R114" s="34">
        <v>0</v>
      </c>
      <c r="S114" s="34">
        <v>0</v>
      </c>
      <c r="T114" s="34">
        <v>0</v>
      </c>
      <c r="U114" s="34">
        <v>100.6</v>
      </c>
      <c r="V114" s="34">
        <v>44.6</v>
      </c>
      <c r="W114" s="34">
        <v>72.8</v>
      </c>
      <c r="X114" s="34">
        <v>73.3</v>
      </c>
      <c r="Y114" s="34">
        <v>71.900000000000006</v>
      </c>
      <c r="Z114" s="34">
        <v>72.666666666666671</v>
      </c>
      <c r="AA114" s="34">
        <v>4.0800000000000003E-2</v>
      </c>
      <c r="AB114" s="34">
        <v>2.2100000000000002E-2</v>
      </c>
      <c r="AC114" s="34">
        <v>8.5000000000000006E-3</v>
      </c>
      <c r="AD114" s="34">
        <v>237.5</v>
      </c>
      <c r="AE114" s="34">
        <v>27.69</v>
      </c>
      <c r="AF114" s="34">
        <v>21.87</v>
      </c>
      <c r="AG114" s="34">
        <v>5.82</v>
      </c>
      <c r="AH114" s="41">
        <v>6.91</v>
      </c>
      <c r="AI114" s="41">
        <v>103</v>
      </c>
      <c r="AJ114" s="41">
        <v>282</v>
      </c>
      <c r="AK114" s="41">
        <v>605</v>
      </c>
      <c r="AL114" s="41">
        <v>4075.6</v>
      </c>
      <c r="AM114" s="41">
        <v>0</v>
      </c>
      <c r="AN114" s="41">
        <v>20.8</v>
      </c>
      <c r="AO114" s="41">
        <v>3.5</v>
      </c>
      <c r="AP114" s="41">
        <v>24.3</v>
      </c>
      <c r="AQ114" s="41">
        <v>72.2</v>
      </c>
      <c r="AR114" s="41">
        <v>6.5</v>
      </c>
      <c r="AS114" s="41">
        <v>5.2</v>
      </c>
      <c r="AT114" s="41">
        <v>168.5</v>
      </c>
      <c r="AU114" s="42" t="s">
        <v>416</v>
      </c>
      <c r="AV114" s="42">
        <v>11</v>
      </c>
      <c r="AW114" s="42">
        <v>3.6080000000000001</v>
      </c>
      <c r="AX114" s="42">
        <v>0.23</v>
      </c>
      <c r="AY114" s="42">
        <v>6.53</v>
      </c>
      <c r="AZ114" s="42">
        <v>1.02</v>
      </c>
      <c r="BA114" s="42">
        <v>0.41</v>
      </c>
      <c r="BB114" s="42">
        <v>0.23</v>
      </c>
      <c r="BC114" s="42">
        <v>52</v>
      </c>
      <c r="BD114" s="42">
        <v>75</v>
      </c>
      <c r="BE114" s="42">
        <v>7</v>
      </c>
      <c r="BF114" s="42">
        <v>13</v>
      </c>
      <c r="BG114" s="42">
        <v>34</v>
      </c>
      <c r="BI114" s="42">
        <v>6</v>
      </c>
      <c r="BJ114" s="42">
        <v>3</v>
      </c>
    </row>
    <row r="115" spans="1:62" x14ac:dyDescent="0.2">
      <c r="A115" s="34" t="s">
        <v>393</v>
      </c>
      <c r="B115" s="34">
        <v>12</v>
      </c>
      <c r="C115" s="34" t="s">
        <v>72</v>
      </c>
      <c r="D115" s="34" t="s">
        <v>116</v>
      </c>
      <c r="E115" s="34" t="s">
        <v>5</v>
      </c>
      <c r="F115" s="34" t="s">
        <v>74</v>
      </c>
      <c r="G115" s="34" t="s">
        <v>3</v>
      </c>
      <c r="H115" s="34" t="s">
        <v>112</v>
      </c>
      <c r="I115" s="34" t="str">
        <f t="shared" si="1"/>
        <v>Tr3DefInoc</v>
      </c>
      <c r="J115" s="34" t="s">
        <v>417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112.2</v>
      </c>
      <c r="V115" s="34">
        <v>45.9</v>
      </c>
      <c r="W115" s="34">
        <v>71.900000000000006</v>
      </c>
      <c r="X115" s="34">
        <v>71.7</v>
      </c>
      <c r="Y115" s="34">
        <v>71.599999999999994</v>
      </c>
      <c r="Z115" s="34">
        <v>71.733333333333334</v>
      </c>
      <c r="AA115" s="34">
        <v>4.19E-2</v>
      </c>
      <c r="AB115" s="34">
        <v>4.8500000000000001E-2</v>
      </c>
      <c r="AC115" s="34">
        <v>7.1999999999999998E-3</v>
      </c>
      <c r="AD115" s="34">
        <v>84.019370460048421</v>
      </c>
      <c r="AE115" s="34">
        <v>28.86</v>
      </c>
      <c r="AF115" s="34">
        <v>22.18</v>
      </c>
      <c r="AG115" s="34">
        <v>6.68</v>
      </c>
      <c r="AH115" s="41">
        <v>6.87</v>
      </c>
      <c r="AI115" s="41">
        <v>102</v>
      </c>
      <c r="AJ115" s="41">
        <v>235</v>
      </c>
      <c r="AK115" s="41">
        <v>548</v>
      </c>
      <c r="AL115" s="41">
        <v>3822.4</v>
      </c>
      <c r="AM115" s="41">
        <v>0</v>
      </c>
      <c r="AN115" s="41">
        <v>20.2</v>
      </c>
      <c r="AO115" s="41">
        <v>3</v>
      </c>
      <c r="AP115" s="41">
        <v>22.6</v>
      </c>
      <c r="AQ115" s="41">
        <v>74.400000000000006</v>
      </c>
      <c r="AR115" s="41">
        <v>6.5</v>
      </c>
      <c r="AS115" s="41">
        <v>4.5999999999999996</v>
      </c>
      <c r="AT115" s="41">
        <v>106.5</v>
      </c>
      <c r="AU115" s="42" t="s">
        <v>418</v>
      </c>
      <c r="AV115" s="42">
        <v>12</v>
      </c>
      <c r="AW115" s="42">
        <v>3.653</v>
      </c>
      <c r="AX115" s="42">
        <v>0.22</v>
      </c>
      <c r="AY115" s="42">
        <v>5.47</v>
      </c>
      <c r="AZ115" s="42">
        <v>1.04</v>
      </c>
      <c r="BA115" s="42">
        <v>0.44</v>
      </c>
      <c r="BB115" s="42">
        <v>0.21</v>
      </c>
      <c r="BC115" s="42">
        <v>53</v>
      </c>
      <c r="BD115" s="42">
        <v>70</v>
      </c>
      <c r="BE115" s="42">
        <v>6</v>
      </c>
      <c r="BF115" s="42">
        <v>13</v>
      </c>
      <c r="BG115" s="42">
        <v>30</v>
      </c>
      <c r="BI115" s="42">
        <v>6</v>
      </c>
      <c r="BJ115" s="42">
        <v>4</v>
      </c>
    </row>
    <row r="116" spans="1:62" x14ac:dyDescent="0.2">
      <c r="A116" s="34" t="s">
        <v>393</v>
      </c>
      <c r="B116" s="34">
        <v>13</v>
      </c>
      <c r="C116" s="34" t="s">
        <v>72</v>
      </c>
      <c r="D116" s="34" t="s">
        <v>120</v>
      </c>
      <c r="E116" s="34" t="s">
        <v>5</v>
      </c>
      <c r="F116" s="34" t="s">
        <v>74</v>
      </c>
      <c r="G116" s="34" t="s">
        <v>3</v>
      </c>
      <c r="H116" s="34" t="s">
        <v>112</v>
      </c>
      <c r="I116" s="34" t="str">
        <f t="shared" si="1"/>
        <v>Tr3DefInoc</v>
      </c>
      <c r="J116" s="34" t="s">
        <v>419</v>
      </c>
      <c r="K116" s="34">
        <v>0</v>
      </c>
      <c r="L116" s="34">
        <v>0</v>
      </c>
      <c r="M116" s="34">
        <v>0</v>
      </c>
      <c r="N116" s="34">
        <v>3</v>
      </c>
      <c r="O116" s="34">
        <v>0.5</v>
      </c>
      <c r="P116" s="34">
        <v>0.78539816339744839</v>
      </c>
      <c r="Q116" s="34">
        <v>50</v>
      </c>
      <c r="R116" s="34">
        <v>0</v>
      </c>
      <c r="S116" s="34">
        <v>0</v>
      </c>
      <c r="T116" s="34">
        <v>0</v>
      </c>
      <c r="U116" s="34">
        <v>102.7</v>
      </c>
      <c r="V116" s="34">
        <v>47.6</v>
      </c>
      <c r="W116" s="34">
        <v>73.099999999999994</v>
      </c>
      <c r="X116" s="34">
        <v>71.8</v>
      </c>
      <c r="Y116" s="34">
        <v>70.7</v>
      </c>
      <c r="Z116" s="34">
        <v>71.86666666666666</v>
      </c>
      <c r="AA116" s="34">
        <v>3.5700000000000003E-2</v>
      </c>
      <c r="AB116" s="34">
        <v>4.4999999999999998E-2</v>
      </c>
      <c r="AC116" s="34">
        <v>6.6E-3</v>
      </c>
      <c r="AD116" s="34">
        <v>75.781250000000014</v>
      </c>
      <c r="AE116" s="34">
        <v>25.73</v>
      </c>
      <c r="AF116" s="34">
        <v>21.93</v>
      </c>
      <c r="AG116" s="34">
        <v>3.8000000000000007</v>
      </c>
      <c r="AH116" s="41">
        <v>6.91</v>
      </c>
      <c r="AI116" s="41">
        <v>117</v>
      </c>
      <c r="AJ116" s="41">
        <v>342</v>
      </c>
      <c r="AK116" s="41">
        <v>654</v>
      </c>
      <c r="AL116" s="41">
        <v>4119.2</v>
      </c>
      <c r="AM116" s="41">
        <v>0</v>
      </c>
      <c r="AN116" s="41">
        <v>21.3</v>
      </c>
      <c r="AO116" s="41">
        <v>4.0999999999999996</v>
      </c>
      <c r="AP116" s="41">
        <v>25.6</v>
      </c>
      <c r="AQ116" s="41">
        <v>70.3</v>
      </c>
      <c r="AR116" s="41">
        <v>6.8</v>
      </c>
      <c r="AS116" s="41">
        <v>4.7</v>
      </c>
      <c r="AT116" s="41">
        <v>193.7</v>
      </c>
      <c r="AU116" s="42" t="s">
        <v>420</v>
      </c>
      <c r="AV116" s="42">
        <v>13</v>
      </c>
      <c r="AW116" s="42">
        <v>3.629</v>
      </c>
      <c r="AX116" s="42">
        <v>0.24</v>
      </c>
      <c r="AY116" s="42">
        <v>6.16</v>
      </c>
      <c r="AZ116" s="42">
        <v>1.02</v>
      </c>
      <c r="BA116" s="42">
        <v>0.4</v>
      </c>
      <c r="BB116" s="42">
        <v>0.23</v>
      </c>
      <c r="BC116" s="42">
        <v>74</v>
      </c>
      <c r="BD116" s="42">
        <v>84</v>
      </c>
      <c r="BE116" s="42">
        <v>9</v>
      </c>
      <c r="BF116" s="42">
        <v>16</v>
      </c>
      <c r="BG116" s="42">
        <v>55</v>
      </c>
      <c r="BI116" s="42">
        <v>7</v>
      </c>
      <c r="BJ116" s="42">
        <v>6</v>
      </c>
    </row>
    <row r="117" spans="1:62" x14ac:dyDescent="0.2">
      <c r="A117" s="34" t="s">
        <v>393</v>
      </c>
      <c r="B117" s="34">
        <v>14</v>
      </c>
      <c r="C117" s="34" t="s">
        <v>72</v>
      </c>
      <c r="D117" s="34" t="s">
        <v>124</v>
      </c>
      <c r="E117" s="34" t="s">
        <v>5</v>
      </c>
      <c r="F117" s="34" t="s">
        <v>74</v>
      </c>
      <c r="G117" s="34" t="s">
        <v>3</v>
      </c>
      <c r="H117" s="34" t="s">
        <v>112</v>
      </c>
      <c r="I117" s="34" t="str">
        <f t="shared" si="1"/>
        <v>Tr3DefInoc</v>
      </c>
      <c r="J117" s="34" t="s">
        <v>421</v>
      </c>
      <c r="K117" s="34">
        <v>86.666699999999992</v>
      </c>
      <c r="L117" s="34">
        <v>0.86666699999999997</v>
      </c>
      <c r="M117" s="34">
        <v>1.1970046422509835</v>
      </c>
      <c r="N117" s="34">
        <v>2</v>
      </c>
      <c r="O117" s="34">
        <v>0.33333333333333326</v>
      </c>
      <c r="P117" s="34">
        <v>0.61547970867038726</v>
      </c>
      <c r="Q117" s="34">
        <v>33.333333333333329</v>
      </c>
      <c r="R117" s="34">
        <v>0</v>
      </c>
      <c r="S117" s="34">
        <v>0</v>
      </c>
      <c r="T117" s="34">
        <v>0</v>
      </c>
      <c r="U117" s="34">
        <v>107.8</v>
      </c>
      <c r="V117" s="34">
        <v>49</v>
      </c>
      <c r="W117" s="34">
        <v>71</v>
      </c>
      <c r="X117" s="34">
        <v>70.599999999999994</v>
      </c>
      <c r="Y117" s="34">
        <v>70.8</v>
      </c>
      <c r="Z117" s="34">
        <v>70.8</v>
      </c>
      <c r="AA117" s="34">
        <v>4.1300000000000003E-2</v>
      </c>
      <c r="AB117" s="34">
        <v>3.9199999999999999E-2</v>
      </c>
      <c r="AC117" s="34">
        <v>6.7000000000000002E-3</v>
      </c>
      <c r="AD117" s="34">
        <v>106.46153846153848</v>
      </c>
      <c r="AE117" s="34">
        <v>26.58</v>
      </c>
      <c r="AF117" s="34">
        <v>22.02</v>
      </c>
      <c r="AG117" s="34">
        <v>4.5599999999999987</v>
      </c>
      <c r="AH117" s="41">
        <v>6.92</v>
      </c>
      <c r="AI117" s="41">
        <v>104</v>
      </c>
      <c r="AJ117" s="41">
        <v>292</v>
      </c>
      <c r="AK117" s="41">
        <v>558</v>
      </c>
      <c r="AL117" s="41">
        <v>4078.2</v>
      </c>
      <c r="AM117" s="41">
        <v>0</v>
      </c>
      <c r="AN117" s="41">
        <v>20.399999999999999</v>
      </c>
      <c r="AO117" s="41">
        <v>3.7</v>
      </c>
      <c r="AP117" s="41">
        <v>22.8</v>
      </c>
      <c r="AQ117" s="41">
        <v>73.5</v>
      </c>
      <c r="AR117" s="41">
        <v>5.4</v>
      </c>
      <c r="AS117" s="41">
        <v>4.9000000000000004</v>
      </c>
      <c r="AT117" s="41">
        <v>149</v>
      </c>
      <c r="AU117" s="42" t="s">
        <v>422</v>
      </c>
      <c r="AV117" s="42">
        <v>14</v>
      </c>
      <c r="AW117" s="42">
        <v>3.7480000000000002</v>
      </c>
      <c r="AX117" s="42">
        <v>0.24</v>
      </c>
      <c r="AY117" s="42">
        <v>6.74</v>
      </c>
      <c r="AZ117" s="42">
        <v>1.01</v>
      </c>
      <c r="BA117" s="42">
        <v>0.39</v>
      </c>
      <c r="BB117" s="42">
        <v>0.22</v>
      </c>
      <c r="BC117" s="42">
        <v>57</v>
      </c>
      <c r="BD117" s="42">
        <v>78</v>
      </c>
      <c r="BE117" s="42">
        <v>8</v>
      </c>
      <c r="BF117" s="42">
        <v>15</v>
      </c>
      <c r="BG117" s="42">
        <v>39</v>
      </c>
      <c r="BI117" s="42">
        <v>7</v>
      </c>
      <c r="BJ117" s="42">
        <v>4</v>
      </c>
    </row>
    <row r="118" spans="1:62" x14ac:dyDescent="0.2">
      <c r="A118" s="34" t="s">
        <v>393</v>
      </c>
      <c r="B118" s="34">
        <v>15</v>
      </c>
      <c r="C118" s="34" t="s">
        <v>72</v>
      </c>
      <c r="D118" s="34" t="s">
        <v>128</v>
      </c>
      <c r="E118" s="34" t="s">
        <v>5</v>
      </c>
      <c r="F118" s="34" t="s">
        <v>74</v>
      </c>
      <c r="G118" s="34" t="s">
        <v>3</v>
      </c>
      <c r="H118" s="34" t="s">
        <v>112</v>
      </c>
      <c r="I118" s="34" t="str">
        <f t="shared" si="1"/>
        <v>Tr3DefInoc</v>
      </c>
      <c r="J118" s="34" t="s">
        <v>423</v>
      </c>
      <c r="K118" s="34">
        <v>2.8571400000000002</v>
      </c>
      <c r="L118" s="34">
        <v>2.85714E-2</v>
      </c>
      <c r="M118" s="34">
        <v>0.16984620233436029</v>
      </c>
      <c r="N118" s="34">
        <v>4</v>
      </c>
      <c r="O118" s="34">
        <v>0.66666666666666652</v>
      </c>
      <c r="P118" s="34">
        <v>0.95531661812450919</v>
      </c>
      <c r="Q118" s="34">
        <v>66.666666666666657</v>
      </c>
      <c r="R118" s="34">
        <v>0</v>
      </c>
      <c r="S118" s="34">
        <v>0</v>
      </c>
      <c r="T118" s="34">
        <v>0</v>
      </c>
      <c r="U118" s="34">
        <v>116.9</v>
      </c>
      <c r="V118" s="34">
        <v>46.4</v>
      </c>
      <c r="W118" s="34">
        <v>72.099999999999994</v>
      </c>
      <c r="X118" s="34">
        <v>73.7</v>
      </c>
      <c r="Y118" s="34">
        <v>72.8</v>
      </c>
      <c r="Z118" s="34">
        <v>72.866666666666674</v>
      </c>
      <c r="AA118" s="34">
        <v>4.3299999999999998E-2</v>
      </c>
      <c r="AB118" s="34">
        <v>4.6699999999999998E-2</v>
      </c>
      <c r="AC118" s="34">
        <v>8.2000000000000007E-3</v>
      </c>
      <c r="AD118" s="34">
        <v>91.168831168831161</v>
      </c>
      <c r="AE118" s="34">
        <v>30.31</v>
      </c>
      <c r="AF118" s="34">
        <v>21.96</v>
      </c>
      <c r="AG118" s="34">
        <v>8.3499999999999979</v>
      </c>
      <c r="AH118" s="41">
        <v>7.13</v>
      </c>
      <c r="AI118" s="41">
        <v>98</v>
      </c>
      <c r="AJ118" s="41">
        <v>220</v>
      </c>
      <c r="AK118" s="41">
        <v>510</v>
      </c>
      <c r="AL118" s="41">
        <v>3749.4</v>
      </c>
      <c r="AM118" s="41">
        <v>0</v>
      </c>
      <c r="AN118" s="41">
        <v>19.8</v>
      </c>
      <c r="AO118" s="41">
        <v>2.8</v>
      </c>
      <c r="AP118" s="41">
        <v>21.4</v>
      </c>
      <c r="AQ118" s="41">
        <v>75.7</v>
      </c>
      <c r="AR118" s="41">
        <v>5.5</v>
      </c>
      <c r="AS118" s="41">
        <v>4.9000000000000004</v>
      </c>
      <c r="AT118" s="41">
        <v>77.400000000000006</v>
      </c>
      <c r="AU118" s="42" t="s">
        <v>424</v>
      </c>
      <c r="AV118" s="42">
        <v>15</v>
      </c>
      <c r="AW118" s="42">
        <v>2.976</v>
      </c>
      <c r="AX118" s="42">
        <v>0.2</v>
      </c>
      <c r="AY118" s="42">
        <v>5.57</v>
      </c>
      <c r="AZ118" s="42">
        <v>0.99</v>
      </c>
      <c r="BA118" s="42">
        <v>0.41</v>
      </c>
      <c r="BB118" s="42">
        <v>0.21</v>
      </c>
      <c r="BC118" s="42">
        <v>49</v>
      </c>
      <c r="BD118" s="42">
        <v>99</v>
      </c>
      <c r="BE118" s="42">
        <v>7</v>
      </c>
      <c r="BF118" s="42">
        <v>13</v>
      </c>
      <c r="BG118" s="42">
        <v>24</v>
      </c>
      <c r="BI118" s="42">
        <v>10</v>
      </c>
      <c r="BJ118" s="42">
        <v>21</v>
      </c>
    </row>
    <row r="119" spans="1:62" x14ac:dyDescent="0.2">
      <c r="A119" s="34" t="s">
        <v>393</v>
      </c>
      <c r="B119" s="34">
        <v>16</v>
      </c>
      <c r="C119" s="34" t="s">
        <v>72</v>
      </c>
      <c r="D119" s="34" t="s">
        <v>132</v>
      </c>
      <c r="E119" s="34" t="s">
        <v>5</v>
      </c>
      <c r="F119" s="34" t="s">
        <v>74</v>
      </c>
      <c r="G119" s="34" t="s">
        <v>3</v>
      </c>
      <c r="H119" s="34" t="s">
        <v>112</v>
      </c>
      <c r="I119" s="34" t="str">
        <f t="shared" si="1"/>
        <v>Tr3DefInoc</v>
      </c>
      <c r="J119" s="34" t="s">
        <v>425</v>
      </c>
      <c r="K119" s="34">
        <v>1.3333299999999999</v>
      </c>
      <c r="L119" s="34">
        <v>1.3333299999999999E-2</v>
      </c>
      <c r="M119" s="34">
        <v>0.1157280605796747</v>
      </c>
      <c r="N119" s="34">
        <v>3</v>
      </c>
      <c r="O119" s="34">
        <v>0.5</v>
      </c>
      <c r="P119" s="34">
        <v>0.78539816339744839</v>
      </c>
      <c r="Q119" s="34">
        <v>50</v>
      </c>
      <c r="R119" s="34">
        <v>0</v>
      </c>
      <c r="S119" s="34">
        <v>0</v>
      </c>
      <c r="T119" s="34">
        <v>0</v>
      </c>
      <c r="U119" s="34">
        <v>113.3</v>
      </c>
      <c r="V119" s="34">
        <v>48.9</v>
      </c>
      <c r="W119" s="34">
        <v>72.5</v>
      </c>
      <c r="X119" s="34">
        <v>72.599999999999994</v>
      </c>
      <c r="Y119" s="34">
        <v>77.400000000000006</v>
      </c>
      <c r="Z119" s="34">
        <v>74.166666666666671</v>
      </c>
      <c r="AA119" s="34">
        <v>5.3800000000000001E-2</v>
      </c>
      <c r="AB119" s="34">
        <v>6.4100000000000004E-2</v>
      </c>
      <c r="AC119" s="34">
        <v>9.2999999999999992E-3</v>
      </c>
      <c r="AD119" s="34">
        <v>81.204379562043798</v>
      </c>
      <c r="AE119" s="34">
        <v>31.01</v>
      </c>
      <c r="AF119" s="34">
        <v>21.64</v>
      </c>
      <c r="AG119" s="34">
        <v>9.370000000000001</v>
      </c>
      <c r="AH119" s="41">
        <v>6.94</v>
      </c>
      <c r="AI119" s="41">
        <v>107</v>
      </c>
      <c r="AJ119" s="41">
        <v>319</v>
      </c>
      <c r="AK119" s="41">
        <v>520</v>
      </c>
      <c r="AL119" s="41">
        <v>3614.9</v>
      </c>
      <c r="AM119" s="41">
        <v>0</v>
      </c>
      <c r="AN119" s="41">
        <v>20.2</v>
      </c>
      <c r="AO119" s="41">
        <v>4.0999999999999996</v>
      </c>
      <c r="AP119" s="41">
        <v>21.5</v>
      </c>
      <c r="AQ119" s="41">
        <v>74.400000000000006</v>
      </c>
      <c r="AR119" s="41">
        <v>6</v>
      </c>
      <c r="AS119" s="41">
        <v>5.8</v>
      </c>
      <c r="AT119" s="41">
        <v>142.1</v>
      </c>
      <c r="AU119" s="42" t="s">
        <v>426</v>
      </c>
      <c r="AV119" s="42">
        <v>16</v>
      </c>
      <c r="AW119" s="42">
        <v>3.718</v>
      </c>
      <c r="AX119" s="42">
        <v>0.25</v>
      </c>
      <c r="AY119" s="42">
        <v>6.31</v>
      </c>
      <c r="AZ119" s="42">
        <v>0.98</v>
      </c>
      <c r="BA119" s="42">
        <v>0.4</v>
      </c>
      <c r="BB119" s="42">
        <v>0.23</v>
      </c>
      <c r="BC119" s="42">
        <v>68</v>
      </c>
      <c r="BD119" s="42">
        <v>81</v>
      </c>
      <c r="BE119" s="42">
        <v>7</v>
      </c>
      <c r="BF119" s="42">
        <v>16</v>
      </c>
      <c r="BG119" s="42">
        <v>36</v>
      </c>
      <c r="BI119" s="44">
        <v>5</v>
      </c>
      <c r="BJ119" s="42">
        <v>6</v>
      </c>
    </row>
    <row r="120" spans="1:62" x14ac:dyDescent="0.2">
      <c r="A120" s="34" t="s">
        <v>393</v>
      </c>
      <c r="B120" s="34">
        <v>17</v>
      </c>
      <c r="C120" s="34" t="s">
        <v>72</v>
      </c>
      <c r="D120" s="34" t="s">
        <v>136</v>
      </c>
      <c r="E120" s="34" t="s">
        <v>5</v>
      </c>
      <c r="F120" s="34" t="s">
        <v>74</v>
      </c>
      <c r="G120" s="34" t="s">
        <v>3</v>
      </c>
      <c r="H120" s="34" t="s">
        <v>112</v>
      </c>
      <c r="I120" s="34" t="str">
        <f t="shared" si="1"/>
        <v>Tr3DefInoc</v>
      </c>
      <c r="J120" s="34" t="s">
        <v>427</v>
      </c>
      <c r="K120" s="34">
        <v>5.3333300000000001</v>
      </c>
      <c r="L120" s="34">
        <v>5.33333E-2</v>
      </c>
      <c r="M120" s="34">
        <v>0.23304372481555141</v>
      </c>
      <c r="N120" s="34">
        <v>4</v>
      </c>
      <c r="O120" s="34">
        <v>0.66666666666666652</v>
      </c>
      <c r="P120" s="34">
        <v>0.95531661812450919</v>
      </c>
      <c r="Q120" s="34">
        <v>66.666666666666657</v>
      </c>
      <c r="R120" s="34">
        <v>0</v>
      </c>
      <c r="S120" s="34">
        <v>0</v>
      </c>
      <c r="T120" s="34">
        <v>0</v>
      </c>
      <c r="U120" s="34">
        <v>105.1</v>
      </c>
      <c r="V120" s="34">
        <v>42.6</v>
      </c>
      <c r="W120" s="34">
        <v>72.099999999999994</v>
      </c>
      <c r="X120" s="34">
        <v>71.400000000000006</v>
      </c>
      <c r="Y120" s="34">
        <v>72.099999999999994</v>
      </c>
      <c r="Z120" s="34">
        <v>71.86666666666666</v>
      </c>
      <c r="AA120" s="34">
        <v>3.7699999999999997E-2</v>
      </c>
      <c r="AB120" s="34">
        <v>4.6699999999999998E-2</v>
      </c>
      <c r="AC120" s="34">
        <v>7.6E-3</v>
      </c>
      <c r="AD120" s="34">
        <v>76.98209718670077</v>
      </c>
      <c r="AE120" s="34">
        <v>28.06</v>
      </c>
      <c r="AF120" s="34">
        <v>21.61</v>
      </c>
      <c r="AG120" s="34">
        <v>6.4499999999999993</v>
      </c>
      <c r="AH120" s="41">
        <v>6.92</v>
      </c>
      <c r="AI120" s="41">
        <v>96</v>
      </c>
      <c r="AJ120" s="41">
        <v>322</v>
      </c>
      <c r="AK120" s="41">
        <v>571</v>
      </c>
      <c r="AL120" s="41">
        <v>3778.9</v>
      </c>
      <c r="AM120" s="41">
        <v>0</v>
      </c>
      <c r="AN120" s="41">
        <v>20.6</v>
      </c>
      <c r="AO120" s="41">
        <v>4</v>
      </c>
      <c r="AP120" s="41">
        <v>23.1</v>
      </c>
      <c r="AQ120" s="41">
        <v>72.900000000000006</v>
      </c>
      <c r="AR120" s="41">
        <v>5.0999999999999996</v>
      </c>
      <c r="AS120" s="41">
        <v>4.4000000000000004</v>
      </c>
      <c r="AT120" s="41">
        <v>115.9</v>
      </c>
      <c r="AU120" s="42" t="s">
        <v>428</v>
      </c>
      <c r="AV120" s="42">
        <v>17</v>
      </c>
      <c r="AW120" s="42">
        <v>3.3580000000000001</v>
      </c>
      <c r="AX120" s="42">
        <v>0.24</v>
      </c>
      <c r="AY120" s="42">
        <v>6.54</v>
      </c>
      <c r="AZ120" s="42">
        <v>0.94</v>
      </c>
      <c r="BA120" s="42">
        <v>0.36</v>
      </c>
      <c r="BB120" s="42">
        <v>0.22</v>
      </c>
      <c r="BC120" s="42">
        <v>53</v>
      </c>
      <c r="BD120" s="42">
        <v>77</v>
      </c>
      <c r="BE120" s="42">
        <v>7</v>
      </c>
      <c r="BF120" s="42">
        <v>13</v>
      </c>
      <c r="BG120" s="42">
        <v>34</v>
      </c>
      <c r="BI120" s="45">
        <v>5</v>
      </c>
      <c r="BJ120" s="42">
        <v>7</v>
      </c>
    </row>
    <row r="121" spans="1:62" x14ac:dyDescent="0.2">
      <c r="A121" s="34" t="s">
        <v>393</v>
      </c>
      <c r="B121" s="34">
        <v>18</v>
      </c>
      <c r="C121" s="34" t="s">
        <v>72</v>
      </c>
      <c r="D121" s="34" t="s">
        <v>140</v>
      </c>
      <c r="E121" s="34" t="s">
        <v>5</v>
      </c>
      <c r="F121" s="34" t="s">
        <v>74</v>
      </c>
      <c r="G121" s="34" t="s">
        <v>3</v>
      </c>
      <c r="H121" s="34" t="s">
        <v>112</v>
      </c>
      <c r="I121" s="34" t="str">
        <f t="shared" si="1"/>
        <v>Tr3DefInoc</v>
      </c>
      <c r="J121" s="34" t="s">
        <v>429</v>
      </c>
      <c r="K121" s="34">
        <v>9.3333300000000001</v>
      </c>
      <c r="L121" s="34">
        <v>9.3333299999999994E-2</v>
      </c>
      <c r="M121" s="34">
        <v>0.31046873162413297</v>
      </c>
      <c r="N121" s="34">
        <v>2</v>
      </c>
      <c r="O121" s="34">
        <v>0.33333333333333326</v>
      </c>
      <c r="P121" s="34">
        <v>0.61547970867038726</v>
      </c>
      <c r="Q121" s="34">
        <v>33.333333333333329</v>
      </c>
      <c r="R121" s="34">
        <v>0</v>
      </c>
      <c r="S121" s="34">
        <v>0</v>
      </c>
      <c r="T121" s="34">
        <v>0</v>
      </c>
      <c r="U121" s="34">
        <v>98.5</v>
      </c>
      <c r="V121" s="34">
        <v>43.6</v>
      </c>
      <c r="W121" s="34">
        <v>72.400000000000006</v>
      </c>
      <c r="X121" s="34">
        <v>72.599999999999994</v>
      </c>
      <c r="Y121" s="34">
        <v>73.099999999999994</v>
      </c>
      <c r="Z121" s="34">
        <v>72.7</v>
      </c>
      <c r="AA121" s="34">
        <v>3.9600000000000003E-2</v>
      </c>
      <c r="AB121" s="34">
        <v>3.8199999999999998E-2</v>
      </c>
      <c r="AC121" s="34">
        <v>7.3000000000000001E-3</v>
      </c>
      <c r="AD121" s="34">
        <v>104.5307443365696</v>
      </c>
      <c r="AE121" s="34">
        <v>25.93</v>
      </c>
      <c r="AF121" s="34">
        <v>20.83</v>
      </c>
      <c r="AG121" s="34">
        <v>5.1000000000000014</v>
      </c>
      <c r="AH121" s="41">
        <v>7.07</v>
      </c>
      <c r="AI121" s="41">
        <v>73</v>
      </c>
      <c r="AJ121" s="41">
        <v>148</v>
      </c>
      <c r="AK121" s="41">
        <v>417</v>
      </c>
      <c r="AL121" s="41">
        <v>3638.6</v>
      </c>
      <c r="AM121" s="41">
        <v>0</v>
      </c>
      <c r="AN121" s="41">
        <v>18.899999999999999</v>
      </c>
      <c r="AO121" s="41">
        <v>2</v>
      </c>
      <c r="AP121" s="41">
        <v>18.399999999999999</v>
      </c>
      <c r="AQ121" s="41">
        <v>79.599999999999994</v>
      </c>
      <c r="AR121" s="41">
        <v>5</v>
      </c>
      <c r="AS121" s="41">
        <v>4.5999999999999996</v>
      </c>
      <c r="AT121" s="41">
        <v>43.9</v>
      </c>
      <c r="AU121" s="42" t="s">
        <v>430</v>
      </c>
      <c r="AV121" s="42">
        <v>18</v>
      </c>
      <c r="AW121" s="42">
        <v>3.2469999999999999</v>
      </c>
      <c r="AX121" s="42">
        <v>0.19</v>
      </c>
      <c r="AY121" s="42">
        <v>5.2</v>
      </c>
      <c r="AZ121" s="42">
        <v>1.1200000000000001</v>
      </c>
      <c r="BA121" s="42">
        <v>0.41</v>
      </c>
      <c r="BB121" s="42">
        <v>0.19</v>
      </c>
      <c r="BC121" s="42">
        <v>41</v>
      </c>
      <c r="BD121" s="42">
        <v>68</v>
      </c>
      <c r="BE121" s="42">
        <v>7</v>
      </c>
      <c r="BF121" s="42">
        <v>11</v>
      </c>
      <c r="BG121" s="42">
        <v>25</v>
      </c>
      <c r="BI121" s="45">
        <v>5</v>
      </c>
      <c r="BJ121" s="42">
        <v>6</v>
      </c>
    </row>
    <row r="122" spans="1:62" x14ac:dyDescent="0.2">
      <c r="A122" s="34" t="s">
        <v>393</v>
      </c>
      <c r="B122" s="34">
        <v>19</v>
      </c>
      <c r="C122" s="34" t="s">
        <v>72</v>
      </c>
      <c r="D122" s="34" t="s">
        <v>144</v>
      </c>
      <c r="E122" s="34" t="s">
        <v>5</v>
      </c>
      <c r="F122" s="34" t="s">
        <v>74</v>
      </c>
      <c r="G122" s="34" t="s">
        <v>3</v>
      </c>
      <c r="H122" s="34" t="s">
        <v>112</v>
      </c>
      <c r="I122" s="34" t="str">
        <f t="shared" si="1"/>
        <v>Tr3DefInoc</v>
      </c>
      <c r="J122" s="34" t="s">
        <v>431</v>
      </c>
      <c r="K122" s="34">
        <v>61.538499999999999</v>
      </c>
      <c r="L122" s="34">
        <v>0.61538499999999996</v>
      </c>
      <c r="M122" s="34">
        <v>0.90183264781123407</v>
      </c>
      <c r="N122" s="34">
        <v>2</v>
      </c>
      <c r="O122" s="34">
        <v>0.33333333333333326</v>
      </c>
      <c r="P122" s="34">
        <v>0.61547970867038726</v>
      </c>
      <c r="Q122" s="34">
        <v>33.333333333333329</v>
      </c>
      <c r="R122" s="34">
        <v>0</v>
      </c>
      <c r="S122" s="34">
        <v>0</v>
      </c>
      <c r="T122" s="34">
        <v>0</v>
      </c>
      <c r="U122" s="34">
        <v>110.8</v>
      </c>
      <c r="V122" s="34">
        <v>50.2</v>
      </c>
      <c r="W122" s="34">
        <v>71.8</v>
      </c>
      <c r="X122" s="34">
        <v>71.400000000000006</v>
      </c>
      <c r="Y122" s="34">
        <v>72.099999999999994</v>
      </c>
      <c r="Z122" s="34">
        <v>71.766666666666666</v>
      </c>
      <c r="AA122" s="34">
        <v>3.8800000000000001E-2</v>
      </c>
      <c r="AB122" s="34">
        <v>4.1500000000000002E-2</v>
      </c>
      <c r="AC122" s="34">
        <v>7.0000000000000001E-3</v>
      </c>
      <c r="AD122" s="34">
        <v>92.173913043478265</v>
      </c>
      <c r="AE122" s="34">
        <v>27.63</v>
      </c>
      <c r="AF122" s="34">
        <v>21.8</v>
      </c>
      <c r="AG122" s="34">
        <v>5.8299999999999983</v>
      </c>
      <c r="AH122" s="41">
        <v>7.12</v>
      </c>
      <c r="AI122" s="41">
        <v>90</v>
      </c>
      <c r="AJ122" s="41">
        <v>228</v>
      </c>
      <c r="AK122" s="41">
        <v>484</v>
      </c>
      <c r="AL122" s="41">
        <v>3378.8</v>
      </c>
      <c r="AM122" s="41">
        <v>0</v>
      </c>
      <c r="AN122" s="41">
        <v>19.600000000000001</v>
      </c>
      <c r="AO122" s="41">
        <v>3</v>
      </c>
      <c r="AP122" s="41">
        <v>20.6</v>
      </c>
      <c r="AQ122" s="41">
        <v>76.5</v>
      </c>
      <c r="AR122" s="41">
        <v>5.3</v>
      </c>
      <c r="AS122" s="41">
        <v>4.8</v>
      </c>
      <c r="AT122" s="41">
        <v>119.4</v>
      </c>
      <c r="AU122" s="42" t="s">
        <v>432</v>
      </c>
      <c r="AV122" s="42">
        <v>19</v>
      </c>
      <c r="AW122" s="42">
        <v>2.8170000000000002</v>
      </c>
      <c r="AX122" s="42">
        <v>0.25</v>
      </c>
      <c r="AY122" s="42">
        <v>6.39</v>
      </c>
      <c r="AZ122" s="42">
        <v>0.86</v>
      </c>
      <c r="BA122" s="42">
        <v>0.31</v>
      </c>
      <c r="BB122" s="42">
        <v>0.21</v>
      </c>
      <c r="BC122" s="42">
        <v>41</v>
      </c>
      <c r="BD122" s="42">
        <v>75</v>
      </c>
      <c r="BE122" s="42">
        <v>6</v>
      </c>
      <c r="BF122" s="42">
        <v>10</v>
      </c>
      <c r="BG122" s="42">
        <v>30</v>
      </c>
      <c r="BI122" s="45">
        <v>5</v>
      </c>
      <c r="BJ122" s="42">
        <v>5</v>
      </c>
    </row>
    <row r="123" spans="1:62" x14ac:dyDescent="0.2">
      <c r="A123" s="34" t="s">
        <v>393</v>
      </c>
      <c r="B123" s="34">
        <v>20</v>
      </c>
      <c r="C123" s="34" t="s">
        <v>72</v>
      </c>
      <c r="D123" s="34" t="s">
        <v>433</v>
      </c>
      <c r="E123" s="34" t="s">
        <v>5</v>
      </c>
      <c r="F123" s="34" t="s">
        <v>74</v>
      </c>
      <c r="G123" s="34" t="s">
        <v>3</v>
      </c>
      <c r="H123" s="34" t="s">
        <v>112</v>
      </c>
      <c r="I123" s="34" t="str">
        <f t="shared" si="1"/>
        <v>Tr3DefInoc</v>
      </c>
      <c r="J123" s="34" t="s">
        <v>434</v>
      </c>
      <c r="K123" s="34">
        <v>86.666699999999992</v>
      </c>
      <c r="L123" s="34">
        <v>0.86666699999999997</v>
      </c>
      <c r="M123" s="34">
        <v>1.1970046422509835</v>
      </c>
      <c r="N123" s="34">
        <v>3</v>
      </c>
      <c r="O123" s="34">
        <v>0.5</v>
      </c>
      <c r="P123" s="34">
        <v>0.78539816339744839</v>
      </c>
      <c r="Q123" s="34">
        <v>50</v>
      </c>
      <c r="R123" s="34">
        <v>0</v>
      </c>
      <c r="S123" s="34">
        <v>0</v>
      </c>
      <c r="T123" s="34">
        <v>0</v>
      </c>
      <c r="U123" s="34">
        <v>106.4</v>
      </c>
      <c r="V123" s="34">
        <v>46.2</v>
      </c>
      <c r="W123" s="34">
        <v>69.7</v>
      </c>
      <c r="X123" s="34">
        <v>69.599999999999994</v>
      </c>
      <c r="Y123" s="34">
        <v>70.400000000000006</v>
      </c>
      <c r="Z123" s="34">
        <v>69.900000000000006</v>
      </c>
      <c r="AA123" s="34">
        <v>3.9800000000000002E-2</v>
      </c>
      <c r="AB123" s="34">
        <v>0.03</v>
      </c>
      <c r="AC123" s="34">
        <v>6.0000000000000001E-3</v>
      </c>
      <c r="AD123" s="34">
        <v>140.83333333333334</v>
      </c>
      <c r="AE123" s="34">
        <v>24.79</v>
      </c>
      <c r="AF123" s="34">
        <v>21.72</v>
      </c>
      <c r="AG123" s="34">
        <v>3.0700000000000003</v>
      </c>
      <c r="AH123" s="41">
        <v>6.97</v>
      </c>
      <c r="AI123" s="41">
        <v>86</v>
      </c>
      <c r="AJ123" s="41">
        <v>211</v>
      </c>
      <c r="AK123" s="41">
        <v>506</v>
      </c>
      <c r="AL123" s="41">
        <v>3375.2</v>
      </c>
      <c r="AM123" s="41">
        <v>0</v>
      </c>
      <c r="AN123" s="41">
        <v>19.8</v>
      </c>
      <c r="AO123" s="41">
        <v>2.7</v>
      </c>
      <c r="AP123" s="41">
        <v>21.3</v>
      </c>
      <c r="AQ123" s="41">
        <v>75.900000000000006</v>
      </c>
      <c r="AR123" s="41">
        <v>5.4</v>
      </c>
      <c r="AS123" s="41">
        <v>4.7</v>
      </c>
      <c r="AT123" s="41">
        <v>85.2</v>
      </c>
      <c r="AU123" s="42" t="s">
        <v>435</v>
      </c>
      <c r="AV123" s="42">
        <v>20</v>
      </c>
      <c r="AW123" s="42">
        <v>3.976</v>
      </c>
      <c r="AX123" s="42">
        <v>0.25</v>
      </c>
      <c r="AY123" s="42">
        <v>6.12</v>
      </c>
      <c r="AZ123" s="42">
        <v>1.1499999999999999</v>
      </c>
      <c r="BA123" s="42">
        <v>0.46</v>
      </c>
      <c r="BB123" s="42">
        <v>0.22</v>
      </c>
      <c r="BC123" s="42">
        <v>45</v>
      </c>
      <c r="BD123" s="42">
        <v>86</v>
      </c>
      <c r="BE123" s="42">
        <v>8</v>
      </c>
      <c r="BF123" s="42">
        <v>11</v>
      </c>
      <c r="BG123" s="42">
        <v>32</v>
      </c>
      <c r="BI123" s="45">
        <v>5</v>
      </c>
      <c r="BJ123" s="42">
        <v>8</v>
      </c>
    </row>
    <row r="124" spans="1:62" x14ac:dyDescent="0.2">
      <c r="A124" s="34" t="s">
        <v>393</v>
      </c>
      <c r="B124" s="34">
        <v>21</v>
      </c>
      <c r="C124" s="34" t="s">
        <v>72</v>
      </c>
      <c r="D124" s="34" t="s">
        <v>148</v>
      </c>
      <c r="E124" s="34" t="s">
        <v>4</v>
      </c>
      <c r="F124" s="34" t="s">
        <v>149</v>
      </c>
      <c r="G124" s="34" t="s">
        <v>7</v>
      </c>
      <c r="H124" s="34" t="s">
        <v>75</v>
      </c>
      <c r="I124" s="34" t="str">
        <f t="shared" si="1"/>
        <v>Tr3AdeUnin</v>
      </c>
      <c r="J124" s="34" t="s">
        <v>436</v>
      </c>
      <c r="K124" s="34"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120.6</v>
      </c>
      <c r="V124" s="34">
        <v>52.7</v>
      </c>
      <c r="W124" s="34">
        <v>72.400000000000006</v>
      </c>
      <c r="X124" s="34">
        <v>72.599999999999994</v>
      </c>
      <c r="Y124" s="34">
        <v>73.099999999999994</v>
      </c>
      <c r="Z124" s="34">
        <v>72.7</v>
      </c>
      <c r="AA124" s="34">
        <v>4.24E-2</v>
      </c>
      <c r="AB124" s="34">
        <v>4.3700000000000003E-2</v>
      </c>
      <c r="AC124" s="34">
        <v>7.3000000000000001E-3</v>
      </c>
      <c r="AD124" s="34">
        <v>96.428571428571416</v>
      </c>
      <c r="AE124" s="34">
        <v>30.02</v>
      </c>
      <c r="AF124" s="34">
        <v>22.01</v>
      </c>
      <c r="AG124" s="34">
        <v>8.009999999999998</v>
      </c>
      <c r="AH124" s="41">
        <v>7.16</v>
      </c>
      <c r="AI124" s="41">
        <v>110</v>
      </c>
      <c r="AJ124" s="41">
        <v>188</v>
      </c>
      <c r="AK124" s="41">
        <v>528</v>
      </c>
      <c r="AL124" s="41">
        <v>3599.1</v>
      </c>
      <c r="AM124" s="41">
        <v>0</v>
      </c>
      <c r="AN124" s="41">
        <v>19.899999999999999</v>
      </c>
      <c r="AO124" s="41">
        <v>2.4</v>
      </c>
      <c r="AP124" s="41">
        <v>22.1</v>
      </c>
      <c r="AQ124" s="41">
        <v>75.400000000000006</v>
      </c>
      <c r="AR124" s="41">
        <v>5.2</v>
      </c>
      <c r="AS124" s="41">
        <v>5.0999999999999996</v>
      </c>
      <c r="AT124" s="41">
        <v>92.7</v>
      </c>
      <c r="AU124" s="42" t="s">
        <v>437</v>
      </c>
      <c r="AV124" s="42">
        <v>21</v>
      </c>
      <c r="AW124" s="42">
        <v>3.9769999999999999</v>
      </c>
      <c r="AX124" s="42">
        <v>0.27</v>
      </c>
      <c r="AY124" s="42">
        <v>5.21</v>
      </c>
      <c r="AZ124" s="42">
        <v>0.88</v>
      </c>
      <c r="BA124" s="42">
        <v>0.42</v>
      </c>
      <c r="BB124" s="42">
        <v>0.26</v>
      </c>
      <c r="BC124" s="42">
        <v>34</v>
      </c>
      <c r="BD124" s="42">
        <v>79</v>
      </c>
      <c r="BE124" s="42">
        <v>6</v>
      </c>
      <c r="BF124" s="42">
        <v>10</v>
      </c>
      <c r="BG124" s="42">
        <v>24</v>
      </c>
      <c r="BI124" s="42">
        <v>8</v>
      </c>
      <c r="BJ124" s="42">
        <v>8</v>
      </c>
    </row>
    <row r="125" spans="1:62" x14ac:dyDescent="0.2">
      <c r="A125" s="34" t="s">
        <v>393</v>
      </c>
      <c r="B125" s="34">
        <v>22</v>
      </c>
      <c r="C125" s="34" t="s">
        <v>72</v>
      </c>
      <c r="D125" s="34" t="s">
        <v>153</v>
      </c>
      <c r="E125" s="34" t="s">
        <v>4</v>
      </c>
      <c r="F125" s="34" t="s">
        <v>149</v>
      </c>
      <c r="G125" s="34" t="s">
        <v>7</v>
      </c>
      <c r="H125" s="34" t="s">
        <v>75</v>
      </c>
      <c r="I125" s="34" t="str">
        <f t="shared" si="1"/>
        <v>Tr3AdeUnin</v>
      </c>
      <c r="J125" s="34" t="s">
        <v>438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123.8</v>
      </c>
      <c r="V125" s="34">
        <v>49.7</v>
      </c>
      <c r="W125" s="34">
        <v>71.599999999999994</v>
      </c>
      <c r="X125" s="34">
        <v>72.8</v>
      </c>
      <c r="Y125" s="34">
        <v>72.400000000000006</v>
      </c>
      <c r="Z125" s="34">
        <v>72.266666666666666</v>
      </c>
      <c r="AA125" s="34">
        <v>4.24E-2</v>
      </c>
      <c r="AB125" s="34">
        <v>3.95E-2</v>
      </c>
      <c r="AC125" s="34">
        <v>8.3000000000000001E-3</v>
      </c>
      <c r="AD125" s="34">
        <v>109.29487179487178</v>
      </c>
      <c r="AE125" s="34">
        <v>31.26</v>
      </c>
      <c r="AF125" s="34">
        <v>21.98</v>
      </c>
      <c r="AG125" s="34">
        <v>9.2800000000000011</v>
      </c>
      <c r="AH125" s="41">
        <v>7.2</v>
      </c>
      <c r="AI125" s="41">
        <v>86</v>
      </c>
      <c r="AJ125" s="41">
        <v>143</v>
      </c>
      <c r="AK125" s="41">
        <v>547</v>
      </c>
      <c r="AL125" s="41">
        <v>3486.3</v>
      </c>
      <c r="AM125" s="41">
        <v>0</v>
      </c>
      <c r="AN125" s="41">
        <v>19.899999999999999</v>
      </c>
      <c r="AO125" s="41">
        <v>1.8</v>
      </c>
      <c r="AP125" s="41">
        <v>22.9</v>
      </c>
      <c r="AQ125" s="41">
        <v>75.3</v>
      </c>
      <c r="AR125" s="41">
        <v>4.8</v>
      </c>
      <c r="AS125" s="41">
        <v>4.5999999999999996</v>
      </c>
      <c r="AT125" s="41">
        <v>52.7</v>
      </c>
      <c r="AU125" s="42" t="s">
        <v>439</v>
      </c>
      <c r="AV125" s="42">
        <v>22</v>
      </c>
      <c r="AW125" s="42">
        <v>3.18</v>
      </c>
      <c r="AX125" s="42">
        <v>0.31</v>
      </c>
      <c r="AY125" s="42">
        <v>5.72</v>
      </c>
      <c r="AZ125" s="42">
        <v>1.04</v>
      </c>
      <c r="BA125" s="42">
        <v>0.41</v>
      </c>
      <c r="BB125" s="42">
        <v>0.26</v>
      </c>
      <c r="BC125" s="42">
        <v>46</v>
      </c>
      <c r="BD125" s="42">
        <v>91</v>
      </c>
      <c r="BE125" s="42">
        <v>8</v>
      </c>
      <c r="BF125" s="42">
        <v>13</v>
      </c>
      <c r="BG125" s="42">
        <v>28</v>
      </c>
      <c r="BI125" s="42">
        <v>11</v>
      </c>
      <c r="BJ125" s="42">
        <v>12</v>
      </c>
    </row>
    <row r="126" spans="1:62" x14ac:dyDescent="0.2">
      <c r="A126" s="34" t="s">
        <v>393</v>
      </c>
      <c r="B126" s="34">
        <v>23</v>
      </c>
      <c r="C126" s="34" t="s">
        <v>72</v>
      </c>
      <c r="D126" s="34" t="s">
        <v>157</v>
      </c>
      <c r="E126" s="34" t="s">
        <v>4</v>
      </c>
      <c r="F126" s="34" t="s">
        <v>149</v>
      </c>
      <c r="G126" s="34" t="s">
        <v>7</v>
      </c>
      <c r="H126" s="34" t="s">
        <v>75</v>
      </c>
      <c r="I126" s="34" t="str">
        <f t="shared" si="1"/>
        <v>Tr3AdeUnin</v>
      </c>
      <c r="J126" s="34" t="s">
        <v>440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113.6</v>
      </c>
      <c r="V126" s="34">
        <v>49</v>
      </c>
      <c r="W126" s="34">
        <v>70.7</v>
      </c>
      <c r="X126" s="34">
        <v>71.099999999999994</v>
      </c>
      <c r="Y126" s="34">
        <v>71.400000000000006</v>
      </c>
      <c r="Z126" s="34">
        <v>71.066666666666677</v>
      </c>
      <c r="AA126" s="34">
        <v>4.1200000000000001E-2</v>
      </c>
      <c r="AB126" s="34">
        <v>4.36E-2</v>
      </c>
      <c r="AC126" s="34">
        <v>6.7000000000000002E-3</v>
      </c>
      <c r="AD126" s="34">
        <v>93.495934959349597</v>
      </c>
      <c r="AE126" s="34">
        <v>26.22</v>
      </c>
      <c r="AF126" s="34">
        <v>21.91</v>
      </c>
      <c r="AG126" s="34">
        <v>4.3099999999999987</v>
      </c>
      <c r="AH126" s="41">
        <v>7.08</v>
      </c>
      <c r="AI126" s="41">
        <v>88</v>
      </c>
      <c r="AJ126" s="41">
        <v>193</v>
      </c>
      <c r="AK126" s="41">
        <v>556</v>
      </c>
      <c r="AL126" s="41">
        <v>3534.8</v>
      </c>
      <c r="AM126" s="41">
        <v>0</v>
      </c>
      <c r="AN126" s="41">
        <v>20.100000000000001</v>
      </c>
      <c r="AO126" s="41">
        <v>2.5</v>
      </c>
      <c r="AP126" s="41">
        <v>23</v>
      </c>
      <c r="AQ126" s="41">
        <v>74.5</v>
      </c>
      <c r="AR126" s="41">
        <v>4.4000000000000004</v>
      </c>
      <c r="AS126" s="41">
        <v>4.2</v>
      </c>
      <c r="AT126" s="41">
        <v>79.900000000000006</v>
      </c>
      <c r="AU126" s="42" t="s">
        <v>441</v>
      </c>
      <c r="AV126" s="42">
        <v>23</v>
      </c>
      <c r="AW126" s="42">
        <v>4.3330000000000002</v>
      </c>
      <c r="AX126" s="42">
        <v>0.32</v>
      </c>
      <c r="AY126" s="42">
        <v>5.75</v>
      </c>
      <c r="AZ126" s="42">
        <v>1.08</v>
      </c>
      <c r="BA126" s="42">
        <v>0.4</v>
      </c>
      <c r="BB126" s="42">
        <v>0.23</v>
      </c>
      <c r="BC126" s="42">
        <v>54</v>
      </c>
      <c r="BD126" s="42">
        <v>96</v>
      </c>
      <c r="BE126" s="42">
        <v>8</v>
      </c>
      <c r="BF126" s="42">
        <v>10</v>
      </c>
      <c r="BG126" s="42">
        <v>28</v>
      </c>
      <c r="BI126" s="42">
        <v>15</v>
      </c>
      <c r="BJ126" s="42">
        <v>13</v>
      </c>
    </row>
    <row r="127" spans="1:62" x14ac:dyDescent="0.2">
      <c r="A127" s="34" t="s">
        <v>393</v>
      </c>
      <c r="B127" s="34">
        <v>24</v>
      </c>
      <c r="C127" s="34" t="s">
        <v>72</v>
      </c>
      <c r="D127" s="34" t="s">
        <v>161</v>
      </c>
      <c r="E127" s="34" t="s">
        <v>4</v>
      </c>
      <c r="F127" s="34" t="s">
        <v>149</v>
      </c>
      <c r="G127" s="34" t="s">
        <v>7</v>
      </c>
      <c r="H127" s="34" t="s">
        <v>75</v>
      </c>
      <c r="I127" s="34" t="str">
        <f t="shared" si="1"/>
        <v>Tr3AdeUnin</v>
      </c>
      <c r="J127" s="34" t="s">
        <v>442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123.4</v>
      </c>
      <c r="V127" s="34">
        <v>52.4</v>
      </c>
      <c r="W127" s="34">
        <v>71.599999999999994</v>
      </c>
      <c r="X127" s="34">
        <v>71.400000000000006</v>
      </c>
      <c r="Y127" s="34">
        <v>71</v>
      </c>
      <c r="Z127" s="34">
        <v>71.333333333333329</v>
      </c>
      <c r="AA127" s="34">
        <v>4.8599999999999997E-2</v>
      </c>
      <c r="AB127" s="34">
        <v>5.1999999999999998E-2</v>
      </c>
      <c r="AC127" s="34">
        <v>8.5000000000000006E-3</v>
      </c>
      <c r="AD127" s="34">
        <v>92.18390804597702</v>
      </c>
      <c r="AE127" s="34">
        <v>27.55</v>
      </c>
      <c r="AF127" s="34">
        <v>21.99</v>
      </c>
      <c r="AG127" s="34">
        <v>5.5600000000000023</v>
      </c>
      <c r="AH127" s="41">
        <v>7.15</v>
      </c>
      <c r="AI127" s="41">
        <v>95</v>
      </c>
      <c r="AJ127" s="41">
        <v>182</v>
      </c>
      <c r="AK127" s="41">
        <v>498</v>
      </c>
      <c r="AL127" s="41">
        <v>3409.1</v>
      </c>
      <c r="AM127" s="41">
        <v>0</v>
      </c>
      <c r="AN127" s="41">
        <v>19.600000000000001</v>
      </c>
      <c r="AO127" s="41">
        <v>2.4</v>
      </c>
      <c r="AP127" s="41">
        <v>21.2</v>
      </c>
      <c r="AQ127" s="41">
        <v>76.5</v>
      </c>
      <c r="AR127" s="41">
        <v>4.5999999999999996</v>
      </c>
      <c r="AS127" s="41">
        <v>4.4000000000000004</v>
      </c>
      <c r="AT127" s="41">
        <v>64.2</v>
      </c>
      <c r="AU127" s="42" t="s">
        <v>443</v>
      </c>
      <c r="AV127" s="42">
        <v>24</v>
      </c>
      <c r="AW127" s="42">
        <v>4.3840000000000003</v>
      </c>
      <c r="AX127" s="42">
        <v>0.39</v>
      </c>
      <c r="AY127" s="42">
        <v>6.77</v>
      </c>
      <c r="AZ127" s="42">
        <v>1.2</v>
      </c>
      <c r="BA127" s="42">
        <v>0.44</v>
      </c>
      <c r="BB127" s="42">
        <v>0.31</v>
      </c>
      <c r="BC127" s="42">
        <v>61</v>
      </c>
      <c r="BD127" s="42">
        <v>115</v>
      </c>
      <c r="BE127" s="42">
        <v>10</v>
      </c>
      <c r="BF127" s="42">
        <v>13</v>
      </c>
      <c r="BG127" s="42">
        <v>35</v>
      </c>
      <c r="BI127" s="42">
        <v>12</v>
      </c>
      <c r="BJ127" s="42">
        <v>23</v>
      </c>
    </row>
    <row r="128" spans="1:62" x14ac:dyDescent="0.2">
      <c r="A128" s="34" t="s">
        <v>393</v>
      </c>
      <c r="B128" s="34">
        <v>25</v>
      </c>
      <c r="C128" s="34" t="s">
        <v>72</v>
      </c>
      <c r="D128" s="34" t="s">
        <v>165</v>
      </c>
      <c r="E128" s="34" t="s">
        <v>4</v>
      </c>
      <c r="F128" s="34" t="s">
        <v>149</v>
      </c>
      <c r="G128" s="34" t="s">
        <v>7</v>
      </c>
      <c r="H128" s="34" t="s">
        <v>75</v>
      </c>
      <c r="I128" s="34" t="str">
        <f t="shared" si="1"/>
        <v>Tr3AdeUnin</v>
      </c>
      <c r="J128" s="34" t="s">
        <v>444</v>
      </c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4">
        <v>0</v>
      </c>
      <c r="S128" s="34">
        <v>0</v>
      </c>
      <c r="T128" s="34">
        <v>0</v>
      </c>
      <c r="U128" s="34">
        <v>116</v>
      </c>
      <c r="V128" s="34">
        <v>50.8</v>
      </c>
      <c r="W128" s="34">
        <v>71.7</v>
      </c>
      <c r="X128" s="34">
        <v>71</v>
      </c>
      <c r="Y128" s="34">
        <v>70.900000000000006</v>
      </c>
      <c r="Z128" s="34">
        <v>71.2</v>
      </c>
      <c r="AA128" s="34">
        <v>3.8399999999999997E-2</v>
      </c>
      <c r="AB128" s="34">
        <v>3.5999999999999997E-2</v>
      </c>
      <c r="AC128" s="34">
        <v>6.1999999999999998E-3</v>
      </c>
      <c r="AD128" s="34">
        <v>108.05369127516779</v>
      </c>
      <c r="AE128" s="34">
        <v>25.65</v>
      </c>
      <c r="AF128" s="34">
        <v>22.14</v>
      </c>
      <c r="AG128" s="34">
        <v>3.509999999999998</v>
      </c>
      <c r="AH128" s="41">
        <v>7.15</v>
      </c>
      <c r="AI128" s="41">
        <v>97</v>
      </c>
      <c r="AJ128" s="41">
        <v>202</v>
      </c>
      <c r="AK128" s="41">
        <v>516</v>
      </c>
      <c r="AL128" s="41">
        <v>3718.9</v>
      </c>
      <c r="AM128" s="41">
        <v>0</v>
      </c>
      <c r="AN128" s="41">
        <v>19.8</v>
      </c>
      <c r="AO128" s="41">
        <v>2.6</v>
      </c>
      <c r="AP128" s="41">
        <v>21.7</v>
      </c>
      <c r="AQ128" s="41">
        <v>75.7</v>
      </c>
      <c r="AR128" s="41">
        <v>5.0999999999999996</v>
      </c>
      <c r="AS128" s="41">
        <v>4.9000000000000004</v>
      </c>
      <c r="AT128" s="41">
        <v>72.7</v>
      </c>
      <c r="AU128" s="42" t="s">
        <v>445</v>
      </c>
      <c r="AV128" s="42">
        <v>25</v>
      </c>
      <c r="AW128" s="42">
        <v>4.2889999999999997</v>
      </c>
      <c r="AX128" s="42">
        <v>0.4</v>
      </c>
      <c r="AY128" s="42">
        <v>5.81</v>
      </c>
      <c r="AZ128" s="42">
        <v>0.94</v>
      </c>
      <c r="BA128" s="42">
        <v>0.34</v>
      </c>
      <c r="BB128" s="42">
        <v>0.28999999999999998</v>
      </c>
      <c r="BC128" s="42">
        <v>57</v>
      </c>
      <c r="BD128" s="42">
        <v>130</v>
      </c>
      <c r="BE128" s="42">
        <v>9</v>
      </c>
      <c r="BF128" s="42">
        <v>10</v>
      </c>
      <c r="BG128" s="42">
        <v>37</v>
      </c>
      <c r="BI128" s="42">
        <v>13</v>
      </c>
      <c r="BJ128" s="42">
        <v>41</v>
      </c>
    </row>
    <row r="129" spans="1:62" x14ac:dyDescent="0.2">
      <c r="A129" s="34" t="s">
        <v>393</v>
      </c>
      <c r="B129" s="34">
        <v>26</v>
      </c>
      <c r="C129" s="34" t="s">
        <v>72</v>
      </c>
      <c r="D129" s="34" t="s">
        <v>169</v>
      </c>
      <c r="E129" s="34" t="s">
        <v>4</v>
      </c>
      <c r="F129" s="34" t="s">
        <v>149</v>
      </c>
      <c r="G129" s="34" t="s">
        <v>7</v>
      </c>
      <c r="H129" s="34" t="s">
        <v>75</v>
      </c>
      <c r="I129" s="34" t="str">
        <f t="shared" si="1"/>
        <v>Tr3AdeUnin</v>
      </c>
      <c r="J129" s="34" t="s">
        <v>446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110.8</v>
      </c>
      <c r="V129" s="34">
        <v>49.5</v>
      </c>
      <c r="W129" s="34">
        <v>71.8</v>
      </c>
      <c r="X129" s="34">
        <v>71.7</v>
      </c>
      <c r="Y129" s="34">
        <v>71</v>
      </c>
      <c r="Z129" s="34">
        <v>71.5</v>
      </c>
      <c r="AA129" s="34">
        <v>2.18E-2</v>
      </c>
      <c r="AB129" s="34">
        <v>1.7600000000000001E-2</v>
      </c>
      <c r="AC129" s="34">
        <v>4.0000000000000001E-3</v>
      </c>
      <c r="AD129" s="34">
        <v>130.88235294117646</v>
      </c>
      <c r="AE129" s="34">
        <v>27.82</v>
      </c>
      <c r="AF129" s="34">
        <v>21.85</v>
      </c>
      <c r="AG129" s="34">
        <v>5.9699999999999989</v>
      </c>
      <c r="AH129" s="41">
        <v>7.3</v>
      </c>
      <c r="AI129" s="41">
        <v>87</v>
      </c>
      <c r="AJ129" s="41">
        <v>141</v>
      </c>
      <c r="AK129" s="41">
        <v>485</v>
      </c>
      <c r="AL129" s="41">
        <v>3343.5</v>
      </c>
      <c r="AM129" s="41">
        <v>0</v>
      </c>
      <c r="AN129" s="41">
        <v>19.399999999999999</v>
      </c>
      <c r="AO129" s="41">
        <v>1.9</v>
      </c>
      <c r="AP129" s="41">
        <v>20.8</v>
      </c>
      <c r="AQ129" s="41">
        <v>77.3</v>
      </c>
      <c r="AR129" s="41">
        <v>6.1</v>
      </c>
      <c r="AS129" s="41">
        <v>4.4000000000000004</v>
      </c>
      <c r="AT129" s="41">
        <v>56.8</v>
      </c>
      <c r="AU129" s="42" t="s">
        <v>447</v>
      </c>
      <c r="AV129" s="42">
        <v>26</v>
      </c>
      <c r="AW129" s="42">
        <v>3.742</v>
      </c>
      <c r="AX129" s="42">
        <v>0.38</v>
      </c>
      <c r="AY129" s="42">
        <v>5.96</v>
      </c>
      <c r="AZ129" s="42">
        <v>0.87</v>
      </c>
      <c r="BA129" s="42">
        <v>0.3</v>
      </c>
      <c r="BB129" s="42">
        <v>0.3</v>
      </c>
      <c r="BC129" s="42">
        <v>53</v>
      </c>
      <c r="BD129" s="42">
        <v>92</v>
      </c>
      <c r="BE129" s="42">
        <v>8</v>
      </c>
      <c r="BF129" s="42">
        <v>14</v>
      </c>
      <c r="BG129" s="42">
        <v>36</v>
      </c>
      <c r="BI129" s="42">
        <v>9</v>
      </c>
      <c r="BJ129" s="42">
        <v>8</v>
      </c>
    </row>
    <row r="130" spans="1:62" x14ac:dyDescent="0.2">
      <c r="A130" s="34" t="s">
        <v>393</v>
      </c>
      <c r="B130" s="34">
        <v>27</v>
      </c>
      <c r="C130" s="34" t="s">
        <v>72</v>
      </c>
      <c r="D130" s="34" t="s">
        <v>173</v>
      </c>
      <c r="E130" s="34" t="s">
        <v>4</v>
      </c>
      <c r="F130" s="34" t="s">
        <v>149</v>
      </c>
      <c r="G130" s="34" t="s">
        <v>7</v>
      </c>
      <c r="H130" s="34" t="s">
        <v>75</v>
      </c>
      <c r="I130" s="34" t="str">
        <f t="shared" si="1"/>
        <v>Tr3AdeUnin</v>
      </c>
      <c r="J130" s="34" t="s">
        <v>448</v>
      </c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4">
        <v>0</v>
      </c>
      <c r="S130" s="34">
        <v>0</v>
      </c>
      <c r="T130" s="34">
        <v>0</v>
      </c>
      <c r="U130" s="34">
        <v>117.1</v>
      </c>
      <c r="V130" s="34">
        <v>49</v>
      </c>
      <c r="W130" s="34">
        <v>71.7</v>
      </c>
      <c r="X130" s="34">
        <v>71.400000000000006</v>
      </c>
      <c r="Y130" s="34">
        <v>70.599999999999994</v>
      </c>
      <c r="Z130" s="34">
        <v>71.233333333333334</v>
      </c>
      <c r="AA130" s="34">
        <v>3.04E-2</v>
      </c>
      <c r="AB130" s="34">
        <v>2.9899999999999999E-2</v>
      </c>
      <c r="AC130" s="34">
        <v>6.4999999999999997E-3</v>
      </c>
      <c r="AD130" s="34">
        <v>102.13675213675214</v>
      </c>
      <c r="AE130" s="34">
        <v>29.11</v>
      </c>
      <c r="AF130" s="34">
        <v>21.76</v>
      </c>
      <c r="AG130" s="34">
        <v>7.3499999999999979</v>
      </c>
      <c r="AH130" s="41">
        <v>7.12</v>
      </c>
      <c r="AI130" s="41">
        <v>99</v>
      </c>
      <c r="AJ130" s="41">
        <v>188</v>
      </c>
      <c r="AK130" s="41">
        <v>520</v>
      </c>
      <c r="AL130" s="41">
        <v>3689</v>
      </c>
      <c r="AM130" s="41">
        <v>0</v>
      </c>
      <c r="AN130" s="41">
        <v>19.8</v>
      </c>
      <c r="AO130" s="41">
        <v>2.4</v>
      </c>
      <c r="AP130" s="41">
        <v>21.9</v>
      </c>
      <c r="AQ130" s="41">
        <v>75.7</v>
      </c>
      <c r="AR130" s="41">
        <v>4.9000000000000004</v>
      </c>
      <c r="AS130" s="41">
        <v>4.4000000000000004</v>
      </c>
      <c r="AT130" s="41">
        <v>68.3</v>
      </c>
      <c r="AU130" s="42" t="s">
        <v>449</v>
      </c>
      <c r="AV130" s="42">
        <v>27</v>
      </c>
      <c r="AW130" s="42">
        <v>4.2489999999999997</v>
      </c>
      <c r="AX130" s="42">
        <v>0.3</v>
      </c>
      <c r="AY130" s="42">
        <v>5.14</v>
      </c>
      <c r="AZ130" s="42">
        <v>1.01</v>
      </c>
      <c r="BA130" s="42">
        <v>0.38</v>
      </c>
      <c r="BB130" s="42">
        <v>0.28000000000000003</v>
      </c>
      <c r="BC130" s="42">
        <v>55</v>
      </c>
      <c r="BD130" s="42">
        <v>88</v>
      </c>
      <c r="BE130" s="42">
        <v>7</v>
      </c>
      <c r="BF130" s="42">
        <v>12</v>
      </c>
      <c r="BG130" s="42">
        <v>28</v>
      </c>
      <c r="BI130" s="42">
        <v>5</v>
      </c>
      <c r="BJ130" s="42">
        <v>7</v>
      </c>
    </row>
    <row r="131" spans="1:62" x14ac:dyDescent="0.2">
      <c r="A131" s="34" t="s">
        <v>393</v>
      </c>
      <c r="B131" s="34">
        <v>28</v>
      </c>
      <c r="C131" s="34" t="s">
        <v>72</v>
      </c>
      <c r="D131" s="34" t="s">
        <v>177</v>
      </c>
      <c r="E131" s="34" t="s">
        <v>4</v>
      </c>
      <c r="F131" s="34" t="s">
        <v>149</v>
      </c>
      <c r="G131" s="34" t="s">
        <v>7</v>
      </c>
      <c r="H131" s="34" t="s">
        <v>75</v>
      </c>
      <c r="I131" s="34" t="str">
        <f t="shared" ref="I131:I163" si="2">_xlfn.CONCAT(A131,F131,H131)</f>
        <v>Tr3AdeUnin</v>
      </c>
      <c r="J131" s="34" t="s">
        <v>450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110.3</v>
      </c>
      <c r="V131" s="34">
        <v>46.5</v>
      </c>
      <c r="W131" s="34">
        <v>70.8</v>
      </c>
      <c r="X131" s="34">
        <v>71.400000000000006</v>
      </c>
      <c r="Y131" s="34">
        <v>70.400000000000006</v>
      </c>
      <c r="Z131" s="34">
        <v>70.86666666666666</v>
      </c>
      <c r="AA131" s="34">
        <v>3.3000000000000002E-2</v>
      </c>
      <c r="AB131" s="34">
        <v>3.0099999999999998E-2</v>
      </c>
      <c r="AC131" s="34">
        <v>4.7999999999999996E-3</v>
      </c>
      <c r="AD131" s="34">
        <v>111.4624505928854</v>
      </c>
      <c r="AE131" s="34">
        <v>27.39</v>
      </c>
      <c r="AF131" s="34">
        <v>21.79</v>
      </c>
      <c r="AG131" s="34">
        <v>5.6000000000000014</v>
      </c>
      <c r="AH131" s="41">
        <v>7.19</v>
      </c>
      <c r="AI131" s="41">
        <v>81</v>
      </c>
      <c r="AJ131" s="41">
        <v>146</v>
      </c>
      <c r="AK131" s="41">
        <v>520</v>
      </c>
      <c r="AL131" s="41">
        <v>3549.8</v>
      </c>
      <c r="AM131" s="41">
        <v>0</v>
      </c>
      <c r="AN131" s="41">
        <v>19.7</v>
      </c>
      <c r="AO131" s="41">
        <v>1.9</v>
      </c>
      <c r="AP131" s="41">
        <v>22</v>
      </c>
      <c r="AQ131" s="41">
        <v>76.099999999999994</v>
      </c>
      <c r="AR131" s="41">
        <v>5.0999999999999996</v>
      </c>
      <c r="AS131" s="41">
        <v>4.3</v>
      </c>
      <c r="AT131" s="41">
        <v>52.4</v>
      </c>
      <c r="AU131" s="43" t="s">
        <v>451</v>
      </c>
      <c r="AV131" s="42">
        <v>28</v>
      </c>
      <c r="AW131" s="42">
        <v>3.556</v>
      </c>
      <c r="AX131" s="42">
        <v>0.2</v>
      </c>
      <c r="AY131" s="42">
        <v>5.28</v>
      </c>
      <c r="AZ131" s="42">
        <v>0.83</v>
      </c>
      <c r="BA131" s="42">
        <v>0.36</v>
      </c>
      <c r="BB131" s="42">
        <v>0.22</v>
      </c>
      <c r="BC131" s="42">
        <v>39</v>
      </c>
      <c r="BD131" s="42">
        <v>1190</v>
      </c>
      <c r="BE131" s="42">
        <v>7</v>
      </c>
      <c r="BF131" s="42">
        <v>11</v>
      </c>
      <c r="BG131" s="42">
        <v>21</v>
      </c>
      <c r="BI131" s="42">
        <v>6</v>
      </c>
      <c r="BJ131" s="42">
        <v>10</v>
      </c>
    </row>
    <row r="132" spans="1:62" x14ac:dyDescent="0.2">
      <c r="A132" s="34" t="s">
        <v>393</v>
      </c>
      <c r="B132" s="34">
        <v>29</v>
      </c>
      <c r="C132" s="34" t="s">
        <v>72</v>
      </c>
      <c r="D132" s="34" t="s">
        <v>181</v>
      </c>
      <c r="E132" s="34" t="s">
        <v>4</v>
      </c>
      <c r="F132" s="34" t="s">
        <v>149</v>
      </c>
      <c r="G132" s="34" t="s">
        <v>7</v>
      </c>
      <c r="H132" s="34" t="s">
        <v>75</v>
      </c>
      <c r="I132" s="34" t="str">
        <f t="shared" si="2"/>
        <v>Tr3AdeUnin</v>
      </c>
      <c r="J132" s="34" t="s">
        <v>452</v>
      </c>
      <c r="K132" s="34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119.2</v>
      </c>
      <c r="V132" s="34">
        <v>52.4</v>
      </c>
      <c r="W132" s="34">
        <v>70.599999999999994</v>
      </c>
      <c r="X132" s="34">
        <v>69.599999999999994</v>
      </c>
      <c r="Y132" s="34">
        <v>70.3</v>
      </c>
      <c r="Z132" s="34">
        <v>70.166666666666671</v>
      </c>
      <c r="AA132" s="34">
        <v>1.4999999999999999E-2</v>
      </c>
      <c r="AB132" s="34">
        <v>1.4999999999999999E-2</v>
      </c>
      <c r="AC132" s="34">
        <v>3.5999999999999999E-3</v>
      </c>
      <c r="AD132" s="34">
        <v>100</v>
      </c>
      <c r="AE132" s="34">
        <v>27.17</v>
      </c>
      <c r="AF132" s="34">
        <v>21.69</v>
      </c>
      <c r="AG132" s="34">
        <v>5.48</v>
      </c>
      <c r="AH132" s="41">
        <v>7.19</v>
      </c>
      <c r="AI132" s="41">
        <v>107</v>
      </c>
      <c r="AJ132" s="41">
        <v>193</v>
      </c>
      <c r="AK132" s="41">
        <v>445</v>
      </c>
      <c r="AL132" s="41">
        <v>3303.8</v>
      </c>
      <c r="AM132" s="41">
        <v>0</v>
      </c>
      <c r="AN132" s="41">
        <v>19.2</v>
      </c>
      <c r="AO132" s="41">
        <v>2.6</v>
      </c>
      <c r="AP132" s="41">
        <v>19.3</v>
      </c>
      <c r="AQ132" s="41">
        <v>78.099999999999994</v>
      </c>
      <c r="AR132" s="41">
        <v>5.4</v>
      </c>
      <c r="AS132" s="41">
        <v>5.5</v>
      </c>
      <c r="AT132" s="41">
        <v>77.2</v>
      </c>
      <c r="AU132" s="42" t="s">
        <v>453</v>
      </c>
      <c r="AV132" s="42">
        <v>29</v>
      </c>
      <c r="AW132" s="42">
        <v>4.415</v>
      </c>
      <c r="AX132" s="42">
        <v>0.36</v>
      </c>
      <c r="AY132" s="42">
        <v>5.43</v>
      </c>
      <c r="AZ132" s="42">
        <v>0.93</v>
      </c>
      <c r="BA132" s="42">
        <v>0.32</v>
      </c>
      <c r="BB132" s="42">
        <v>0.27</v>
      </c>
      <c r="BC132" s="42">
        <v>59</v>
      </c>
      <c r="BD132" s="42">
        <v>90</v>
      </c>
      <c r="BE132" s="42">
        <v>9</v>
      </c>
      <c r="BF132" s="42">
        <v>11</v>
      </c>
      <c r="BG132" s="42">
        <v>35</v>
      </c>
      <c r="BI132" s="42">
        <v>6</v>
      </c>
      <c r="BJ132" s="42">
        <v>7</v>
      </c>
    </row>
    <row r="133" spans="1:62" x14ac:dyDescent="0.2">
      <c r="A133" s="34" t="s">
        <v>393</v>
      </c>
      <c r="B133" s="34">
        <v>30</v>
      </c>
      <c r="C133" s="34" t="s">
        <v>72</v>
      </c>
      <c r="D133" s="34" t="s">
        <v>454</v>
      </c>
      <c r="E133" s="34" t="s">
        <v>4</v>
      </c>
      <c r="F133" s="34" t="s">
        <v>149</v>
      </c>
      <c r="G133" s="34" t="s">
        <v>7</v>
      </c>
      <c r="H133" s="34" t="s">
        <v>75</v>
      </c>
      <c r="I133" s="34" t="str">
        <f t="shared" si="2"/>
        <v>Tr3AdeUnin</v>
      </c>
      <c r="J133" s="34" t="s">
        <v>455</v>
      </c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122.6</v>
      </c>
      <c r="V133" s="34">
        <v>59.8</v>
      </c>
      <c r="W133" s="34">
        <v>70.3</v>
      </c>
      <c r="X133" s="34">
        <v>70.599999999999994</v>
      </c>
      <c r="Y133" s="34">
        <v>71.400000000000006</v>
      </c>
      <c r="Z133" s="34">
        <v>70.766666666666666</v>
      </c>
      <c r="AA133" s="34">
        <v>2.9600000000000001E-2</v>
      </c>
      <c r="AB133" s="34">
        <v>4.2299999999999997E-2</v>
      </c>
      <c r="AC133" s="34">
        <v>6.1999999999999998E-3</v>
      </c>
      <c r="AD133" s="34">
        <v>64.819944598337955</v>
      </c>
      <c r="AE133" s="34">
        <v>28.06</v>
      </c>
      <c r="AF133" s="34">
        <v>21.71</v>
      </c>
      <c r="AG133" s="34">
        <v>6.3499999999999979</v>
      </c>
      <c r="AH133" s="41">
        <v>7.16</v>
      </c>
      <c r="AI133" s="41">
        <v>108</v>
      </c>
      <c r="AJ133" s="41">
        <v>208</v>
      </c>
      <c r="AK133" s="41">
        <v>542</v>
      </c>
      <c r="AL133" s="41">
        <v>3567.4</v>
      </c>
      <c r="AM133" s="41">
        <v>0</v>
      </c>
      <c r="AN133" s="41">
        <v>20.100000000000001</v>
      </c>
      <c r="AO133" s="41">
        <v>2.7</v>
      </c>
      <c r="AP133" s="41">
        <v>22.5</v>
      </c>
      <c r="AQ133" s="41">
        <v>74.8</v>
      </c>
      <c r="AR133" s="41">
        <v>5.2</v>
      </c>
      <c r="AS133" s="41">
        <v>4.7</v>
      </c>
      <c r="AT133" s="41">
        <v>75.099999999999994</v>
      </c>
      <c r="AU133" s="43" t="s">
        <v>456</v>
      </c>
      <c r="AV133" s="42">
        <v>30</v>
      </c>
      <c r="AW133" s="42">
        <v>4.2649999999999997</v>
      </c>
      <c r="AX133" s="42">
        <v>0.31</v>
      </c>
      <c r="AY133" s="42">
        <v>5.56</v>
      </c>
      <c r="AZ133" s="42">
        <v>0.75</v>
      </c>
      <c r="BA133" s="42">
        <v>0.28000000000000003</v>
      </c>
      <c r="BB133" s="42">
        <v>0.24</v>
      </c>
      <c r="BC133" s="42">
        <v>41</v>
      </c>
      <c r="BD133" s="42">
        <v>193</v>
      </c>
      <c r="BE133" s="42">
        <v>7</v>
      </c>
      <c r="BF133" s="42">
        <v>10</v>
      </c>
      <c r="BG133" s="42">
        <v>36</v>
      </c>
      <c r="BI133" s="42">
        <v>5</v>
      </c>
      <c r="BJ133" s="42">
        <v>8</v>
      </c>
    </row>
    <row r="134" spans="1:62" x14ac:dyDescent="0.2">
      <c r="A134" s="34" t="s">
        <v>393</v>
      </c>
      <c r="B134" s="34">
        <v>31</v>
      </c>
      <c r="C134" s="34" t="s">
        <v>72</v>
      </c>
      <c r="D134" s="34" t="s">
        <v>185</v>
      </c>
      <c r="E134" s="34" t="s">
        <v>4</v>
      </c>
      <c r="F134" s="34" t="s">
        <v>149</v>
      </c>
      <c r="G134" s="34" t="s">
        <v>3</v>
      </c>
      <c r="H134" s="34" t="s">
        <v>112</v>
      </c>
      <c r="I134" s="34" t="str">
        <f t="shared" si="2"/>
        <v>Tr3AdeInoc</v>
      </c>
      <c r="J134" s="34" t="s">
        <v>457</v>
      </c>
      <c r="K134" s="34">
        <v>73.333300000000008</v>
      </c>
      <c r="L134" s="34">
        <v>0.73333300000000001</v>
      </c>
      <c r="M134" s="34">
        <v>1.028156847656138</v>
      </c>
      <c r="N134" s="34">
        <v>5</v>
      </c>
      <c r="O134" s="34">
        <v>0.83333333333333348</v>
      </c>
      <c r="P134" s="34">
        <v>1.1502619915109316</v>
      </c>
      <c r="Q134" s="34">
        <v>83.333333333333343</v>
      </c>
      <c r="R134" s="34">
        <v>0</v>
      </c>
      <c r="S134" s="34">
        <v>0</v>
      </c>
      <c r="T134" s="34">
        <v>0</v>
      </c>
      <c r="U134" s="34">
        <v>135.9</v>
      </c>
      <c r="V134" s="34">
        <v>55.3</v>
      </c>
      <c r="W134" s="34">
        <v>72.5</v>
      </c>
      <c r="X134" s="34">
        <v>72.7</v>
      </c>
      <c r="Y134" s="34">
        <v>73.099999999999994</v>
      </c>
      <c r="Z134" s="34">
        <v>72.766666666666666</v>
      </c>
      <c r="AA134" s="34">
        <v>2.9600000000000001E-2</v>
      </c>
      <c r="AB134" s="34">
        <v>3.8199999999999998E-2</v>
      </c>
      <c r="AC134" s="34">
        <v>7.4999999999999997E-3</v>
      </c>
      <c r="AD134" s="34">
        <v>71.986970684039093</v>
      </c>
      <c r="AE134" s="34">
        <v>33.99</v>
      </c>
      <c r="AF134" s="34">
        <v>21.88</v>
      </c>
      <c r="AG134" s="34">
        <v>12.110000000000003</v>
      </c>
      <c r="AH134" s="41">
        <v>6.93</v>
      </c>
      <c r="AI134" s="41">
        <v>114</v>
      </c>
      <c r="AJ134" s="41">
        <v>221</v>
      </c>
      <c r="AK134" s="41">
        <v>521</v>
      </c>
      <c r="AL134" s="41">
        <v>3532.1</v>
      </c>
      <c r="AM134" s="41">
        <v>0</v>
      </c>
      <c r="AN134" s="41">
        <v>19.899999999999999</v>
      </c>
      <c r="AO134" s="41">
        <v>2.8</v>
      </c>
      <c r="AP134" s="41">
        <v>21.8</v>
      </c>
      <c r="AQ134" s="41">
        <v>75.3</v>
      </c>
      <c r="AR134" s="41">
        <v>5.9</v>
      </c>
      <c r="AS134" s="41">
        <v>5.4</v>
      </c>
      <c r="AT134" s="41">
        <v>160.5</v>
      </c>
      <c r="AU134" s="42" t="s">
        <v>458</v>
      </c>
      <c r="AV134" s="42">
        <v>31</v>
      </c>
      <c r="AW134" s="42">
        <v>3.9039999999999999</v>
      </c>
      <c r="AX134" s="42">
        <v>0.32</v>
      </c>
      <c r="AY134" s="42">
        <v>5.39</v>
      </c>
      <c r="AZ134" s="42">
        <v>0.99</v>
      </c>
      <c r="BA134" s="42">
        <v>0.36</v>
      </c>
      <c r="BB134" s="42">
        <v>0.31</v>
      </c>
      <c r="BC134" s="42">
        <v>73</v>
      </c>
      <c r="BD134" s="42">
        <v>89</v>
      </c>
      <c r="BE134" s="42">
        <v>9</v>
      </c>
      <c r="BF134" s="42">
        <v>12</v>
      </c>
      <c r="BG134" s="42">
        <v>42</v>
      </c>
      <c r="BI134" s="42">
        <v>6</v>
      </c>
      <c r="BJ134" s="42">
        <v>8</v>
      </c>
    </row>
    <row r="135" spans="1:62" x14ac:dyDescent="0.2">
      <c r="A135" s="34" t="s">
        <v>393</v>
      </c>
      <c r="B135" s="34">
        <v>32</v>
      </c>
      <c r="C135" s="34" t="s">
        <v>72</v>
      </c>
      <c r="D135" s="34" t="s">
        <v>189</v>
      </c>
      <c r="E135" s="34" t="s">
        <v>4</v>
      </c>
      <c r="F135" s="34" t="s">
        <v>149</v>
      </c>
      <c r="G135" s="34" t="s">
        <v>3</v>
      </c>
      <c r="H135" s="34" t="s">
        <v>112</v>
      </c>
      <c r="I135" s="34" t="str">
        <f t="shared" si="2"/>
        <v>Tr3AdeInoc</v>
      </c>
      <c r="J135" s="34" t="s">
        <v>459</v>
      </c>
      <c r="K135" s="34">
        <v>100</v>
      </c>
      <c r="L135" s="34">
        <v>1</v>
      </c>
      <c r="M135" s="34">
        <v>1.5707963267948966</v>
      </c>
      <c r="N135" s="34">
        <v>4</v>
      </c>
      <c r="O135" s="34">
        <v>0.66666666666666652</v>
      </c>
      <c r="P135" s="34">
        <v>0.95531661812450919</v>
      </c>
      <c r="Q135" s="34">
        <v>66.666666666666657</v>
      </c>
      <c r="R135" s="34">
        <v>0</v>
      </c>
      <c r="S135" s="34">
        <v>0</v>
      </c>
      <c r="T135" s="34">
        <v>0</v>
      </c>
      <c r="U135" s="34">
        <v>125.4</v>
      </c>
      <c r="V135" s="34">
        <v>47.1</v>
      </c>
      <c r="W135" s="34">
        <v>73.099999999999994</v>
      </c>
      <c r="X135" s="34">
        <v>72.400000000000006</v>
      </c>
      <c r="Y135" s="34">
        <v>72</v>
      </c>
      <c r="Z135" s="34">
        <v>72.5</v>
      </c>
      <c r="AA135" s="34">
        <v>4.3499999999999997E-2</v>
      </c>
      <c r="AB135" s="34">
        <v>4.48E-2</v>
      </c>
      <c r="AC135" s="34">
        <v>7.3000000000000001E-3</v>
      </c>
      <c r="AD135" s="34">
        <v>96.533333333333331</v>
      </c>
      <c r="AE135" s="34">
        <v>29.58</v>
      </c>
      <c r="AF135" s="34">
        <v>21.74</v>
      </c>
      <c r="AG135" s="34">
        <v>7.84</v>
      </c>
      <c r="AH135" s="41">
        <v>6.95</v>
      </c>
      <c r="AI135" s="41">
        <v>98</v>
      </c>
      <c r="AJ135" s="41">
        <v>161</v>
      </c>
      <c r="AK135" s="41">
        <v>524</v>
      </c>
      <c r="AL135" s="41">
        <v>3570.2</v>
      </c>
      <c r="AM135" s="41">
        <v>0</v>
      </c>
      <c r="AN135" s="41">
        <v>19.8</v>
      </c>
      <c r="AO135" s="41">
        <v>2.1</v>
      </c>
      <c r="AP135" s="41">
        <v>22.1</v>
      </c>
      <c r="AQ135" s="41">
        <v>75.8</v>
      </c>
      <c r="AR135" s="41">
        <v>5.0999999999999996</v>
      </c>
      <c r="AS135" s="41">
        <v>4.9000000000000004</v>
      </c>
      <c r="AT135" s="41">
        <v>61.7</v>
      </c>
      <c r="AU135" s="42" t="s">
        <v>460</v>
      </c>
      <c r="AV135" s="42">
        <v>32</v>
      </c>
      <c r="AW135" s="42">
        <v>3.4670000000000001</v>
      </c>
      <c r="AX135" s="42">
        <v>0.28999999999999998</v>
      </c>
      <c r="AY135" s="42">
        <v>5.24</v>
      </c>
      <c r="AZ135" s="42">
        <v>0.95</v>
      </c>
      <c r="BA135" s="42">
        <v>0.37</v>
      </c>
      <c r="BB135" s="42">
        <v>0.24</v>
      </c>
      <c r="BC135" s="42">
        <v>51</v>
      </c>
      <c r="BD135" s="42">
        <v>78</v>
      </c>
      <c r="BE135" s="42">
        <v>7</v>
      </c>
      <c r="BF135" s="42">
        <v>12</v>
      </c>
      <c r="BG135" s="42">
        <v>27</v>
      </c>
      <c r="BI135" s="42">
        <v>8</v>
      </c>
      <c r="BJ135" s="42">
        <v>9</v>
      </c>
    </row>
    <row r="136" spans="1:62" x14ac:dyDescent="0.2">
      <c r="A136" s="34" t="s">
        <v>393</v>
      </c>
      <c r="B136" s="34">
        <v>33</v>
      </c>
      <c r="C136" s="34" t="s">
        <v>72</v>
      </c>
      <c r="D136" s="34" t="s">
        <v>193</v>
      </c>
      <c r="E136" s="34" t="s">
        <v>4</v>
      </c>
      <c r="F136" s="34" t="s">
        <v>149</v>
      </c>
      <c r="G136" s="34" t="s">
        <v>3</v>
      </c>
      <c r="H136" s="34" t="s">
        <v>112</v>
      </c>
      <c r="I136" s="34" t="str">
        <f t="shared" si="2"/>
        <v>Tr3AdeInoc</v>
      </c>
      <c r="J136" s="34" t="s">
        <v>461</v>
      </c>
      <c r="K136" s="34">
        <v>80</v>
      </c>
      <c r="L136" s="34">
        <v>0.8</v>
      </c>
      <c r="M136" s="34">
        <v>1.1071487177940904</v>
      </c>
      <c r="N136" s="34">
        <v>4</v>
      </c>
      <c r="O136" s="34">
        <v>0.66666666666666652</v>
      </c>
      <c r="P136" s="34">
        <v>0.95531661812450919</v>
      </c>
      <c r="Q136" s="34">
        <v>66.666666666666657</v>
      </c>
      <c r="R136" s="34">
        <v>0</v>
      </c>
      <c r="S136" s="34">
        <v>0</v>
      </c>
      <c r="T136" s="34">
        <v>0</v>
      </c>
      <c r="U136" s="34">
        <v>126.5</v>
      </c>
      <c r="V136" s="34">
        <v>47.7</v>
      </c>
      <c r="W136" s="34">
        <v>71.400000000000006</v>
      </c>
      <c r="X136" s="34">
        <v>71.3</v>
      </c>
      <c r="Y136" s="34">
        <v>71</v>
      </c>
      <c r="Z136" s="34">
        <v>71.233333333333334</v>
      </c>
      <c r="AA136" s="34">
        <v>4.6600000000000003E-2</v>
      </c>
      <c r="AB136" s="34">
        <v>4.4600000000000001E-2</v>
      </c>
      <c r="AC136" s="34">
        <v>6.7999999999999996E-3</v>
      </c>
      <c r="AD136" s="34">
        <v>105.29100529100531</v>
      </c>
      <c r="AE136" s="34">
        <v>28.78</v>
      </c>
      <c r="AF136" s="34">
        <v>21.84</v>
      </c>
      <c r="AG136" s="34">
        <v>6.9400000000000013</v>
      </c>
      <c r="AH136" s="41">
        <v>7.12</v>
      </c>
      <c r="AI136" s="41">
        <v>91</v>
      </c>
      <c r="AJ136" s="41">
        <v>192</v>
      </c>
      <c r="AK136" s="41">
        <v>516</v>
      </c>
      <c r="AL136" s="41">
        <v>3461.7</v>
      </c>
      <c r="AM136" s="41">
        <v>0</v>
      </c>
      <c r="AN136" s="41">
        <v>19.8</v>
      </c>
      <c r="AO136" s="41">
        <v>2.5</v>
      </c>
      <c r="AP136" s="41">
        <v>21.7</v>
      </c>
      <c r="AQ136" s="41">
        <v>75.8</v>
      </c>
      <c r="AR136" s="41">
        <v>5.7</v>
      </c>
      <c r="AS136" s="41">
        <v>5.6</v>
      </c>
      <c r="AT136" s="41">
        <v>72.7</v>
      </c>
      <c r="AU136" s="42" t="s">
        <v>462</v>
      </c>
      <c r="AV136" s="42">
        <v>33</v>
      </c>
      <c r="AW136" s="42">
        <v>2.9729999999999999</v>
      </c>
      <c r="AX136" s="42">
        <v>0.28000000000000003</v>
      </c>
      <c r="AY136" s="42">
        <v>5.26</v>
      </c>
      <c r="AZ136" s="42">
        <v>0.93</v>
      </c>
      <c r="BA136" s="42">
        <v>0.35</v>
      </c>
      <c r="BB136" s="42">
        <v>0.25</v>
      </c>
      <c r="BC136" s="42">
        <v>56</v>
      </c>
      <c r="BD136" s="42">
        <v>82</v>
      </c>
      <c r="BE136" s="42">
        <v>7</v>
      </c>
      <c r="BF136" s="42">
        <v>12</v>
      </c>
      <c r="BG136" s="42">
        <v>23</v>
      </c>
      <c r="BI136" s="42">
        <v>5</v>
      </c>
      <c r="BJ136" s="42">
        <v>8</v>
      </c>
    </row>
    <row r="137" spans="1:62" x14ac:dyDescent="0.2">
      <c r="A137" s="34" t="s">
        <v>393</v>
      </c>
      <c r="B137" s="34">
        <v>34</v>
      </c>
      <c r="C137" s="34" t="s">
        <v>72</v>
      </c>
      <c r="D137" s="34" t="s">
        <v>197</v>
      </c>
      <c r="E137" s="34" t="s">
        <v>4</v>
      </c>
      <c r="F137" s="34" t="s">
        <v>149</v>
      </c>
      <c r="G137" s="34" t="s">
        <v>3</v>
      </c>
      <c r="H137" s="34" t="s">
        <v>112</v>
      </c>
      <c r="I137" s="34" t="str">
        <f t="shared" si="2"/>
        <v>Tr3AdeInoc</v>
      </c>
      <c r="J137" s="34" t="s">
        <v>463</v>
      </c>
      <c r="K137" s="34">
        <v>53.333299999999994</v>
      </c>
      <c r="L137" s="34">
        <v>0.53333299999999995</v>
      </c>
      <c r="M137" s="34">
        <v>0.8187559035260159</v>
      </c>
      <c r="N137" s="34">
        <v>1</v>
      </c>
      <c r="O137" s="34">
        <v>0.16666666666666663</v>
      </c>
      <c r="P137" s="34">
        <v>0.42053433528396506</v>
      </c>
      <c r="Q137" s="34">
        <v>16.666666666666664</v>
      </c>
      <c r="R137" s="34">
        <v>0</v>
      </c>
      <c r="S137" s="34">
        <v>0</v>
      </c>
      <c r="T137" s="34">
        <v>0</v>
      </c>
      <c r="U137" s="34">
        <v>114.2</v>
      </c>
      <c r="V137" s="34">
        <v>50.5</v>
      </c>
      <c r="W137" s="34">
        <v>69.2</v>
      </c>
      <c r="X137" s="34">
        <v>70.099999999999994</v>
      </c>
      <c r="Y137" s="34">
        <v>70.8</v>
      </c>
      <c r="Z137" s="34">
        <v>70.033333333333346</v>
      </c>
      <c r="AA137" s="34">
        <v>4.8800000000000003E-2</v>
      </c>
      <c r="AB137" s="34">
        <v>4.1700000000000001E-2</v>
      </c>
      <c r="AC137" s="34">
        <v>8.0999999999999996E-3</v>
      </c>
      <c r="AD137" s="34">
        <v>121.13095238095238</v>
      </c>
      <c r="AE137" s="34">
        <v>26.17</v>
      </c>
      <c r="AF137" s="34">
        <v>21.87</v>
      </c>
      <c r="AG137" s="34">
        <v>4.3000000000000007</v>
      </c>
      <c r="AH137" s="41">
        <v>7.33</v>
      </c>
      <c r="AI137" s="41">
        <v>73</v>
      </c>
      <c r="AJ137" s="41">
        <v>112</v>
      </c>
      <c r="AK137" s="41">
        <v>497</v>
      </c>
      <c r="AL137" s="41">
        <v>4018.6</v>
      </c>
      <c r="AM137" s="41">
        <v>0</v>
      </c>
      <c r="AN137" s="41">
        <v>19.399999999999999</v>
      </c>
      <c r="AO137" s="41">
        <v>1.5</v>
      </c>
      <c r="AP137" s="41">
        <v>21.3</v>
      </c>
      <c r="AQ137" s="41">
        <v>77.2</v>
      </c>
      <c r="AR137" s="41">
        <v>4.8</v>
      </c>
      <c r="AS137" s="41">
        <v>5.3</v>
      </c>
      <c r="AT137" s="41">
        <v>37.9</v>
      </c>
      <c r="AU137" s="42" t="s">
        <v>464</v>
      </c>
      <c r="AV137" s="42">
        <v>34</v>
      </c>
      <c r="AW137" s="42">
        <v>3.923</v>
      </c>
      <c r="AX137" s="42">
        <v>0.37</v>
      </c>
      <c r="AY137" s="42">
        <v>5.66</v>
      </c>
      <c r="AZ137" s="42">
        <v>1.04</v>
      </c>
      <c r="BA137" s="42">
        <v>0.35</v>
      </c>
      <c r="BB137" s="42">
        <v>0.28000000000000003</v>
      </c>
      <c r="BC137" s="42">
        <v>66</v>
      </c>
      <c r="BD137" s="42">
        <v>97</v>
      </c>
      <c r="BE137" s="42">
        <v>8</v>
      </c>
      <c r="BF137" s="42">
        <v>11</v>
      </c>
      <c r="BG137" s="42">
        <v>29</v>
      </c>
      <c r="BI137" s="42">
        <v>9</v>
      </c>
      <c r="BJ137" s="42">
        <v>11</v>
      </c>
    </row>
    <row r="138" spans="1:62" x14ac:dyDescent="0.2">
      <c r="A138" s="34" t="s">
        <v>393</v>
      </c>
      <c r="B138" s="34">
        <v>35</v>
      </c>
      <c r="C138" s="34" t="s">
        <v>72</v>
      </c>
      <c r="D138" s="34" t="s">
        <v>201</v>
      </c>
      <c r="E138" s="34" t="s">
        <v>4</v>
      </c>
      <c r="F138" s="34" t="s">
        <v>149</v>
      </c>
      <c r="G138" s="34" t="s">
        <v>3</v>
      </c>
      <c r="H138" s="34" t="s">
        <v>112</v>
      </c>
      <c r="I138" s="34" t="str">
        <f t="shared" si="2"/>
        <v>Tr3AdeInoc</v>
      </c>
      <c r="J138" s="34" t="s">
        <v>465</v>
      </c>
      <c r="K138" s="34">
        <v>33.333300000000001</v>
      </c>
      <c r="L138" s="34">
        <v>0.33333299999999999</v>
      </c>
      <c r="M138" s="34">
        <v>0.61547935511695251</v>
      </c>
      <c r="N138" s="34">
        <v>4</v>
      </c>
      <c r="O138" s="34">
        <v>0.66666666666666652</v>
      </c>
      <c r="P138" s="34">
        <v>0.95531661812450919</v>
      </c>
      <c r="Q138" s="34">
        <v>66.666666666666657</v>
      </c>
      <c r="R138" s="34">
        <v>0</v>
      </c>
      <c r="S138" s="34">
        <v>0</v>
      </c>
      <c r="T138" s="34">
        <v>0</v>
      </c>
      <c r="U138" s="34">
        <v>130.4</v>
      </c>
      <c r="V138" s="34">
        <v>49.2</v>
      </c>
      <c r="W138" s="34">
        <v>71.099999999999994</v>
      </c>
      <c r="X138" s="34">
        <v>71.8</v>
      </c>
      <c r="Y138" s="34">
        <v>72</v>
      </c>
      <c r="Z138" s="34">
        <v>71.633333333333326</v>
      </c>
      <c r="AA138" s="34">
        <v>4.19E-2</v>
      </c>
      <c r="AB138" s="34">
        <v>0.1656</v>
      </c>
      <c r="AC138" s="34">
        <v>7.1000000000000004E-3</v>
      </c>
      <c r="AD138" s="34">
        <v>21.955835962145109</v>
      </c>
      <c r="AE138" s="34">
        <v>31.38</v>
      </c>
      <c r="AF138" s="34">
        <v>21.93</v>
      </c>
      <c r="AG138" s="34">
        <v>9.4499999999999993</v>
      </c>
      <c r="AH138" s="41">
        <v>7.18</v>
      </c>
      <c r="AI138" s="41">
        <v>95</v>
      </c>
      <c r="AJ138" s="41">
        <v>178</v>
      </c>
      <c r="AK138" s="41">
        <v>536</v>
      </c>
      <c r="AL138" s="41">
        <v>3727.4</v>
      </c>
      <c r="AM138" s="41">
        <v>0</v>
      </c>
      <c r="AN138" s="41">
        <v>19.899999999999999</v>
      </c>
      <c r="AO138" s="41">
        <v>2.2999999999999998</v>
      </c>
      <c r="AP138" s="41">
        <v>22.4</v>
      </c>
      <c r="AQ138" s="41">
        <v>75.3</v>
      </c>
      <c r="AR138" s="41">
        <v>5.0999999999999996</v>
      </c>
      <c r="AS138" s="41">
        <v>4.9000000000000004</v>
      </c>
      <c r="AT138" s="41">
        <v>78.8</v>
      </c>
      <c r="AU138" s="42" t="s">
        <v>466</v>
      </c>
      <c r="AV138" s="42">
        <v>35</v>
      </c>
      <c r="AW138" s="42">
        <v>3.399</v>
      </c>
      <c r="AX138" s="42">
        <v>0.32</v>
      </c>
      <c r="AY138" s="42">
        <v>5.89</v>
      </c>
      <c r="AZ138" s="42">
        <v>1.07</v>
      </c>
      <c r="BA138" s="42">
        <v>0.44</v>
      </c>
      <c r="BB138" s="42">
        <v>0.27</v>
      </c>
      <c r="BC138" s="42">
        <v>56</v>
      </c>
      <c r="BD138" s="42">
        <v>95</v>
      </c>
      <c r="BE138" s="42">
        <v>8</v>
      </c>
      <c r="BF138" s="42">
        <v>13</v>
      </c>
      <c r="BG138" s="42">
        <v>35</v>
      </c>
      <c r="BI138" s="42">
        <v>9</v>
      </c>
      <c r="BJ138" s="42">
        <v>12</v>
      </c>
    </row>
    <row r="139" spans="1:62" x14ac:dyDescent="0.2">
      <c r="A139" s="34" t="s">
        <v>393</v>
      </c>
      <c r="B139" s="34">
        <v>36</v>
      </c>
      <c r="C139" s="34" t="s">
        <v>72</v>
      </c>
      <c r="D139" s="34" t="s">
        <v>205</v>
      </c>
      <c r="E139" s="34" t="s">
        <v>4</v>
      </c>
      <c r="F139" s="34" t="s">
        <v>149</v>
      </c>
      <c r="G139" s="34" t="s">
        <v>3</v>
      </c>
      <c r="H139" s="34" t="s">
        <v>112</v>
      </c>
      <c r="I139" s="34" t="str">
        <f t="shared" si="2"/>
        <v>Tr3AdeInoc</v>
      </c>
      <c r="J139" s="34" t="s">
        <v>467</v>
      </c>
      <c r="K139" s="34">
        <v>100</v>
      </c>
      <c r="L139" s="34">
        <v>1</v>
      </c>
      <c r="M139" s="34">
        <v>1.5707963267948966</v>
      </c>
      <c r="N139" s="34">
        <v>3</v>
      </c>
      <c r="O139" s="34">
        <v>0.5</v>
      </c>
      <c r="P139" s="34">
        <v>0.78539816339744839</v>
      </c>
      <c r="Q139" s="34">
        <v>50</v>
      </c>
      <c r="R139" s="34">
        <v>0</v>
      </c>
      <c r="S139" s="34">
        <v>0</v>
      </c>
      <c r="T139" s="34">
        <v>0</v>
      </c>
      <c r="U139" s="34">
        <v>121.9</v>
      </c>
      <c r="V139" s="34">
        <v>46.3</v>
      </c>
      <c r="W139" s="34">
        <v>73.8</v>
      </c>
      <c r="X139" s="34">
        <v>73.3</v>
      </c>
      <c r="Y139" s="34">
        <v>73.099999999999994</v>
      </c>
      <c r="Z139" s="34">
        <v>73.399999999999991</v>
      </c>
      <c r="AA139" s="34">
        <v>5.0500000000000003E-2</v>
      </c>
      <c r="AB139" s="34">
        <v>2.9600000000000001E-2</v>
      </c>
      <c r="AC139" s="34">
        <v>8.2000000000000007E-3</v>
      </c>
      <c r="AD139" s="34">
        <v>197.66355140186914</v>
      </c>
      <c r="AE139" s="34">
        <v>30.73</v>
      </c>
      <c r="AF139" s="34">
        <v>21.79</v>
      </c>
      <c r="AG139" s="34">
        <v>8.9400000000000013</v>
      </c>
      <c r="AH139" s="41">
        <v>7.2</v>
      </c>
      <c r="AI139" s="41">
        <v>75</v>
      </c>
      <c r="AJ139" s="41">
        <v>146</v>
      </c>
      <c r="AK139" s="41">
        <v>510</v>
      </c>
      <c r="AL139" s="41">
        <v>3435.1</v>
      </c>
      <c r="AM139" s="41">
        <v>0</v>
      </c>
      <c r="AN139" s="41">
        <v>19.600000000000001</v>
      </c>
      <c r="AO139" s="41">
        <v>1.9</v>
      </c>
      <c r="AP139" s="41">
        <v>21.7</v>
      </c>
      <c r="AQ139" s="41">
        <v>76.400000000000006</v>
      </c>
      <c r="AR139" s="41">
        <v>4.5999999999999996</v>
      </c>
      <c r="AS139" s="41">
        <v>4.4000000000000004</v>
      </c>
      <c r="AT139" s="41">
        <v>53</v>
      </c>
      <c r="AU139" s="42" t="s">
        <v>468</v>
      </c>
      <c r="AV139" s="42">
        <v>36</v>
      </c>
      <c r="AW139" s="42">
        <v>2.6120000000000001</v>
      </c>
      <c r="AX139" s="42">
        <v>0.28999999999999998</v>
      </c>
      <c r="AY139" s="42">
        <v>5.0999999999999996</v>
      </c>
      <c r="AZ139" s="42">
        <v>0.77</v>
      </c>
      <c r="BA139" s="42">
        <v>0.31</v>
      </c>
      <c r="BB139" s="42">
        <v>0.24</v>
      </c>
      <c r="BC139" s="42">
        <v>54</v>
      </c>
      <c r="BD139" s="42">
        <v>78</v>
      </c>
      <c r="BE139" s="42">
        <v>7</v>
      </c>
      <c r="BF139" s="42">
        <v>12</v>
      </c>
      <c r="BG139" s="42">
        <v>28</v>
      </c>
      <c r="BI139" s="42">
        <v>6</v>
      </c>
      <c r="BJ139" s="42">
        <v>8</v>
      </c>
    </row>
    <row r="140" spans="1:62" x14ac:dyDescent="0.2">
      <c r="A140" s="34" t="s">
        <v>393</v>
      </c>
      <c r="B140" s="34">
        <v>37</v>
      </c>
      <c r="C140" s="34" t="s">
        <v>72</v>
      </c>
      <c r="D140" s="34" t="s">
        <v>209</v>
      </c>
      <c r="E140" s="34" t="s">
        <v>4</v>
      </c>
      <c r="F140" s="34" t="s">
        <v>149</v>
      </c>
      <c r="G140" s="34" t="s">
        <v>3</v>
      </c>
      <c r="H140" s="34" t="s">
        <v>112</v>
      </c>
      <c r="I140" s="34" t="str">
        <f t="shared" si="2"/>
        <v>Tr3AdeInoc</v>
      </c>
      <c r="J140" s="34" t="s">
        <v>469</v>
      </c>
      <c r="K140" s="34">
        <v>86.666699999999992</v>
      </c>
      <c r="L140" s="34">
        <v>0.86666699999999997</v>
      </c>
      <c r="M140" s="34">
        <v>1.1970046422509835</v>
      </c>
      <c r="N140" s="34">
        <v>1</v>
      </c>
      <c r="O140" s="34">
        <v>0.16666666666666663</v>
      </c>
      <c r="P140" s="34">
        <v>0.42053433528396506</v>
      </c>
      <c r="Q140" s="34">
        <v>16.666666666666664</v>
      </c>
      <c r="R140" s="34">
        <v>0</v>
      </c>
      <c r="S140" s="34">
        <v>0</v>
      </c>
      <c r="T140" s="34">
        <v>0</v>
      </c>
      <c r="U140" s="34">
        <v>119.1</v>
      </c>
      <c r="V140" s="34">
        <v>47.1</v>
      </c>
      <c r="W140" s="34">
        <v>72.400000000000006</v>
      </c>
      <c r="X140" s="34">
        <v>72.099999999999994</v>
      </c>
      <c r="Y140" s="34">
        <v>72.400000000000006</v>
      </c>
      <c r="Z140" s="34">
        <v>72.3</v>
      </c>
      <c r="AA140" s="34">
        <v>4.0500000000000001E-2</v>
      </c>
      <c r="AB140" s="34">
        <v>4.3999999999999997E-2</v>
      </c>
      <c r="AC140" s="34">
        <v>6.8999999999999999E-3</v>
      </c>
      <c r="AD140" s="34">
        <v>90.566037735849079</v>
      </c>
      <c r="AE140" s="34">
        <v>28.83</v>
      </c>
      <c r="AF140" s="34">
        <v>21.82</v>
      </c>
      <c r="AG140" s="34">
        <v>7.009999999999998</v>
      </c>
      <c r="AH140" s="41">
        <v>6.97</v>
      </c>
      <c r="AI140" s="41">
        <v>107</v>
      </c>
      <c r="AJ140" s="41">
        <v>221</v>
      </c>
      <c r="AK140" s="41">
        <v>517</v>
      </c>
      <c r="AL140" s="41">
        <v>3560.5</v>
      </c>
      <c r="AM140" s="41">
        <v>0</v>
      </c>
      <c r="AN140" s="41">
        <v>19.899999999999999</v>
      </c>
      <c r="AO140" s="41">
        <v>2.9</v>
      </c>
      <c r="AP140" s="41">
        <v>21.7</v>
      </c>
      <c r="AQ140" s="41">
        <v>75.5</v>
      </c>
      <c r="AR140" s="41">
        <v>4.7</v>
      </c>
      <c r="AS140" s="41">
        <v>4.5</v>
      </c>
      <c r="AT140" s="41">
        <v>104.5</v>
      </c>
      <c r="AU140" s="42" t="s">
        <v>470</v>
      </c>
      <c r="AV140" s="42">
        <v>37</v>
      </c>
      <c r="AW140" s="42">
        <v>4.2270000000000003</v>
      </c>
      <c r="AX140" s="42">
        <v>0.32</v>
      </c>
      <c r="AY140" s="42">
        <v>5.66</v>
      </c>
      <c r="AZ140" s="42">
        <v>0.94</v>
      </c>
      <c r="BA140" s="42">
        <v>0.38</v>
      </c>
      <c r="BB140" s="42">
        <v>0.28999999999999998</v>
      </c>
      <c r="BC140" s="42">
        <v>43</v>
      </c>
      <c r="BD140" s="42">
        <v>89</v>
      </c>
      <c r="BE140" s="42">
        <v>7</v>
      </c>
      <c r="BF140" s="42">
        <v>9</v>
      </c>
      <c r="BG140" s="42">
        <v>28</v>
      </c>
      <c r="BI140" s="42">
        <v>9</v>
      </c>
      <c r="BJ140" s="42">
        <v>11</v>
      </c>
    </row>
    <row r="141" spans="1:62" x14ac:dyDescent="0.2">
      <c r="A141" s="34" t="s">
        <v>393</v>
      </c>
      <c r="B141" s="34">
        <v>38</v>
      </c>
      <c r="C141" s="34" t="s">
        <v>72</v>
      </c>
      <c r="D141" s="34" t="s">
        <v>213</v>
      </c>
      <c r="E141" s="34" t="s">
        <v>4</v>
      </c>
      <c r="F141" s="34" t="s">
        <v>149</v>
      </c>
      <c r="G141" s="34" t="s">
        <v>3</v>
      </c>
      <c r="H141" s="34" t="s">
        <v>112</v>
      </c>
      <c r="I141" s="34" t="str">
        <f t="shared" si="2"/>
        <v>Tr3AdeInoc</v>
      </c>
      <c r="J141" s="34" t="s">
        <v>471</v>
      </c>
      <c r="K141" s="34">
        <v>93.333299999999994</v>
      </c>
      <c r="L141" s="34">
        <v>0.93333299999999997</v>
      </c>
      <c r="M141" s="34">
        <v>1.309638247739543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124.6</v>
      </c>
      <c r="V141" s="34">
        <v>44.9</v>
      </c>
      <c r="W141" s="34">
        <v>71.099999999999994</v>
      </c>
      <c r="X141" s="34">
        <v>72.400000000000006</v>
      </c>
      <c r="Y141" s="34">
        <v>72.400000000000006</v>
      </c>
      <c r="Z141" s="34">
        <v>71.966666666666669</v>
      </c>
      <c r="AA141" s="34">
        <v>4.5100000000000001E-2</v>
      </c>
      <c r="AB141" s="34">
        <v>4.6199999999999998E-2</v>
      </c>
      <c r="AC141" s="34">
        <v>7.0000000000000001E-3</v>
      </c>
      <c r="AD141" s="34">
        <v>97.193877551020407</v>
      </c>
      <c r="AE141" s="34">
        <v>30.22</v>
      </c>
      <c r="AF141" s="34">
        <v>18.62</v>
      </c>
      <c r="AG141" s="34">
        <v>11.599999999999998</v>
      </c>
      <c r="AH141" s="41">
        <v>7.26</v>
      </c>
      <c r="AI141" s="41">
        <v>98</v>
      </c>
      <c r="AJ141" s="41">
        <v>182</v>
      </c>
      <c r="AK141" s="41">
        <v>443</v>
      </c>
      <c r="AL141" s="41">
        <v>3319.2</v>
      </c>
      <c r="AM141" s="41">
        <v>0</v>
      </c>
      <c r="AN141" s="41">
        <v>19.2</v>
      </c>
      <c r="AO141" s="41">
        <v>2.4</v>
      </c>
      <c r="AP141" s="41">
        <v>19.3</v>
      </c>
      <c r="AQ141" s="41">
        <v>78.3</v>
      </c>
      <c r="AR141" s="41">
        <v>5.5</v>
      </c>
      <c r="AS141" s="41">
        <v>5.2</v>
      </c>
      <c r="AT141" s="41">
        <v>93</v>
      </c>
      <c r="AU141" s="42" t="s">
        <v>472</v>
      </c>
      <c r="AV141" s="42">
        <v>38</v>
      </c>
      <c r="AW141" s="42">
        <v>2.5529999999999999</v>
      </c>
      <c r="AX141" s="42">
        <v>0.31</v>
      </c>
      <c r="AY141" s="42">
        <v>5.58</v>
      </c>
      <c r="AZ141" s="42">
        <v>0.81</v>
      </c>
      <c r="BA141" s="42">
        <v>0.28999999999999998</v>
      </c>
      <c r="BB141" s="42">
        <v>0.27</v>
      </c>
      <c r="BC141" s="42">
        <v>53</v>
      </c>
      <c r="BD141" s="42">
        <v>72</v>
      </c>
      <c r="BE141" s="42">
        <v>7</v>
      </c>
      <c r="BF141" s="42">
        <v>12</v>
      </c>
      <c r="BG141" s="42">
        <v>23</v>
      </c>
      <c r="BI141" s="42">
        <v>8</v>
      </c>
      <c r="BJ141" s="42">
        <v>8</v>
      </c>
    </row>
    <row r="142" spans="1:62" x14ac:dyDescent="0.2">
      <c r="A142" s="34" t="s">
        <v>393</v>
      </c>
      <c r="B142" s="34">
        <v>39</v>
      </c>
      <c r="C142" s="34" t="s">
        <v>72</v>
      </c>
      <c r="D142" s="34" t="s">
        <v>217</v>
      </c>
      <c r="E142" s="34" t="s">
        <v>4</v>
      </c>
      <c r="F142" s="34" t="s">
        <v>149</v>
      </c>
      <c r="G142" s="34" t="s">
        <v>3</v>
      </c>
      <c r="H142" s="34" t="s">
        <v>112</v>
      </c>
      <c r="I142" s="34" t="str">
        <f t="shared" si="2"/>
        <v>Tr3AdeInoc</v>
      </c>
      <c r="J142" s="34" t="s">
        <v>473</v>
      </c>
      <c r="K142" s="34">
        <v>100</v>
      </c>
      <c r="L142" s="34">
        <v>1</v>
      </c>
      <c r="M142" s="34">
        <v>1.5707963267948966</v>
      </c>
      <c r="N142" s="34">
        <v>2</v>
      </c>
      <c r="O142" s="34">
        <v>0.33333333333333326</v>
      </c>
      <c r="P142" s="34">
        <v>0.61547970867038726</v>
      </c>
      <c r="Q142" s="34">
        <v>33.333333333333329</v>
      </c>
      <c r="R142" s="34">
        <v>0</v>
      </c>
      <c r="S142" s="34">
        <v>0</v>
      </c>
      <c r="T142" s="34">
        <v>0</v>
      </c>
      <c r="U142" s="34">
        <v>117.6</v>
      </c>
      <c r="V142" s="34">
        <v>47.2</v>
      </c>
      <c r="W142" s="34">
        <v>69.900000000000006</v>
      </c>
      <c r="X142" s="34">
        <v>72.3</v>
      </c>
      <c r="Y142" s="34">
        <v>70.099999999999994</v>
      </c>
      <c r="Z142" s="34">
        <v>70.766666666666666</v>
      </c>
      <c r="AA142" s="34">
        <v>3.7499999999999999E-2</v>
      </c>
      <c r="AB142" s="34">
        <v>3.7999999999999999E-2</v>
      </c>
      <c r="AC142" s="34">
        <v>6.7999999999999996E-3</v>
      </c>
      <c r="AD142" s="34">
        <v>98.397435897435898</v>
      </c>
      <c r="AE142" s="34">
        <v>27.46</v>
      </c>
      <c r="AF142" s="34">
        <v>21.71</v>
      </c>
      <c r="AG142" s="34">
        <v>5.75</v>
      </c>
      <c r="AH142" s="41">
        <v>7.19</v>
      </c>
      <c r="AI142" s="41">
        <v>100</v>
      </c>
      <c r="AJ142" s="41">
        <v>179</v>
      </c>
      <c r="AK142" s="41">
        <v>536</v>
      </c>
      <c r="AL142" s="41">
        <v>3514.8</v>
      </c>
      <c r="AM142" s="41">
        <v>0</v>
      </c>
      <c r="AN142" s="41">
        <v>19.899999999999999</v>
      </c>
      <c r="AO142" s="41">
        <v>2.2999999999999998</v>
      </c>
      <c r="AP142" s="41">
        <v>22.4</v>
      </c>
      <c r="AQ142" s="41">
        <v>75.3</v>
      </c>
      <c r="AR142" s="41">
        <v>4.9000000000000004</v>
      </c>
      <c r="AS142" s="41">
        <v>4.8</v>
      </c>
      <c r="AT142" s="41">
        <v>55.5</v>
      </c>
      <c r="AU142" s="42" t="s">
        <v>474</v>
      </c>
      <c r="AV142" s="42">
        <v>39</v>
      </c>
      <c r="AW142" s="42">
        <v>4.0910000000000002</v>
      </c>
      <c r="AX142" s="42">
        <v>0.26</v>
      </c>
      <c r="AY142" s="42">
        <v>5.43</v>
      </c>
      <c r="AZ142" s="42">
        <v>1.05</v>
      </c>
      <c r="BA142" s="42">
        <v>0.4</v>
      </c>
      <c r="BB142" s="42">
        <v>0.23</v>
      </c>
      <c r="BC142" s="42">
        <v>55</v>
      </c>
      <c r="BD142" s="42">
        <v>77</v>
      </c>
      <c r="BE142" s="42">
        <v>7</v>
      </c>
      <c r="BF142" s="42">
        <v>10</v>
      </c>
      <c r="BG142" s="42">
        <v>24</v>
      </c>
      <c r="BI142" s="42">
        <v>6</v>
      </c>
      <c r="BJ142" s="42">
        <v>7</v>
      </c>
    </row>
    <row r="143" spans="1:62" x14ac:dyDescent="0.2">
      <c r="A143" s="34" t="s">
        <v>393</v>
      </c>
      <c r="B143" s="34">
        <v>40</v>
      </c>
      <c r="C143" s="34" t="s">
        <v>72</v>
      </c>
      <c r="D143" s="34" t="s">
        <v>475</v>
      </c>
      <c r="E143" s="34" t="s">
        <v>4</v>
      </c>
      <c r="F143" s="34" t="s">
        <v>149</v>
      </c>
      <c r="G143" s="34" t="s">
        <v>3</v>
      </c>
      <c r="H143" s="34" t="s">
        <v>112</v>
      </c>
      <c r="I143" s="34" t="str">
        <f t="shared" si="2"/>
        <v>Tr3AdeInoc</v>
      </c>
      <c r="J143" s="34" t="s">
        <v>476</v>
      </c>
      <c r="K143" s="34">
        <v>73.333300000000008</v>
      </c>
      <c r="L143" s="34">
        <v>0.73333300000000001</v>
      </c>
      <c r="M143" s="34">
        <v>1.028156847656138</v>
      </c>
      <c r="N143" s="34">
        <v>2</v>
      </c>
      <c r="O143" s="34">
        <v>0.33333333333333326</v>
      </c>
      <c r="P143" s="34">
        <v>0.61547970867038726</v>
      </c>
      <c r="Q143" s="34">
        <v>33.333333333333329</v>
      </c>
      <c r="R143" s="34">
        <v>0</v>
      </c>
      <c r="S143" s="34">
        <v>0</v>
      </c>
      <c r="T143" s="34">
        <v>0</v>
      </c>
      <c r="U143" s="34">
        <v>88.5</v>
      </c>
      <c r="V143" s="34">
        <v>51.8</v>
      </c>
      <c r="W143" s="34">
        <v>71</v>
      </c>
      <c r="X143" s="34">
        <v>70.099999999999994</v>
      </c>
      <c r="Y143" s="34">
        <v>71.3</v>
      </c>
      <c r="Z143" s="34">
        <v>70.8</v>
      </c>
      <c r="AA143" s="34">
        <v>4.19E-2</v>
      </c>
      <c r="AB143" s="34">
        <v>4.3400000000000001E-2</v>
      </c>
      <c r="AC143" s="34">
        <v>7.1000000000000004E-3</v>
      </c>
      <c r="AD143" s="34">
        <v>95.867768595041312</v>
      </c>
      <c r="AE143" s="34">
        <v>25.14</v>
      </c>
      <c r="AF143" s="34">
        <v>21.4</v>
      </c>
      <c r="AG143" s="34">
        <v>3.740000000000002</v>
      </c>
      <c r="AH143" s="41">
        <v>6.93</v>
      </c>
      <c r="AI143" s="41">
        <v>118</v>
      </c>
      <c r="AJ143" s="41">
        <v>205</v>
      </c>
      <c r="AK143" s="41">
        <v>560</v>
      </c>
      <c r="AL143" s="41">
        <v>3690.4</v>
      </c>
      <c r="AM143" s="41">
        <v>0</v>
      </c>
      <c r="AN143" s="41">
        <v>20.2</v>
      </c>
      <c r="AO143" s="41">
        <v>2.6</v>
      </c>
      <c r="AP143" s="41">
        <v>23.1</v>
      </c>
      <c r="AQ143" s="41">
        <v>74.3</v>
      </c>
      <c r="AR143" s="41">
        <v>10.3</v>
      </c>
      <c r="AS143" s="41">
        <v>4.4000000000000004</v>
      </c>
      <c r="AT143" s="41">
        <v>141.69999999999999</v>
      </c>
      <c r="AU143" s="42" t="s">
        <v>477</v>
      </c>
      <c r="AV143" s="42">
        <v>40</v>
      </c>
      <c r="AW143" s="42">
        <v>4.6100000000000003</v>
      </c>
      <c r="AX143" s="42">
        <v>0.33</v>
      </c>
      <c r="AY143" s="42">
        <v>5.4</v>
      </c>
      <c r="AZ143" s="42">
        <v>0.98</v>
      </c>
      <c r="BA143" s="42">
        <v>0.42</v>
      </c>
      <c r="BB143" s="42">
        <v>0.27</v>
      </c>
      <c r="BC143" s="42">
        <v>76</v>
      </c>
      <c r="BD143" s="42">
        <v>107</v>
      </c>
      <c r="BE143" s="42">
        <v>8</v>
      </c>
      <c r="BF143" s="42">
        <v>9</v>
      </c>
      <c r="BG143" s="42">
        <v>40</v>
      </c>
      <c r="BI143" s="42">
        <v>33</v>
      </c>
      <c r="BJ143" s="42">
        <v>19</v>
      </c>
    </row>
    <row r="144" spans="1:62" x14ac:dyDescent="0.2">
      <c r="A144" s="34" t="s">
        <v>393</v>
      </c>
      <c r="B144" s="34">
        <v>41</v>
      </c>
      <c r="C144" s="34" t="s">
        <v>72</v>
      </c>
      <c r="D144" s="34" t="s">
        <v>221</v>
      </c>
      <c r="E144" s="34" t="s">
        <v>6</v>
      </c>
      <c r="F144" s="34" t="s">
        <v>222</v>
      </c>
      <c r="G144" s="34" t="s">
        <v>7</v>
      </c>
      <c r="H144" s="34" t="s">
        <v>75</v>
      </c>
      <c r="I144" s="34" t="str">
        <f t="shared" si="2"/>
        <v>Tr3ExcUnin</v>
      </c>
      <c r="J144" s="34" t="s">
        <v>478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127.3</v>
      </c>
      <c r="V144" s="34">
        <v>54.5</v>
      </c>
      <c r="W144" s="34">
        <v>72.599999999999994</v>
      </c>
      <c r="X144" s="34">
        <v>72</v>
      </c>
      <c r="Y144" s="34">
        <v>72.3</v>
      </c>
      <c r="Z144" s="34">
        <v>72.3</v>
      </c>
      <c r="AA144" s="34">
        <v>6.4399999999999999E-2</v>
      </c>
      <c r="AB144" s="34">
        <v>6.83E-2</v>
      </c>
      <c r="AC144" s="34">
        <v>1.0500000000000001E-2</v>
      </c>
      <c r="AD144" s="34">
        <v>93.252595155709344</v>
      </c>
      <c r="AE144" s="34">
        <v>32.19</v>
      </c>
      <c r="AF144" s="34">
        <v>21.83</v>
      </c>
      <c r="AG144" s="34">
        <v>10.36</v>
      </c>
      <c r="AH144" s="41">
        <v>7.18</v>
      </c>
      <c r="AI144" s="41">
        <v>95</v>
      </c>
      <c r="AJ144" s="41">
        <v>137</v>
      </c>
      <c r="AK144" s="41">
        <v>500</v>
      </c>
      <c r="AL144" s="41">
        <v>3318.7</v>
      </c>
      <c r="AM144" s="41">
        <v>0</v>
      </c>
      <c r="AN144" s="41">
        <v>19.5</v>
      </c>
      <c r="AO144" s="41">
        <v>1.8</v>
      </c>
      <c r="AP144" s="41">
        <v>21.3</v>
      </c>
      <c r="AQ144" s="41">
        <v>76.900000000000006</v>
      </c>
      <c r="AR144" s="41">
        <v>4.8</v>
      </c>
      <c r="AS144" s="41">
        <v>4.5999999999999996</v>
      </c>
      <c r="AT144" s="41">
        <v>90.6</v>
      </c>
      <c r="AU144" s="42" t="s">
        <v>479</v>
      </c>
      <c r="AV144" s="42">
        <v>41</v>
      </c>
      <c r="AW144" s="42">
        <v>3.931</v>
      </c>
      <c r="AX144" s="42">
        <v>0.33</v>
      </c>
      <c r="AY144" s="42">
        <v>5.23</v>
      </c>
      <c r="AZ144" s="42">
        <v>0.9</v>
      </c>
      <c r="BA144" s="42">
        <v>0.34</v>
      </c>
      <c r="BB144" s="42">
        <v>0.28000000000000003</v>
      </c>
      <c r="BC144" s="42">
        <v>54</v>
      </c>
      <c r="BD144" s="42">
        <v>85</v>
      </c>
      <c r="BE144" s="42">
        <v>8</v>
      </c>
      <c r="BF144" s="42">
        <v>10</v>
      </c>
      <c r="BG144" s="42">
        <v>27</v>
      </c>
      <c r="BI144" s="42">
        <v>7</v>
      </c>
      <c r="BJ144" s="42">
        <v>7</v>
      </c>
    </row>
    <row r="145" spans="1:62" x14ac:dyDescent="0.2">
      <c r="A145" s="34" t="s">
        <v>393</v>
      </c>
      <c r="B145" s="34">
        <v>42</v>
      </c>
      <c r="C145" s="34" t="s">
        <v>72</v>
      </c>
      <c r="D145" s="34" t="s">
        <v>226</v>
      </c>
      <c r="E145" s="34" t="s">
        <v>6</v>
      </c>
      <c r="F145" s="34" t="s">
        <v>222</v>
      </c>
      <c r="G145" s="34" t="s">
        <v>7</v>
      </c>
      <c r="H145" s="34" t="s">
        <v>75</v>
      </c>
      <c r="I145" s="34" t="str">
        <f t="shared" si="2"/>
        <v>Tr3ExcUnin</v>
      </c>
      <c r="J145" s="34" t="s">
        <v>480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134.4</v>
      </c>
      <c r="V145" s="34">
        <v>54.7</v>
      </c>
      <c r="W145" s="34">
        <v>72.5</v>
      </c>
      <c r="X145" s="34">
        <v>71.3</v>
      </c>
      <c r="Y145" s="34">
        <v>71.400000000000006</v>
      </c>
      <c r="Z145" s="34">
        <v>71.733333333333334</v>
      </c>
      <c r="AA145" s="34">
        <v>4.1000000000000002E-2</v>
      </c>
      <c r="AB145" s="34">
        <v>4.8000000000000001E-2</v>
      </c>
      <c r="AC145" s="34">
        <v>6.7999999999999996E-3</v>
      </c>
      <c r="AD145" s="34">
        <v>83.009708737864074</v>
      </c>
      <c r="AE145" s="34">
        <v>31.57</v>
      </c>
      <c r="AF145" s="34">
        <v>21.81</v>
      </c>
      <c r="AG145" s="34">
        <v>9.7600000000000016</v>
      </c>
      <c r="AH145" s="41">
        <v>7.13</v>
      </c>
      <c r="AI145" s="41">
        <v>98</v>
      </c>
      <c r="AJ145" s="41">
        <v>209</v>
      </c>
      <c r="AK145" s="41">
        <v>543</v>
      </c>
      <c r="AL145" s="41">
        <v>3861.6</v>
      </c>
      <c r="AM145" s="41">
        <v>0</v>
      </c>
      <c r="AN145" s="41">
        <v>20.100000000000001</v>
      </c>
      <c r="AO145" s="41">
        <v>2.7</v>
      </c>
      <c r="AP145" s="41">
        <v>22.6</v>
      </c>
      <c r="AQ145" s="41">
        <v>74.8</v>
      </c>
      <c r="AR145" s="41">
        <v>5.2</v>
      </c>
      <c r="AS145" s="41">
        <v>4.9000000000000004</v>
      </c>
      <c r="AT145" s="41">
        <v>199.3</v>
      </c>
      <c r="AU145" s="42" t="s">
        <v>481</v>
      </c>
      <c r="AV145" s="42">
        <v>42</v>
      </c>
      <c r="AW145" s="42">
        <v>3.794</v>
      </c>
      <c r="AX145" s="42">
        <v>0.34</v>
      </c>
      <c r="AY145" s="42">
        <v>5.14</v>
      </c>
      <c r="AZ145" s="42">
        <v>0.93</v>
      </c>
      <c r="BA145" s="42">
        <v>0.33</v>
      </c>
      <c r="BB145" s="42">
        <v>0.27</v>
      </c>
      <c r="BC145" s="42">
        <v>65</v>
      </c>
      <c r="BD145" s="42">
        <v>84</v>
      </c>
      <c r="BE145" s="42">
        <v>8</v>
      </c>
      <c r="BF145" s="42">
        <v>12</v>
      </c>
      <c r="BG145" s="42">
        <v>23</v>
      </c>
      <c r="BI145" s="42">
        <v>10</v>
      </c>
      <c r="BJ145" s="42">
        <v>9</v>
      </c>
    </row>
    <row r="146" spans="1:62" x14ac:dyDescent="0.2">
      <c r="A146" s="34" t="s">
        <v>393</v>
      </c>
      <c r="B146" s="34">
        <v>43</v>
      </c>
      <c r="C146" s="34" t="s">
        <v>72</v>
      </c>
      <c r="D146" s="34" t="s">
        <v>230</v>
      </c>
      <c r="E146" s="34" t="s">
        <v>6</v>
      </c>
      <c r="F146" s="34" t="s">
        <v>222</v>
      </c>
      <c r="G146" s="34" t="s">
        <v>7</v>
      </c>
      <c r="H146" s="34" t="s">
        <v>75</v>
      </c>
      <c r="I146" s="34" t="str">
        <f t="shared" si="2"/>
        <v>Tr3ExcUnin</v>
      </c>
      <c r="J146" s="34" t="s">
        <v>482</v>
      </c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121</v>
      </c>
      <c r="V146" s="34">
        <v>51.6</v>
      </c>
      <c r="W146" s="34">
        <v>70.900000000000006</v>
      </c>
      <c r="X146" s="34">
        <v>71</v>
      </c>
      <c r="Y146" s="34">
        <v>71</v>
      </c>
      <c r="Z146" s="34">
        <v>70.966666666666669</v>
      </c>
      <c r="AA146" s="34">
        <v>5.4899999999999997E-2</v>
      </c>
      <c r="AB146" s="34">
        <v>5.1299999999999998E-2</v>
      </c>
      <c r="AC146" s="34">
        <v>8.8999999999999999E-3</v>
      </c>
      <c r="AD146" s="34">
        <v>108.49056603773583</v>
      </c>
      <c r="AE146" s="34">
        <v>26.26</v>
      </c>
      <c r="AF146" s="34">
        <v>21.98</v>
      </c>
      <c r="AG146" s="34">
        <v>4.2800000000000011</v>
      </c>
      <c r="AH146" s="41">
        <v>7.14</v>
      </c>
      <c r="AI146" s="41">
        <v>98</v>
      </c>
      <c r="AJ146" s="41">
        <v>203</v>
      </c>
      <c r="AK146" s="41">
        <v>580</v>
      </c>
      <c r="AL146" s="41">
        <v>3994.9</v>
      </c>
      <c r="AM146" s="41">
        <v>0</v>
      </c>
      <c r="AN146" s="41">
        <v>20.399999999999999</v>
      </c>
      <c r="AO146" s="41">
        <v>2.6</v>
      </c>
      <c r="AP146" s="41">
        <v>23.7</v>
      </c>
      <c r="AQ146" s="41">
        <v>73.7</v>
      </c>
      <c r="AR146" s="41">
        <v>5.2</v>
      </c>
      <c r="AS146" s="41">
        <v>4.8</v>
      </c>
      <c r="AT146" s="41">
        <v>137.4</v>
      </c>
      <c r="AU146" s="43" t="s">
        <v>483</v>
      </c>
      <c r="AV146" s="42">
        <v>43</v>
      </c>
      <c r="AW146" s="42">
        <v>4.2439999999999998</v>
      </c>
      <c r="AX146" s="42">
        <v>0.25</v>
      </c>
      <c r="AY146" s="42">
        <v>5.63</v>
      </c>
      <c r="AZ146" s="42">
        <v>0.98</v>
      </c>
      <c r="BA146" s="42">
        <v>0.39</v>
      </c>
      <c r="BB146" s="42">
        <v>0.26</v>
      </c>
      <c r="BC146" s="42">
        <v>64</v>
      </c>
      <c r="BD146" s="42">
        <v>281</v>
      </c>
      <c r="BE146" s="42">
        <v>7</v>
      </c>
      <c r="BF146" s="42">
        <v>11</v>
      </c>
      <c r="BG146" s="42">
        <v>37</v>
      </c>
      <c r="BI146" s="42">
        <v>10</v>
      </c>
      <c r="BJ146" s="42">
        <v>8</v>
      </c>
    </row>
    <row r="147" spans="1:62" x14ac:dyDescent="0.2">
      <c r="A147" s="34" t="s">
        <v>393</v>
      </c>
      <c r="B147" s="34">
        <v>44</v>
      </c>
      <c r="C147" s="34" t="s">
        <v>72</v>
      </c>
      <c r="D147" s="34" t="s">
        <v>234</v>
      </c>
      <c r="E147" s="34" t="s">
        <v>6</v>
      </c>
      <c r="F147" s="34" t="s">
        <v>222</v>
      </c>
      <c r="G147" s="34" t="s">
        <v>7</v>
      </c>
      <c r="H147" s="34" t="s">
        <v>75</v>
      </c>
      <c r="I147" s="34" t="str">
        <f t="shared" si="2"/>
        <v>Tr3ExcUnin</v>
      </c>
      <c r="J147" s="34" t="s">
        <v>484</v>
      </c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120.6</v>
      </c>
      <c r="V147" s="34">
        <v>52.4</v>
      </c>
      <c r="W147" s="34">
        <v>69.8</v>
      </c>
      <c r="X147" s="34">
        <v>70.400000000000006</v>
      </c>
      <c r="Y147" s="34">
        <v>69.2</v>
      </c>
      <c r="Z147" s="34">
        <v>69.8</v>
      </c>
      <c r="AA147" s="34">
        <v>3.9199999999999999E-2</v>
      </c>
      <c r="AB147" s="34">
        <v>3.6299999999999999E-2</v>
      </c>
      <c r="AC147" s="34">
        <v>6.7999999999999996E-3</v>
      </c>
      <c r="AD147" s="34">
        <v>109.83050847457628</v>
      </c>
      <c r="AE147" s="34">
        <v>27.2</v>
      </c>
      <c r="AF147" s="34">
        <v>21.84</v>
      </c>
      <c r="AG147" s="34">
        <v>5.3599999999999994</v>
      </c>
      <c r="AH147" s="41">
        <v>7.05</v>
      </c>
      <c r="AI147" s="41">
        <v>120</v>
      </c>
      <c r="AJ147" s="41">
        <v>207</v>
      </c>
      <c r="AK147" s="41">
        <v>563</v>
      </c>
      <c r="AL147" s="41">
        <v>3653.2</v>
      </c>
      <c r="AM147" s="41">
        <v>0</v>
      </c>
      <c r="AN147" s="41">
        <v>20.2</v>
      </c>
      <c r="AO147" s="41">
        <v>2.6</v>
      </c>
      <c r="AP147" s="41">
        <v>23.2</v>
      </c>
      <c r="AQ147" s="41">
        <v>74.2</v>
      </c>
      <c r="AR147" s="41">
        <v>6.7</v>
      </c>
      <c r="AS147" s="41">
        <v>4.5999999999999996</v>
      </c>
      <c r="AT147" s="41">
        <v>130.80000000000001</v>
      </c>
      <c r="AU147" s="42" t="s">
        <v>485</v>
      </c>
      <c r="AV147" s="42">
        <v>44</v>
      </c>
      <c r="AW147" s="42">
        <v>4.2220000000000004</v>
      </c>
      <c r="AX147" s="42">
        <v>0.28999999999999998</v>
      </c>
      <c r="AY147" s="42">
        <v>5.51</v>
      </c>
      <c r="AZ147" s="42">
        <v>0.94</v>
      </c>
      <c r="BA147" s="42">
        <v>0.36</v>
      </c>
      <c r="BB147" s="42">
        <v>0.28999999999999998</v>
      </c>
      <c r="BC147" s="42">
        <v>77</v>
      </c>
      <c r="BD147" s="42">
        <v>88</v>
      </c>
      <c r="BE147" s="42">
        <v>8</v>
      </c>
      <c r="BF147" s="42">
        <v>18</v>
      </c>
      <c r="BG147" s="42">
        <v>33</v>
      </c>
      <c r="BI147" s="42">
        <v>12</v>
      </c>
      <c r="BJ147" s="42">
        <v>13</v>
      </c>
    </row>
    <row r="148" spans="1:62" x14ac:dyDescent="0.2">
      <c r="A148" s="34" t="s">
        <v>393</v>
      </c>
      <c r="B148" s="34">
        <v>45</v>
      </c>
      <c r="C148" s="34" t="s">
        <v>72</v>
      </c>
      <c r="D148" s="34" t="s">
        <v>238</v>
      </c>
      <c r="E148" s="34" t="s">
        <v>6</v>
      </c>
      <c r="F148" s="34" t="s">
        <v>222</v>
      </c>
      <c r="G148" s="34" t="s">
        <v>7</v>
      </c>
      <c r="H148" s="34" t="s">
        <v>75</v>
      </c>
      <c r="I148" s="34" t="str">
        <f t="shared" si="2"/>
        <v>Tr3ExcUnin</v>
      </c>
      <c r="J148" s="34" t="s">
        <v>486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  <c r="S148" s="34">
        <v>0</v>
      </c>
      <c r="T148" s="34">
        <v>0</v>
      </c>
      <c r="U148" s="34">
        <v>122.3</v>
      </c>
      <c r="V148" s="34">
        <v>48.5</v>
      </c>
      <c r="W148" s="34">
        <v>71.3</v>
      </c>
      <c r="X148" s="34">
        <v>71</v>
      </c>
      <c r="Y148" s="34">
        <v>70.599999999999994</v>
      </c>
      <c r="Z148" s="34">
        <v>70.966666666666669</v>
      </c>
      <c r="AA148" s="34">
        <v>5.2299999999999999E-2</v>
      </c>
      <c r="AB148" s="34">
        <v>5.11E-2</v>
      </c>
      <c r="AC148" s="34">
        <v>8.0000000000000002E-3</v>
      </c>
      <c r="AD148" s="34">
        <v>102.78422273781902</v>
      </c>
      <c r="AE148" s="34">
        <v>27.77</v>
      </c>
      <c r="AF148" s="34">
        <v>21.71</v>
      </c>
      <c r="AG148" s="34">
        <v>6.0599999999999987</v>
      </c>
      <c r="AH148" s="41">
        <v>7.42</v>
      </c>
      <c r="AI148" s="41">
        <v>67</v>
      </c>
      <c r="AJ148" s="41">
        <v>91</v>
      </c>
      <c r="AK148" s="41">
        <v>513</v>
      </c>
      <c r="AL148" s="41">
        <v>4060.4</v>
      </c>
      <c r="AM148" s="41">
        <v>0</v>
      </c>
      <c r="AN148" s="41">
        <v>19.5</v>
      </c>
      <c r="AO148" s="41">
        <v>1.2</v>
      </c>
      <c r="AP148" s="41">
        <v>21.9</v>
      </c>
      <c r="AQ148" s="41">
        <v>76.900000000000006</v>
      </c>
      <c r="AR148" s="41">
        <v>4.4000000000000004</v>
      </c>
      <c r="AS148" s="41">
        <v>4.7</v>
      </c>
      <c r="AT148" s="41">
        <v>60.7</v>
      </c>
      <c r="AU148" s="42" t="s">
        <v>487</v>
      </c>
      <c r="AV148" s="42">
        <v>45</v>
      </c>
      <c r="AW148" s="42">
        <v>3.1070000000000002</v>
      </c>
      <c r="AX148" s="42">
        <v>0.23</v>
      </c>
      <c r="AY148" s="42">
        <v>5.07</v>
      </c>
      <c r="AZ148" s="42">
        <v>1.07</v>
      </c>
      <c r="BA148" s="42">
        <v>0.38</v>
      </c>
      <c r="BB148" s="42">
        <v>0.21</v>
      </c>
      <c r="BC148" s="42">
        <v>57</v>
      </c>
      <c r="BD148" s="42">
        <v>69</v>
      </c>
      <c r="BE148" s="42">
        <v>6</v>
      </c>
      <c r="BF148" s="42">
        <v>13</v>
      </c>
      <c r="BG148" s="42">
        <v>16</v>
      </c>
      <c r="BI148" s="42">
        <v>12</v>
      </c>
      <c r="BJ148" s="42">
        <v>9</v>
      </c>
    </row>
    <row r="149" spans="1:62" x14ac:dyDescent="0.2">
      <c r="A149" s="34" t="s">
        <v>393</v>
      </c>
      <c r="B149" s="34">
        <v>46</v>
      </c>
      <c r="C149" s="34" t="s">
        <v>72</v>
      </c>
      <c r="D149" s="34" t="s">
        <v>242</v>
      </c>
      <c r="E149" s="34" t="s">
        <v>6</v>
      </c>
      <c r="F149" s="34" t="s">
        <v>222</v>
      </c>
      <c r="G149" s="34" t="s">
        <v>7</v>
      </c>
      <c r="H149" s="34" t="s">
        <v>75</v>
      </c>
      <c r="I149" s="34" t="str">
        <f t="shared" si="2"/>
        <v>Tr3ExcUnin</v>
      </c>
      <c r="J149" s="34" t="s">
        <v>488</v>
      </c>
      <c r="K149" s="34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120.5</v>
      </c>
      <c r="V149" s="34">
        <v>50.5</v>
      </c>
      <c r="W149" s="34">
        <v>72.400000000000006</v>
      </c>
      <c r="X149" s="34">
        <v>72.8</v>
      </c>
      <c r="Y149" s="34">
        <v>73.099999999999994</v>
      </c>
      <c r="Z149" s="34">
        <v>72.766666666666666</v>
      </c>
      <c r="AA149" s="34">
        <v>3.61E-2</v>
      </c>
      <c r="AB149" s="34">
        <v>3.6400000000000002E-2</v>
      </c>
      <c r="AC149" s="34">
        <v>6.7999999999999996E-3</v>
      </c>
      <c r="AD149" s="34">
        <v>98.986486486486484</v>
      </c>
      <c r="AE149" s="34">
        <v>29.84</v>
      </c>
      <c r="AF149" s="34">
        <v>21.76</v>
      </c>
      <c r="AG149" s="34">
        <v>8.0799999999999983</v>
      </c>
      <c r="AH149" s="41">
        <v>7.25</v>
      </c>
      <c r="AI149" s="41">
        <v>92</v>
      </c>
      <c r="AJ149" s="41">
        <v>136</v>
      </c>
      <c r="AK149" s="41">
        <v>512</v>
      </c>
      <c r="AL149" s="41">
        <v>3722.6</v>
      </c>
      <c r="AM149" s="41">
        <v>0</v>
      </c>
      <c r="AN149" s="41">
        <v>19.600000000000001</v>
      </c>
      <c r="AO149" s="41">
        <v>1.8</v>
      </c>
      <c r="AP149" s="41">
        <v>21.8</v>
      </c>
      <c r="AQ149" s="41">
        <v>76.5</v>
      </c>
      <c r="AR149" s="41">
        <v>10.1</v>
      </c>
      <c r="AS149" s="41">
        <v>4.5999999999999996</v>
      </c>
      <c r="AT149" s="41">
        <v>67.099999999999994</v>
      </c>
      <c r="AU149" s="42" t="s">
        <v>489</v>
      </c>
      <c r="AV149" s="42">
        <v>46</v>
      </c>
      <c r="AW149" s="42">
        <v>2.66</v>
      </c>
      <c r="AX149" s="42">
        <v>0.2</v>
      </c>
      <c r="AY149" s="42">
        <v>4.7300000000000004</v>
      </c>
      <c r="AZ149" s="42">
        <v>0.71</v>
      </c>
      <c r="BA149" s="42">
        <v>0.28999999999999998</v>
      </c>
      <c r="BB149" s="42">
        <v>0.2</v>
      </c>
      <c r="BC149" s="42">
        <v>42</v>
      </c>
      <c r="BD149" s="42">
        <v>61</v>
      </c>
      <c r="BE149" s="42">
        <v>5</v>
      </c>
      <c r="BF149" s="42">
        <v>13</v>
      </c>
      <c r="BG149" s="42">
        <v>16</v>
      </c>
      <c r="BI149" s="42">
        <v>10</v>
      </c>
      <c r="BJ149" s="42">
        <v>5</v>
      </c>
    </row>
    <row r="150" spans="1:62" x14ac:dyDescent="0.2">
      <c r="A150" s="34" t="s">
        <v>393</v>
      </c>
      <c r="B150" s="34">
        <v>47</v>
      </c>
      <c r="C150" s="34" t="s">
        <v>72</v>
      </c>
      <c r="D150" s="34" t="s">
        <v>246</v>
      </c>
      <c r="E150" s="34" t="s">
        <v>6</v>
      </c>
      <c r="F150" s="34" t="s">
        <v>222</v>
      </c>
      <c r="G150" s="34" t="s">
        <v>7</v>
      </c>
      <c r="H150" s="34" t="s">
        <v>75</v>
      </c>
      <c r="I150" s="34" t="str">
        <f t="shared" si="2"/>
        <v>Tr3ExcUnin</v>
      </c>
      <c r="J150" s="34" t="s">
        <v>490</v>
      </c>
      <c r="K150" s="34"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113.4</v>
      </c>
      <c r="V150" s="34">
        <v>50.3</v>
      </c>
      <c r="W150" s="34">
        <v>72.7</v>
      </c>
      <c r="X150" s="34">
        <v>72.5</v>
      </c>
      <c r="Y150" s="34">
        <v>71</v>
      </c>
      <c r="Z150" s="34">
        <v>72.066666666666663</v>
      </c>
      <c r="AA150" s="34">
        <v>3.1600000000000003E-2</v>
      </c>
      <c r="AB150" s="34">
        <v>1.6899999999999998E-2</v>
      </c>
      <c r="AC150" s="34">
        <v>5.8999999999999999E-3</v>
      </c>
      <c r="AD150" s="34">
        <v>233.63636363636368</v>
      </c>
      <c r="AE150" s="34">
        <v>28.23</v>
      </c>
      <c r="AF150" s="34">
        <v>20.51</v>
      </c>
      <c r="AG150" s="34">
        <v>7.7199999999999989</v>
      </c>
      <c r="AH150" s="41">
        <v>7.29</v>
      </c>
      <c r="AI150" s="41">
        <v>62</v>
      </c>
      <c r="AJ150" s="41">
        <v>75</v>
      </c>
      <c r="AK150" s="41">
        <v>545</v>
      </c>
      <c r="AL150" s="41">
        <v>4389.8999999999996</v>
      </c>
      <c r="AM150" s="41">
        <v>0</v>
      </c>
      <c r="AN150" s="41">
        <v>19.7</v>
      </c>
      <c r="AO150" s="41">
        <v>1</v>
      </c>
      <c r="AP150" s="41">
        <v>23</v>
      </c>
      <c r="AQ150" s="41">
        <v>76</v>
      </c>
      <c r="AR150" s="41">
        <v>4.8</v>
      </c>
      <c r="AS150" s="41">
        <v>4.5</v>
      </c>
      <c r="AT150" s="41">
        <v>66</v>
      </c>
      <c r="AU150" s="42" t="s">
        <v>491</v>
      </c>
      <c r="AV150" s="42">
        <v>47</v>
      </c>
      <c r="AW150" s="42">
        <v>4.1390000000000002</v>
      </c>
      <c r="AX150" s="42">
        <v>0.3</v>
      </c>
      <c r="AY150" s="42">
        <v>5.37</v>
      </c>
      <c r="AZ150" s="42">
        <v>0.96</v>
      </c>
      <c r="BA150" s="42">
        <v>0.34</v>
      </c>
      <c r="BB150" s="42">
        <v>0.26</v>
      </c>
      <c r="BC150" s="42">
        <v>56</v>
      </c>
      <c r="BD150" s="42">
        <v>73</v>
      </c>
      <c r="BE150" s="42">
        <v>8</v>
      </c>
      <c r="BF150" s="42">
        <v>11</v>
      </c>
      <c r="BG150" s="42">
        <v>23</v>
      </c>
      <c r="BI150" s="42">
        <v>9</v>
      </c>
      <c r="BJ150" s="42">
        <v>8</v>
      </c>
    </row>
    <row r="151" spans="1:62" x14ac:dyDescent="0.2">
      <c r="A151" s="34" t="s">
        <v>393</v>
      </c>
      <c r="B151" s="34">
        <v>48</v>
      </c>
      <c r="C151" s="34" t="s">
        <v>72</v>
      </c>
      <c r="D151" s="34" t="s">
        <v>250</v>
      </c>
      <c r="E151" s="34" t="s">
        <v>6</v>
      </c>
      <c r="F151" s="34" t="s">
        <v>222</v>
      </c>
      <c r="G151" s="34" t="s">
        <v>7</v>
      </c>
      <c r="H151" s="34" t="s">
        <v>75</v>
      </c>
      <c r="I151" s="34" t="str">
        <f t="shared" si="2"/>
        <v>Tr3ExcUnin</v>
      </c>
      <c r="J151" s="34" t="s">
        <v>492</v>
      </c>
      <c r="K151" s="34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0</v>
      </c>
      <c r="S151" s="34">
        <v>0</v>
      </c>
      <c r="T151" s="34">
        <v>0</v>
      </c>
      <c r="U151" s="34">
        <v>131.6</v>
      </c>
      <c r="V151" s="34">
        <v>47.8</v>
      </c>
      <c r="W151" s="34">
        <v>73</v>
      </c>
      <c r="X151" s="34">
        <v>71.900000000000006</v>
      </c>
      <c r="Y151" s="34">
        <v>71.8</v>
      </c>
      <c r="Z151" s="34">
        <v>72.233333333333334</v>
      </c>
      <c r="AA151" s="34">
        <v>4.2799999999999998E-2</v>
      </c>
      <c r="AB151" s="34">
        <v>0.04</v>
      </c>
      <c r="AC151" s="34">
        <v>8.0999999999999996E-3</v>
      </c>
      <c r="AD151" s="34">
        <v>108.77742946708464</v>
      </c>
      <c r="AE151" s="34">
        <v>32.909999999999997</v>
      </c>
      <c r="AF151" s="34">
        <v>21.67</v>
      </c>
      <c r="AG151" s="34">
        <v>11.239999999999995</v>
      </c>
      <c r="AH151" s="41">
        <v>7.25</v>
      </c>
      <c r="AI151" s="41">
        <v>89</v>
      </c>
      <c r="AJ151" s="41">
        <v>135</v>
      </c>
      <c r="AK151" s="41">
        <v>511</v>
      </c>
      <c r="AL151" s="41">
        <v>3743.8</v>
      </c>
      <c r="AM151" s="41">
        <v>0</v>
      </c>
      <c r="AN151" s="41">
        <v>19.600000000000001</v>
      </c>
      <c r="AO151" s="41">
        <v>1.8</v>
      </c>
      <c r="AP151" s="41">
        <v>21.7</v>
      </c>
      <c r="AQ151" s="41">
        <v>76.5</v>
      </c>
      <c r="AR151" s="41">
        <v>5.4</v>
      </c>
      <c r="AS151" s="41">
        <v>4.5</v>
      </c>
      <c r="AT151" s="41">
        <v>107.4</v>
      </c>
      <c r="AU151" s="42" t="s">
        <v>493</v>
      </c>
      <c r="AV151" s="42">
        <v>48</v>
      </c>
      <c r="AW151" s="42">
        <v>1.863</v>
      </c>
      <c r="AX151" s="42">
        <v>0.23</v>
      </c>
      <c r="AY151" s="42">
        <v>5.03</v>
      </c>
      <c r="AZ151" s="42">
        <v>0.6</v>
      </c>
      <c r="BA151" s="42">
        <v>0.24</v>
      </c>
      <c r="BB151" s="42">
        <v>0.17</v>
      </c>
      <c r="BC151" s="42">
        <v>36</v>
      </c>
      <c r="BD151" s="42">
        <v>50</v>
      </c>
      <c r="BE151" s="42">
        <v>4</v>
      </c>
      <c r="BF151" s="42">
        <v>11</v>
      </c>
      <c r="BG151" s="42">
        <v>14</v>
      </c>
      <c r="BI151" s="42">
        <v>10</v>
      </c>
      <c r="BJ151" s="42">
        <v>6</v>
      </c>
    </row>
    <row r="152" spans="1:62" x14ac:dyDescent="0.2">
      <c r="A152" s="34" t="s">
        <v>393</v>
      </c>
      <c r="B152" s="34">
        <v>49</v>
      </c>
      <c r="C152" s="34" t="s">
        <v>72</v>
      </c>
      <c r="D152" s="34" t="s">
        <v>254</v>
      </c>
      <c r="E152" s="34" t="s">
        <v>6</v>
      </c>
      <c r="F152" s="34" t="s">
        <v>222</v>
      </c>
      <c r="G152" s="34" t="s">
        <v>7</v>
      </c>
      <c r="H152" s="34" t="s">
        <v>75</v>
      </c>
      <c r="I152" s="34" t="str">
        <f t="shared" si="2"/>
        <v>Tr3ExcUnin</v>
      </c>
      <c r="J152" s="34" t="s">
        <v>494</v>
      </c>
      <c r="K152" s="34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122.5</v>
      </c>
      <c r="V152" s="34">
        <v>50.6</v>
      </c>
      <c r="W152" s="34">
        <v>71.900000000000006</v>
      </c>
      <c r="X152" s="34">
        <v>70.3</v>
      </c>
      <c r="Y152" s="34">
        <v>70.599999999999994</v>
      </c>
      <c r="Z152" s="34">
        <v>70.933333333333323</v>
      </c>
      <c r="AA152" s="34">
        <v>3.7600000000000001E-2</v>
      </c>
      <c r="AB152" s="34">
        <v>3.6600000000000001E-2</v>
      </c>
      <c r="AC152" s="34">
        <v>6.1000000000000004E-3</v>
      </c>
      <c r="AD152" s="34">
        <v>103.27868852459017</v>
      </c>
      <c r="AE152" s="34">
        <v>28.13</v>
      </c>
      <c r="AF152" s="34">
        <v>21.68</v>
      </c>
      <c r="AG152" s="34">
        <v>6.4499999999999993</v>
      </c>
      <c r="AH152" s="41">
        <v>7.01</v>
      </c>
      <c r="AI152" s="41">
        <v>91</v>
      </c>
      <c r="AJ152" s="41">
        <v>172</v>
      </c>
      <c r="AK152" s="41">
        <v>586</v>
      </c>
      <c r="AL152" s="41">
        <v>3972.8</v>
      </c>
      <c r="AM152" s="41">
        <v>0</v>
      </c>
      <c r="AN152" s="41">
        <v>20.3</v>
      </c>
      <c r="AO152" s="41">
        <v>2.2000000000000002</v>
      </c>
      <c r="AP152" s="41">
        <v>24</v>
      </c>
      <c r="AQ152" s="41">
        <v>73.8</v>
      </c>
      <c r="AR152" s="41">
        <v>5.6</v>
      </c>
      <c r="AS152" s="41">
        <v>4.5999999999999996</v>
      </c>
      <c r="AT152" s="41">
        <v>132.5</v>
      </c>
      <c r="AU152" s="42" t="s">
        <v>495</v>
      </c>
      <c r="AV152" s="42">
        <v>49</v>
      </c>
      <c r="AW152" s="42">
        <v>4.1440000000000001</v>
      </c>
      <c r="AX152" s="42">
        <v>0.28000000000000003</v>
      </c>
      <c r="AY152" s="42">
        <v>5.24</v>
      </c>
      <c r="AZ152" s="42">
        <v>0.82</v>
      </c>
      <c r="BA152" s="42">
        <v>0.32</v>
      </c>
      <c r="BB152" s="42">
        <v>0.26</v>
      </c>
      <c r="BC152" s="42">
        <v>71</v>
      </c>
      <c r="BD152" s="42">
        <v>78</v>
      </c>
      <c r="BE152" s="42">
        <v>7</v>
      </c>
      <c r="BF152" s="42">
        <v>10</v>
      </c>
      <c r="BG152" s="42">
        <v>30</v>
      </c>
      <c r="BI152" s="42">
        <v>8</v>
      </c>
      <c r="BJ152" s="42">
        <v>7</v>
      </c>
    </row>
    <row r="153" spans="1:62" x14ac:dyDescent="0.2">
      <c r="A153" s="34" t="s">
        <v>393</v>
      </c>
      <c r="B153" s="34">
        <v>50</v>
      </c>
      <c r="C153" s="34" t="s">
        <v>72</v>
      </c>
      <c r="D153" s="34" t="s">
        <v>496</v>
      </c>
      <c r="E153" s="34" t="s">
        <v>6</v>
      </c>
      <c r="F153" s="34" t="s">
        <v>222</v>
      </c>
      <c r="G153" s="34" t="s">
        <v>7</v>
      </c>
      <c r="H153" s="34" t="s">
        <v>75</v>
      </c>
      <c r="I153" s="34" t="str">
        <f t="shared" si="2"/>
        <v>Tr3ExcUnin</v>
      </c>
      <c r="J153" s="34" t="s">
        <v>497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113.6</v>
      </c>
      <c r="V153" s="34">
        <v>48.7</v>
      </c>
      <c r="W153" s="34">
        <v>71.900000000000006</v>
      </c>
      <c r="X153" s="34">
        <v>70.3</v>
      </c>
      <c r="Y153" s="34">
        <v>70.3</v>
      </c>
      <c r="Z153" s="34">
        <v>70.833333333333329</v>
      </c>
      <c r="AA153" s="34">
        <v>3.5200000000000002E-2</v>
      </c>
      <c r="AB153" s="34">
        <v>3.8399999999999997E-2</v>
      </c>
      <c r="AC153" s="34">
        <v>6.7000000000000002E-3</v>
      </c>
      <c r="AD153" s="34">
        <v>89.905362776025243</v>
      </c>
      <c r="AE153" s="34">
        <v>28.26</v>
      </c>
      <c r="AF153" s="34">
        <v>21.82</v>
      </c>
      <c r="AG153" s="34">
        <v>6.4400000000000013</v>
      </c>
      <c r="AH153" s="41">
        <v>7.14</v>
      </c>
      <c r="AI153" s="41">
        <v>109</v>
      </c>
      <c r="AJ153" s="41">
        <v>185</v>
      </c>
      <c r="AK153" s="41">
        <v>511</v>
      </c>
      <c r="AL153" s="41">
        <v>3700.9</v>
      </c>
      <c r="AM153" s="41">
        <v>0</v>
      </c>
      <c r="AN153" s="41">
        <v>19.7</v>
      </c>
      <c r="AO153" s="41">
        <v>2.4</v>
      </c>
      <c r="AP153" s="41">
        <v>21.6</v>
      </c>
      <c r="AQ153" s="41">
        <v>76</v>
      </c>
      <c r="AR153" s="41">
        <v>5.3</v>
      </c>
      <c r="AS153" s="41">
        <v>4.7</v>
      </c>
      <c r="AT153" s="41">
        <v>82.8</v>
      </c>
      <c r="AU153" s="42" t="s">
        <v>498</v>
      </c>
      <c r="AV153" s="42">
        <v>50</v>
      </c>
      <c r="AW153" s="42">
        <v>4.4489999999999998</v>
      </c>
      <c r="AX153" s="42">
        <v>0.32</v>
      </c>
      <c r="AY153" s="42">
        <v>5.17</v>
      </c>
      <c r="AZ153" s="42">
        <v>0.95</v>
      </c>
      <c r="BA153" s="42">
        <v>0.37</v>
      </c>
      <c r="BB153" s="42">
        <v>0.28999999999999998</v>
      </c>
      <c r="BC153" s="42">
        <v>75</v>
      </c>
      <c r="BD153" s="42">
        <v>90</v>
      </c>
      <c r="BE153" s="42">
        <v>8</v>
      </c>
      <c r="BF153" s="42">
        <v>13</v>
      </c>
      <c r="BG153" s="42">
        <v>32</v>
      </c>
      <c r="BI153" s="42">
        <v>14</v>
      </c>
      <c r="BJ153" s="42">
        <v>12</v>
      </c>
    </row>
    <row r="154" spans="1:62" x14ac:dyDescent="0.2">
      <c r="A154" s="34" t="s">
        <v>393</v>
      </c>
      <c r="B154" s="34">
        <v>51</v>
      </c>
      <c r="C154" s="34" t="s">
        <v>72</v>
      </c>
      <c r="D154" s="34" t="s">
        <v>258</v>
      </c>
      <c r="E154" s="34" t="s">
        <v>6</v>
      </c>
      <c r="F154" s="34" t="s">
        <v>222</v>
      </c>
      <c r="G154" s="34" t="s">
        <v>3</v>
      </c>
      <c r="H154" s="34" t="s">
        <v>112</v>
      </c>
      <c r="I154" s="34" t="str">
        <f t="shared" si="2"/>
        <v>Tr3ExcInoc</v>
      </c>
      <c r="J154" s="34" t="s">
        <v>499</v>
      </c>
      <c r="K154" s="34">
        <v>100</v>
      </c>
      <c r="L154" s="34">
        <v>1</v>
      </c>
      <c r="M154" s="34">
        <v>1.5707963267948966</v>
      </c>
      <c r="N154" s="34">
        <v>1</v>
      </c>
      <c r="O154" s="34">
        <v>0.16666666666666663</v>
      </c>
      <c r="P154" s="34">
        <v>0.42053433528396506</v>
      </c>
      <c r="Q154" s="34">
        <v>16.666666666666664</v>
      </c>
      <c r="R154" s="34">
        <v>0</v>
      </c>
      <c r="S154" s="34">
        <v>0</v>
      </c>
      <c r="T154" s="34">
        <v>0</v>
      </c>
      <c r="U154" s="34">
        <v>127.5</v>
      </c>
      <c r="V154" s="34">
        <v>49.5</v>
      </c>
      <c r="W154" s="34">
        <v>73.3</v>
      </c>
      <c r="X154" s="34">
        <v>72.8</v>
      </c>
      <c r="Y154" s="34">
        <v>72.3</v>
      </c>
      <c r="Z154" s="34">
        <v>72.8</v>
      </c>
      <c r="AA154" s="34">
        <v>4.8399999999999999E-2</v>
      </c>
      <c r="AB154" s="34">
        <v>4.8300000000000003E-2</v>
      </c>
      <c r="AC154" s="34">
        <v>9.2999999999999992E-3</v>
      </c>
      <c r="AD154" s="34">
        <v>100.25641025641023</v>
      </c>
      <c r="AE154" s="34">
        <v>32.4</v>
      </c>
      <c r="AF154" s="34">
        <v>21.67</v>
      </c>
      <c r="AG154" s="34">
        <v>10.729999999999997</v>
      </c>
      <c r="AH154" s="41">
        <v>7.37</v>
      </c>
      <c r="AI154" s="41">
        <v>99</v>
      </c>
      <c r="AJ154" s="41">
        <v>141</v>
      </c>
      <c r="AK154" s="41">
        <v>448</v>
      </c>
      <c r="AL154" s="41">
        <v>3913.8</v>
      </c>
      <c r="AM154" s="41">
        <v>0</v>
      </c>
      <c r="AN154" s="41">
        <v>19.100000000000001</v>
      </c>
      <c r="AO154" s="41">
        <v>1.9</v>
      </c>
      <c r="AP154" s="41">
        <v>19.600000000000001</v>
      </c>
      <c r="AQ154" s="41">
        <v>78.599999999999994</v>
      </c>
      <c r="AR154" s="41">
        <v>5</v>
      </c>
      <c r="AS154" s="41">
        <v>6.1</v>
      </c>
      <c r="AT154" s="41">
        <v>118.9</v>
      </c>
      <c r="AU154" s="42" t="s">
        <v>500</v>
      </c>
      <c r="AV154" s="42">
        <v>51</v>
      </c>
      <c r="AW154" s="42">
        <v>3.5609999999999999</v>
      </c>
      <c r="AX154" s="42">
        <v>0.25</v>
      </c>
      <c r="AY154" s="42">
        <v>4.8499999999999996</v>
      </c>
      <c r="AZ154" s="42">
        <v>0.9</v>
      </c>
      <c r="BA154" s="42">
        <v>0.36</v>
      </c>
      <c r="BB154" s="42">
        <v>0.28000000000000003</v>
      </c>
      <c r="BC154" s="42">
        <v>68</v>
      </c>
      <c r="BD154" s="42">
        <v>79</v>
      </c>
      <c r="BE154" s="42">
        <v>7</v>
      </c>
      <c r="BF154" s="42">
        <v>12</v>
      </c>
      <c r="BG154" s="42">
        <v>23</v>
      </c>
      <c r="BI154" s="42">
        <v>11</v>
      </c>
      <c r="BJ154" s="42">
        <v>8</v>
      </c>
    </row>
    <row r="155" spans="1:62" x14ac:dyDescent="0.2">
      <c r="A155" s="34" t="s">
        <v>393</v>
      </c>
      <c r="B155" s="34">
        <v>52</v>
      </c>
      <c r="C155" s="34" t="s">
        <v>72</v>
      </c>
      <c r="D155" s="34" t="s">
        <v>262</v>
      </c>
      <c r="E155" s="34" t="s">
        <v>6</v>
      </c>
      <c r="F155" s="34" t="s">
        <v>222</v>
      </c>
      <c r="G155" s="34" t="s">
        <v>3</v>
      </c>
      <c r="H155" s="34" t="s">
        <v>112</v>
      </c>
      <c r="I155" s="34" t="str">
        <f t="shared" si="2"/>
        <v>Tr3ExcInoc</v>
      </c>
      <c r="J155" s="34" t="s">
        <v>501</v>
      </c>
      <c r="K155" s="34">
        <v>66.666700000000006</v>
      </c>
      <c r="L155" s="34">
        <v>0.66666700000000001</v>
      </c>
      <c r="M155" s="34">
        <v>0.95531697167794416</v>
      </c>
      <c r="N155" s="34">
        <v>3</v>
      </c>
      <c r="O155" s="34">
        <v>0.5</v>
      </c>
      <c r="P155" s="34">
        <v>0.78539816339744839</v>
      </c>
      <c r="Q155" s="34">
        <v>50</v>
      </c>
      <c r="R155" s="34">
        <v>0</v>
      </c>
      <c r="S155" s="34">
        <v>0</v>
      </c>
      <c r="T155" s="34">
        <v>0</v>
      </c>
      <c r="U155" s="34">
        <v>129.30000000000001</v>
      </c>
      <c r="V155" s="34">
        <v>50.6</v>
      </c>
      <c r="W155" s="34">
        <v>72.8</v>
      </c>
      <c r="X155" s="34">
        <v>71.599999999999994</v>
      </c>
      <c r="Y155" s="34">
        <v>71.900000000000006</v>
      </c>
      <c r="Z155" s="34">
        <v>72.099999999999994</v>
      </c>
      <c r="AA155" s="34">
        <v>4.1000000000000002E-2</v>
      </c>
      <c r="AB155" s="34">
        <v>3.8899999999999997E-2</v>
      </c>
      <c r="AC155" s="34">
        <v>7.7999999999999996E-3</v>
      </c>
      <c r="AD155" s="34">
        <v>106.75241157556272</v>
      </c>
      <c r="AE155" s="34">
        <v>30.08</v>
      </c>
      <c r="AF155" s="34">
        <v>21.67</v>
      </c>
      <c r="AG155" s="34">
        <v>8.4099999999999966</v>
      </c>
      <c r="AH155" s="41">
        <v>7.04</v>
      </c>
      <c r="AI155" s="41">
        <v>99</v>
      </c>
      <c r="AJ155" s="41">
        <v>215</v>
      </c>
      <c r="AK155" s="41">
        <v>524</v>
      </c>
      <c r="AL155" s="41">
        <v>4153.8999999999996</v>
      </c>
      <c r="AM155" s="41">
        <v>0</v>
      </c>
      <c r="AN155" s="41">
        <v>19.899999999999999</v>
      </c>
      <c r="AO155" s="41">
        <v>2.8</v>
      </c>
      <c r="AP155" s="41">
        <v>21.9</v>
      </c>
      <c r="AQ155" s="41">
        <v>75.3</v>
      </c>
      <c r="AR155" s="41">
        <v>4.9000000000000004</v>
      </c>
      <c r="AS155" s="41">
        <v>6.3</v>
      </c>
      <c r="AT155" s="41">
        <v>150.69999999999999</v>
      </c>
      <c r="AU155" s="42" t="s">
        <v>502</v>
      </c>
      <c r="AV155" s="42">
        <v>52</v>
      </c>
      <c r="AW155" s="42">
        <v>3.843</v>
      </c>
      <c r="AX155" s="42">
        <v>0.27</v>
      </c>
      <c r="AY155" s="42">
        <v>5.37</v>
      </c>
      <c r="AZ155" s="42">
        <v>0.86</v>
      </c>
      <c r="BA155" s="42">
        <v>0.35</v>
      </c>
      <c r="BB155" s="42">
        <v>0.25</v>
      </c>
      <c r="BC155" s="42">
        <v>52</v>
      </c>
      <c r="BD155" s="42">
        <v>78</v>
      </c>
      <c r="BE155" s="42">
        <v>7</v>
      </c>
      <c r="BF155" s="42">
        <v>14</v>
      </c>
      <c r="BG155" s="42">
        <v>22</v>
      </c>
      <c r="BI155" s="42">
        <v>10</v>
      </c>
      <c r="BJ155" s="42">
        <v>11</v>
      </c>
    </row>
    <row r="156" spans="1:62" x14ac:dyDescent="0.2">
      <c r="A156" s="34" t="s">
        <v>393</v>
      </c>
      <c r="B156" s="34">
        <v>53</v>
      </c>
      <c r="C156" s="34" t="s">
        <v>72</v>
      </c>
      <c r="D156" s="34" t="s">
        <v>266</v>
      </c>
      <c r="E156" s="34" t="s">
        <v>6</v>
      </c>
      <c r="F156" s="34" t="s">
        <v>222</v>
      </c>
      <c r="G156" s="34" t="s">
        <v>3</v>
      </c>
      <c r="H156" s="34" t="s">
        <v>112</v>
      </c>
      <c r="I156" s="34" t="str">
        <f t="shared" si="2"/>
        <v>Tr3ExcInoc</v>
      </c>
      <c r="J156" s="34" t="s">
        <v>503</v>
      </c>
      <c r="K156" s="34">
        <v>80</v>
      </c>
      <c r="L156" s="34">
        <v>0.8</v>
      </c>
      <c r="M156" s="34">
        <v>1.1071487177940904</v>
      </c>
      <c r="N156" s="34">
        <v>0</v>
      </c>
      <c r="O156" s="34">
        <v>0</v>
      </c>
      <c r="P156" s="34">
        <v>0</v>
      </c>
      <c r="Q156" s="34">
        <v>0</v>
      </c>
      <c r="R156" s="34">
        <v>0</v>
      </c>
      <c r="S156" s="34">
        <v>0</v>
      </c>
      <c r="T156" s="34">
        <v>0</v>
      </c>
      <c r="U156" s="34">
        <v>124.3</v>
      </c>
      <c r="V156" s="34">
        <v>51.7</v>
      </c>
      <c r="W156" s="34">
        <v>71</v>
      </c>
      <c r="X156" s="34">
        <v>72.099999999999994</v>
      </c>
      <c r="Y156" s="34">
        <v>71.400000000000006</v>
      </c>
      <c r="Z156" s="34">
        <v>71.5</v>
      </c>
      <c r="AA156" s="34">
        <v>5.0299999999999997E-2</v>
      </c>
      <c r="AB156" s="34">
        <v>4.9599999999999998E-2</v>
      </c>
      <c r="AC156" s="34">
        <v>8.9999999999999993E-3</v>
      </c>
      <c r="AD156" s="34">
        <v>101.72413793103448</v>
      </c>
      <c r="AE156" s="34">
        <v>28.35</v>
      </c>
      <c r="AF156" s="34">
        <v>21.61</v>
      </c>
      <c r="AG156" s="34">
        <v>6.740000000000002</v>
      </c>
      <c r="AH156" s="41">
        <v>7.04</v>
      </c>
      <c r="AI156" s="41">
        <v>106</v>
      </c>
      <c r="AJ156" s="41">
        <v>243</v>
      </c>
      <c r="AK156" s="41">
        <v>611</v>
      </c>
      <c r="AL156" s="41">
        <v>4724.2</v>
      </c>
      <c r="AM156" s="41">
        <v>0</v>
      </c>
      <c r="AN156" s="41">
        <v>20.7</v>
      </c>
      <c r="AO156" s="41">
        <v>3</v>
      </c>
      <c r="AP156" s="41">
        <v>24.6</v>
      </c>
      <c r="AQ156" s="41">
        <v>72.400000000000006</v>
      </c>
      <c r="AR156" s="41">
        <v>4.9000000000000004</v>
      </c>
      <c r="AS156" s="41">
        <v>5.8</v>
      </c>
      <c r="AT156" s="41">
        <v>373.2</v>
      </c>
      <c r="AU156" s="42" t="s">
        <v>504</v>
      </c>
      <c r="AV156" s="42">
        <v>53</v>
      </c>
      <c r="AW156" s="42">
        <v>4.4189999999999996</v>
      </c>
      <c r="AX156" s="42">
        <v>0.33</v>
      </c>
      <c r="AY156" s="42">
        <v>5.89</v>
      </c>
      <c r="AZ156" s="42">
        <v>1.01</v>
      </c>
      <c r="BA156" s="42">
        <v>0.38</v>
      </c>
      <c r="BB156" s="42">
        <v>0.26</v>
      </c>
      <c r="BC156" s="42">
        <v>61</v>
      </c>
      <c r="BD156" s="42">
        <v>79</v>
      </c>
      <c r="BE156" s="42">
        <v>7</v>
      </c>
      <c r="BF156" s="42">
        <v>9</v>
      </c>
      <c r="BG156" s="42">
        <v>25</v>
      </c>
      <c r="BI156" s="42">
        <v>13</v>
      </c>
      <c r="BJ156" s="42">
        <v>9</v>
      </c>
    </row>
    <row r="157" spans="1:62" x14ac:dyDescent="0.2">
      <c r="A157" s="34" t="s">
        <v>393</v>
      </c>
      <c r="B157" s="34">
        <v>54</v>
      </c>
      <c r="C157" s="34" t="s">
        <v>72</v>
      </c>
      <c r="D157" s="34" t="s">
        <v>270</v>
      </c>
      <c r="E157" s="34" t="s">
        <v>6</v>
      </c>
      <c r="F157" s="34" t="s">
        <v>222</v>
      </c>
      <c r="G157" s="34" t="s">
        <v>3</v>
      </c>
      <c r="H157" s="34" t="s">
        <v>112</v>
      </c>
      <c r="I157" s="34" t="str">
        <f t="shared" si="2"/>
        <v>Tr3ExcInoc</v>
      </c>
      <c r="J157" s="34" t="s">
        <v>505</v>
      </c>
      <c r="K157" s="34">
        <v>66.666700000000006</v>
      </c>
      <c r="L157" s="34">
        <v>0.66666700000000001</v>
      </c>
      <c r="M157" s="34">
        <v>0.95531697167794416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134.4</v>
      </c>
      <c r="V157" s="34">
        <v>56.8</v>
      </c>
      <c r="W157" s="34">
        <v>71.400000000000006</v>
      </c>
      <c r="X157" s="34">
        <v>70.400000000000006</v>
      </c>
      <c r="Y157" s="34">
        <v>70.599999999999994</v>
      </c>
      <c r="Z157" s="34">
        <v>70.8</v>
      </c>
      <c r="AA157" s="34">
        <v>5.33E-2</v>
      </c>
      <c r="AB157" s="34">
        <v>5.2699999999999997E-2</v>
      </c>
      <c r="AC157" s="34">
        <v>9.1000000000000004E-3</v>
      </c>
      <c r="AD157" s="34">
        <v>101.37614678899082</v>
      </c>
      <c r="AE157" s="34">
        <v>31.27</v>
      </c>
      <c r="AF157" s="34">
        <v>21.83</v>
      </c>
      <c r="AG157" s="34">
        <v>9.4400000000000013</v>
      </c>
      <c r="AH157" s="41">
        <v>6.93</v>
      </c>
      <c r="AI157" s="41">
        <v>120</v>
      </c>
      <c r="AJ157" s="41">
        <v>251</v>
      </c>
      <c r="AK157" s="41">
        <v>675</v>
      </c>
      <c r="AL157" s="41">
        <v>4699.6000000000004</v>
      </c>
      <c r="AM157" s="41">
        <v>0</v>
      </c>
      <c r="AN157" s="41">
        <v>21.3</v>
      </c>
      <c r="AO157" s="41">
        <v>3</v>
      </c>
      <c r="AP157" s="41">
        <v>26.4</v>
      </c>
      <c r="AQ157" s="41">
        <v>70.5</v>
      </c>
      <c r="AR157" s="41">
        <v>4.8</v>
      </c>
      <c r="AS157" s="41">
        <v>5.5</v>
      </c>
      <c r="AT157" s="41">
        <v>300.10000000000002</v>
      </c>
      <c r="AU157" s="42" t="s">
        <v>506</v>
      </c>
      <c r="AV157" s="42">
        <v>54</v>
      </c>
      <c r="AW157" s="42">
        <v>4.3600000000000003</v>
      </c>
      <c r="AX157" s="42">
        <v>0.36</v>
      </c>
      <c r="AY157" s="42">
        <v>5.74</v>
      </c>
      <c r="AZ157" s="42">
        <v>0.83</v>
      </c>
      <c r="BA157" s="42">
        <v>0.32</v>
      </c>
      <c r="BB157" s="42">
        <v>0.28000000000000003</v>
      </c>
      <c r="BC157" s="42">
        <v>55</v>
      </c>
      <c r="BD157" s="42">
        <v>91</v>
      </c>
      <c r="BE157" s="42">
        <v>7</v>
      </c>
      <c r="BF157" s="42">
        <v>10</v>
      </c>
      <c r="BG157" s="42">
        <v>29</v>
      </c>
      <c r="BI157" s="42">
        <v>16</v>
      </c>
      <c r="BJ157" s="42">
        <v>14</v>
      </c>
    </row>
    <row r="158" spans="1:62" x14ac:dyDescent="0.2">
      <c r="A158" s="34" t="s">
        <v>393</v>
      </c>
      <c r="B158" s="34">
        <v>55</v>
      </c>
      <c r="C158" s="34" t="s">
        <v>72</v>
      </c>
      <c r="D158" s="34" t="s">
        <v>274</v>
      </c>
      <c r="E158" s="34" t="s">
        <v>6</v>
      </c>
      <c r="F158" s="34" t="s">
        <v>222</v>
      </c>
      <c r="G158" s="34" t="s">
        <v>3</v>
      </c>
      <c r="H158" s="34" t="s">
        <v>112</v>
      </c>
      <c r="I158" s="34" t="str">
        <f t="shared" si="2"/>
        <v>Tr3ExcInoc</v>
      </c>
      <c r="J158" s="34" t="s">
        <v>507</v>
      </c>
      <c r="K158" s="34">
        <v>80</v>
      </c>
      <c r="L158" s="34">
        <v>0.8</v>
      </c>
      <c r="M158" s="34">
        <v>1.1071487177940904</v>
      </c>
      <c r="N158" s="34">
        <v>2</v>
      </c>
      <c r="O158" s="34">
        <v>0.33333333333333326</v>
      </c>
      <c r="P158" s="34">
        <v>0.61547970867038726</v>
      </c>
      <c r="Q158" s="34">
        <v>33.333333333333329</v>
      </c>
      <c r="R158" s="34">
        <v>0</v>
      </c>
      <c r="S158" s="34">
        <v>0</v>
      </c>
      <c r="T158" s="34">
        <v>0</v>
      </c>
      <c r="U158" s="34">
        <v>111.2</v>
      </c>
      <c r="V158" s="34">
        <v>44.8</v>
      </c>
      <c r="W158" s="34">
        <v>72.599999999999994</v>
      </c>
      <c r="X158" s="34">
        <v>73.099999999999994</v>
      </c>
      <c r="Y158" s="34">
        <v>71.8</v>
      </c>
      <c r="Z158" s="34">
        <v>72.5</v>
      </c>
      <c r="AA158" s="34">
        <v>4.2000000000000003E-2</v>
      </c>
      <c r="AB158" s="34">
        <v>4.0099999999999997E-2</v>
      </c>
      <c r="AC158" s="34">
        <v>7.1000000000000004E-3</v>
      </c>
      <c r="AD158" s="34">
        <v>105.75757575757578</v>
      </c>
      <c r="AE158" s="34">
        <v>26.62</v>
      </c>
      <c r="AF158" s="34">
        <v>21.26</v>
      </c>
      <c r="AG158" s="34">
        <v>5.3599999999999994</v>
      </c>
      <c r="AH158" s="41">
        <v>7.56</v>
      </c>
      <c r="AI158" s="41">
        <v>68</v>
      </c>
      <c r="AJ158" s="41">
        <v>93</v>
      </c>
      <c r="AK158" s="41">
        <v>499</v>
      </c>
      <c r="AL158" s="41">
        <v>4847.3</v>
      </c>
      <c r="AM158" s="41">
        <v>0</v>
      </c>
      <c r="AN158" s="41">
        <v>19.399999999999999</v>
      </c>
      <c r="AO158" s="41">
        <v>1.2</v>
      </c>
      <c r="AP158" s="41">
        <v>21.4</v>
      </c>
      <c r="AQ158" s="41">
        <v>77.3</v>
      </c>
      <c r="AR158" s="41">
        <v>4</v>
      </c>
      <c r="AS158" s="41">
        <v>5.2</v>
      </c>
      <c r="AT158" s="41">
        <v>49.9</v>
      </c>
      <c r="AU158" s="42" t="s">
        <v>508</v>
      </c>
      <c r="AV158" s="42">
        <v>55</v>
      </c>
      <c r="AW158" s="42">
        <v>3.1659999999999999</v>
      </c>
      <c r="AX158" s="42">
        <v>0.24</v>
      </c>
      <c r="AY158" s="42">
        <v>5.19</v>
      </c>
      <c r="AZ158" s="42">
        <v>1.07</v>
      </c>
      <c r="BA158" s="42">
        <v>0.38</v>
      </c>
      <c r="BB158" s="42">
        <v>0.23</v>
      </c>
      <c r="BC158" s="42">
        <v>47</v>
      </c>
      <c r="BD158" s="42">
        <v>71</v>
      </c>
      <c r="BE158" s="42">
        <v>7</v>
      </c>
      <c r="BF158" s="42">
        <v>13</v>
      </c>
      <c r="BG158" s="42">
        <v>15</v>
      </c>
      <c r="BI158" s="42">
        <v>11</v>
      </c>
      <c r="BJ158" s="42">
        <v>8</v>
      </c>
    </row>
    <row r="159" spans="1:62" x14ac:dyDescent="0.2">
      <c r="A159" s="34" t="s">
        <v>393</v>
      </c>
      <c r="B159" s="34">
        <v>56</v>
      </c>
      <c r="C159" s="34" t="s">
        <v>72</v>
      </c>
      <c r="D159" s="34" t="s">
        <v>278</v>
      </c>
      <c r="E159" s="34" t="s">
        <v>6</v>
      </c>
      <c r="F159" s="34" t="s">
        <v>222</v>
      </c>
      <c r="G159" s="34" t="s">
        <v>3</v>
      </c>
      <c r="H159" s="34" t="s">
        <v>112</v>
      </c>
      <c r="I159" s="34" t="str">
        <f t="shared" si="2"/>
        <v>Tr3ExcInoc</v>
      </c>
      <c r="J159" s="34" t="s">
        <v>509</v>
      </c>
      <c r="K159" s="34">
        <v>60</v>
      </c>
      <c r="L159" s="34">
        <v>0.6</v>
      </c>
      <c r="M159" s="34">
        <v>0.88607712379261372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34">
        <v>111.7</v>
      </c>
      <c r="V159" s="34">
        <v>56.6</v>
      </c>
      <c r="W159" s="34">
        <v>72.7</v>
      </c>
      <c r="X159" s="34">
        <v>70</v>
      </c>
      <c r="Y159" s="34">
        <v>71.8</v>
      </c>
      <c r="Z159" s="34">
        <v>71.5</v>
      </c>
      <c r="AA159" s="34">
        <v>4.4400000000000002E-2</v>
      </c>
      <c r="AB159" s="34">
        <v>4.5900000000000003E-2</v>
      </c>
      <c r="AC159" s="34">
        <v>8.6E-3</v>
      </c>
      <c r="AD159" s="34">
        <v>95.978552278820374</v>
      </c>
      <c r="AE159" s="34">
        <v>27.38</v>
      </c>
      <c r="AF159" s="34">
        <v>21.81</v>
      </c>
      <c r="AG159" s="34">
        <v>5.57</v>
      </c>
      <c r="AH159" s="41">
        <v>7.21</v>
      </c>
      <c r="AI159" s="41">
        <v>102</v>
      </c>
      <c r="AJ159" s="41">
        <v>203</v>
      </c>
      <c r="AK159" s="41">
        <v>362</v>
      </c>
      <c r="AL159" s="41">
        <v>4025.4</v>
      </c>
      <c r="AM159" s="41">
        <v>0</v>
      </c>
      <c r="AN159" s="41">
        <v>18.5</v>
      </c>
      <c r="AO159" s="41">
        <v>2.8</v>
      </c>
      <c r="AP159" s="41">
        <v>16.3</v>
      </c>
      <c r="AQ159" s="41">
        <v>80.900000000000006</v>
      </c>
      <c r="AR159" s="41">
        <v>5.8</v>
      </c>
      <c r="AS159" s="41">
        <v>6.6</v>
      </c>
      <c r="AT159" s="41">
        <v>219.1</v>
      </c>
      <c r="AU159" s="42" t="s">
        <v>510</v>
      </c>
      <c r="AV159" s="42">
        <v>56</v>
      </c>
      <c r="AW159" s="42">
        <v>3.9809999999999999</v>
      </c>
      <c r="AX159" s="42">
        <v>0.35</v>
      </c>
      <c r="AY159" s="42">
        <v>6.08</v>
      </c>
      <c r="AZ159" s="42">
        <v>0.92</v>
      </c>
      <c r="BA159" s="42">
        <v>0.32</v>
      </c>
      <c r="BB159" s="42">
        <v>0.3</v>
      </c>
      <c r="BC159" s="42">
        <v>70</v>
      </c>
      <c r="BD159" s="42">
        <v>87</v>
      </c>
      <c r="BE159" s="42">
        <v>8</v>
      </c>
      <c r="BF159" s="42">
        <v>11</v>
      </c>
      <c r="BG159" s="42">
        <v>32</v>
      </c>
      <c r="BI159" s="42">
        <v>13</v>
      </c>
      <c r="BJ159" s="42">
        <v>10</v>
      </c>
    </row>
    <row r="160" spans="1:62" x14ac:dyDescent="0.2">
      <c r="A160" s="34" t="s">
        <v>393</v>
      </c>
      <c r="B160" s="34">
        <v>57</v>
      </c>
      <c r="C160" s="34" t="s">
        <v>72</v>
      </c>
      <c r="D160" s="34" t="s">
        <v>282</v>
      </c>
      <c r="E160" s="34" t="s">
        <v>6</v>
      </c>
      <c r="F160" s="34" t="s">
        <v>222</v>
      </c>
      <c r="G160" s="34" t="s">
        <v>3</v>
      </c>
      <c r="H160" s="34" t="s">
        <v>112</v>
      </c>
      <c r="I160" s="34" t="str">
        <f t="shared" si="2"/>
        <v>Tr3ExcInoc</v>
      </c>
      <c r="J160" s="34" t="s">
        <v>511</v>
      </c>
      <c r="K160" s="34">
        <v>80</v>
      </c>
      <c r="L160" s="34">
        <v>0.8</v>
      </c>
      <c r="M160" s="34">
        <v>1.1071487177940904</v>
      </c>
      <c r="N160" s="34">
        <v>5</v>
      </c>
      <c r="O160" s="34">
        <v>0.83333333333333348</v>
      </c>
      <c r="P160" s="34">
        <v>1.1502619915109316</v>
      </c>
      <c r="Q160" s="34">
        <v>83.333333333333343</v>
      </c>
      <c r="R160" s="34">
        <v>0</v>
      </c>
      <c r="S160" s="34">
        <v>0</v>
      </c>
      <c r="T160" s="34">
        <v>0</v>
      </c>
      <c r="U160" s="34">
        <v>125.2</v>
      </c>
      <c r="V160" s="34">
        <v>50.5</v>
      </c>
      <c r="W160" s="34">
        <v>71.900000000000006</v>
      </c>
      <c r="X160" s="34">
        <v>72</v>
      </c>
      <c r="Y160" s="34">
        <v>72.900000000000006</v>
      </c>
      <c r="Z160" s="34">
        <v>72.266666666666666</v>
      </c>
      <c r="AA160" s="34">
        <v>4.0099999999999997E-2</v>
      </c>
      <c r="AB160" s="34">
        <v>4.0800000000000003E-2</v>
      </c>
      <c r="AC160" s="34">
        <v>6.7999999999999996E-3</v>
      </c>
      <c r="AD160" s="34">
        <v>97.941176470588218</v>
      </c>
      <c r="AE160" s="34">
        <v>32.21</v>
      </c>
      <c r="AF160" s="34">
        <v>21.88</v>
      </c>
      <c r="AG160" s="34">
        <v>10.330000000000002</v>
      </c>
      <c r="AH160" s="41">
        <v>7.22</v>
      </c>
      <c r="AI160" s="41">
        <v>93</v>
      </c>
      <c r="AJ160" s="41">
        <v>131</v>
      </c>
      <c r="AK160" s="41">
        <v>546</v>
      </c>
      <c r="AL160" s="41">
        <v>4191.7</v>
      </c>
      <c r="AM160" s="41">
        <v>0</v>
      </c>
      <c r="AN160" s="41">
        <v>19.899999999999999</v>
      </c>
      <c r="AO160" s="41">
        <v>1.7</v>
      </c>
      <c r="AP160" s="41">
        <v>22.9</v>
      </c>
      <c r="AQ160" s="41">
        <v>75.400000000000006</v>
      </c>
      <c r="AR160" s="41">
        <v>4.7</v>
      </c>
      <c r="AS160" s="41">
        <v>5</v>
      </c>
      <c r="AT160" s="41">
        <v>133.19999999999999</v>
      </c>
      <c r="AU160" s="42" t="s">
        <v>512</v>
      </c>
      <c r="AV160" s="42">
        <v>57</v>
      </c>
      <c r="AW160" s="42">
        <v>1.871</v>
      </c>
      <c r="AX160" s="42">
        <v>0.25</v>
      </c>
      <c r="AY160" s="42">
        <v>4.74</v>
      </c>
      <c r="AZ160" s="42">
        <v>0.68</v>
      </c>
      <c r="BA160" s="42">
        <v>0.26</v>
      </c>
      <c r="BB160" s="42">
        <v>0.19</v>
      </c>
      <c r="BC160" s="42">
        <v>47</v>
      </c>
      <c r="BD160" s="42">
        <v>55</v>
      </c>
      <c r="BE160" s="42">
        <v>4</v>
      </c>
      <c r="BF160" s="42">
        <v>12</v>
      </c>
      <c r="BG160" s="42">
        <v>14</v>
      </c>
      <c r="BI160" s="42">
        <v>6</v>
      </c>
      <c r="BJ160" s="42">
        <v>8</v>
      </c>
    </row>
    <row r="161" spans="1:62" x14ac:dyDescent="0.2">
      <c r="A161" s="34" t="s">
        <v>393</v>
      </c>
      <c r="B161" s="34">
        <v>58</v>
      </c>
      <c r="C161" s="34" t="s">
        <v>72</v>
      </c>
      <c r="D161" s="34" t="s">
        <v>286</v>
      </c>
      <c r="E161" s="34" t="s">
        <v>6</v>
      </c>
      <c r="F161" s="34" t="s">
        <v>222</v>
      </c>
      <c r="G161" s="34" t="s">
        <v>3</v>
      </c>
      <c r="H161" s="34" t="s">
        <v>112</v>
      </c>
      <c r="I161" s="34" t="str">
        <f t="shared" si="2"/>
        <v>Tr3ExcInoc</v>
      </c>
      <c r="J161" s="34" t="s">
        <v>513</v>
      </c>
      <c r="K161" s="34">
        <v>93.333299999999994</v>
      </c>
      <c r="L161" s="34">
        <v>0.93333299999999997</v>
      </c>
      <c r="M161" s="34">
        <v>1.309638247739543</v>
      </c>
      <c r="N161" s="34">
        <v>1</v>
      </c>
      <c r="O161" s="34">
        <v>0.16666666666666663</v>
      </c>
      <c r="P161" s="34">
        <v>0.42053433528396506</v>
      </c>
      <c r="Q161" s="34">
        <v>16.666666666666664</v>
      </c>
      <c r="R161" s="34">
        <v>0</v>
      </c>
      <c r="S161" s="34">
        <v>0</v>
      </c>
      <c r="T161" s="34">
        <v>0</v>
      </c>
      <c r="U161" s="34">
        <v>130.4</v>
      </c>
      <c r="V161" s="34">
        <v>47.4</v>
      </c>
      <c r="W161" s="34">
        <v>71.8</v>
      </c>
      <c r="X161" s="34">
        <v>71.3</v>
      </c>
      <c r="Y161" s="34">
        <v>70.400000000000006</v>
      </c>
      <c r="Z161" s="34">
        <v>71.166666666666671</v>
      </c>
      <c r="AA161" s="34">
        <v>4.2000000000000003E-2</v>
      </c>
      <c r="AB161" s="34">
        <v>2.5000000000000001E-2</v>
      </c>
      <c r="AC161" s="34">
        <v>6.8999999999999999E-3</v>
      </c>
      <c r="AD161" s="34">
        <v>193.92265193370167</v>
      </c>
      <c r="AE161" s="34">
        <v>26.5</v>
      </c>
      <c r="AF161" s="34">
        <v>21.79</v>
      </c>
      <c r="AG161" s="34">
        <v>4.7100000000000009</v>
      </c>
      <c r="AH161" s="41">
        <v>6.91</v>
      </c>
      <c r="AI161" s="41">
        <v>100</v>
      </c>
      <c r="AJ161" s="41">
        <v>213</v>
      </c>
      <c r="AK161" s="41">
        <v>596</v>
      </c>
      <c r="AL161" s="41">
        <v>4387.2</v>
      </c>
      <c r="AM161" s="41">
        <v>0</v>
      </c>
      <c r="AN161" s="41">
        <v>20.5</v>
      </c>
      <c r="AO161" s="41">
        <v>2.7</v>
      </c>
      <c r="AP161" s="41">
        <v>24.2</v>
      </c>
      <c r="AQ161" s="41">
        <v>73.099999999999994</v>
      </c>
      <c r="AR161" s="41">
        <v>5.9</v>
      </c>
      <c r="AS161" s="41">
        <v>5.2</v>
      </c>
      <c r="AT161" s="41">
        <v>132.4</v>
      </c>
      <c r="AU161" s="42" t="s">
        <v>514</v>
      </c>
      <c r="AV161" s="42">
        <v>58</v>
      </c>
      <c r="AW161" s="42">
        <v>4.181</v>
      </c>
      <c r="AX161" s="42">
        <v>0.27</v>
      </c>
      <c r="AY161" s="42">
        <v>5.67</v>
      </c>
      <c r="AZ161" s="42">
        <v>0.95</v>
      </c>
      <c r="BA161" s="42">
        <v>0.37</v>
      </c>
      <c r="BB161" s="42">
        <v>0.26</v>
      </c>
      <c r="BC161" s="42">
        <v>55</v>
      </c>
      <c r="BD161" s="42">
        <v>79</v>
      </c>
      <c r="BE161" s="42">
        <v>7</v>
      </c>
      <c r="BF161" s="42">
        <v>10</v>
      </c>
      <c r="BG161" s="42">
        <v>26</v>
      </c>
      <c r="BI161" s="42">
        <v>11</v>
      </c>
      <c r="BJ161" s="42">
        <v>9</v>
      </c>
    </row>
    <row r="162" spans="1:62" x14ac:dyDescent="0.2">
      <c r="A162" s="34" t="s">
        <v>393</v>
      </c>
      <c r="B162" s="34">
        <v>59</v>
      </c>
      <c r="C162" s="34" t="s">
        <v>72</v>
      </c>
      <c r="D162" s="34" t="s">
        <v>290</v>
      </c>
      <c r="E162" s="34" t="s">
        <v>6</v>
      </c>
      <c r="F162" s="34" t="s">
        <v>222</v>
      </c>
      <c r="G162" s="34" t="s">
        <v>3</v>
      </c>
      <c r="H162" s="34" t="s">
        <v>112</v>
      </c>
      <c r="I162" s="34" t="str">
        <f t="shared" si="2"/>
        <v>Tr3ExcInoc</v>
      </c>
      <c r="J162" s="34" t="s">
        <v>515</v>
      </c>
      <c r="K162" s="34">
        <v>86.666699999999992</v>
      </c>
      <c r="L162" s="34">
        <v>0.86666699999999997</v>
      </c>
      <c r="M162" s="34">
        <v>1.1970046422509835</v>
      </c>
      <c r="N162" s="34">
        <v>1</v>
      </c>
      <c r="O162" s="34">
        <v>0.16666666666666663</v>
      </c>
      <c r="P162" s="34">
        <v>0.42053433528396506</v>
      </c>
      <c r="Q162" s="34">
        <v>16.666666666666664</v>
      </c>
      <c r="R162" s="34">
        <v>0</v>
      </c>
      <c r="S162" s="34">
        <v>0</v>
      </c>
      <c r="T162" s="34">
        <v>0</v>
      </c>
      <c r="U162" s="34">
        <v>104</v>
      </c>
      <c r="V162" s="34">
        <v>40.4</v>
      </c>
      <c r="W162" s="34">
        <v>69.8</v>
      </c>
      <c r="X162" s="34">
        <v>69.900000000000006</v>
      </c>
      <c r="Y162" s="34">
        <v>71.599999999999994</v>
      </c>
      <c r="Z162" s="34">
        <v>70.433333333333323</v>
      </c>
      <c r="AA162" s="34">
        <v>4.5100000000000001E-2</v>
      </c>
      <c r="AB162" s="34">
        <v>4.3400000000000001E-2</v>
      </c>
      <c r="AC162" s="34">
        <v>8.2000000000000007E-3</v>
      </c>
      <c r="AD162" s="34">
        <v>104.82954545454545</v>
      </c>
      <c r="AE162" s="34">
        <v>25.31</v>
      </c>
      <c r="AF162" s="34">
        <v>22.09</v>
      </c>
      <c r="AG162" s="34">
        <v>3.2199999999999989</v>
      </c>
      <c r="AH162" s="41">
        <v>7.04</v>
      </c>
      <c r="AI162" s="41">
        <v>99</v>
      </c>
      <c r="AJ162" s="41">
        <v>208</v>
      </c>
      <c r="AK162" s="41">
        <v>627</v>
      </c>
      <c r="AL162" s="41">
        <v>4622.3</v>
      </c>
      <c r="AM162" s="41">
        <v>0</v>
      </c>
      <c r="AN162" s="41">
        <v>20.8</v>
      </c>
      <c r="AO162" s="41">
        <v>2.6</v>
      </c>
      <c r="AP162" s="41">
        <v>25.2</v>
      </c>
      <c r="AQ162" s="41">
        <v>72.3</v>
      </c>
      <c r="AR162" s="41">
        <v>5.6</v>
      </c>
      <c r="AS162" s="41">
        <v>5.4</v>
      </c>
      <c r="AT162" s="41">
        <v>125.3</v>
      </c>
      <c r="AU162" s="42" t="s">
        <v>516</v>
      </c>
      <c r="AV162" s="42">
        <v>59</v>
      </c>
      <c r="AW162" s="42">
        <v>3.68</v>
      </c>
      <c r="AX162" s="42">
        <v>0.18</v>
      </c>
      <c r="AY162" s="42">
        <v>5.39</v>
      </c>
      <c r="AZ162" s="42">
        <v>0.81</v>
      </c>
      <c r="BA162" s="42">
        <v>0.34</v>
      </c>
      <c r="BB162" s="42">
        <v>0.23</v>
      </c>
      <c r="BC162" s="42">
        <v>38</v>
      </c>
      <c r="BD162" s="42">
        <v>86</v>
      </c>
      <c r="BE162" s="42">
        <v>5</v>
      </c>
      <c r="BF162" s="42">
        <v>11</v>
      </c>
      <c r="BG162" s="42">
        <v>21</v>
      </c>
      <c r="BI162" s="42">
        <v>13</v>
      </c>
      <c r="BJ162" s="42">
        <v>18</v>
      </c>
    </row>
    <row r="163" spans="1:62" x14ac:dyDescent="0.2">
      <c r="A163" s="34" t="s">
        <v>393</v>
      </c>
      <c r="B163" s="34">
        <v>60</v>
      </c>
      <c r="C163" s="34" t="s">
        <v>72</v>
      </c>
      <c r="D163" s="34" t="s">
        <v>517</v>
      </c>
      <c r="E163" s="34" t="s">
        <v>6</v>
      </c>
      <c r="F163" s="34" t="s">
        <v>222</v>
      </c>
      <c r="G163" s="34" t="s">
        <v>3</v>
      </c>
      <c r="H163" s="34" t="s">
        <v>112</v>
      </c>
      <c r="I163" s="34" t="str">
        <f t="shared" si="2"/>
        <v>Tr3ExcInoc</v>
      </c>
      <c r="J163" s="34" t="s">
        <v>518</v>
      </c>
      <c r="K163" s="34">
        <v>66.666700000000006</v>
      </c>
      <c r="L163" s="34">
        <v>0.66666700000000001</v>
      </c>
      <c r="M163" s="34">
        <v>0.95531697167794416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120.6</v>
      </c>
      <c r="V163" s="34">
        <v>47.3</v>
      </c>
      <c r="W163" s="34">
        <v>70.900000000000006</v>
      </c>
      <c r="X163" s="34">
        <v>71</v>
      </c>
      <c r="Y163" s="34">
        <v>71.8</v>
      </c>
      <c r="Z163" s="34">
        <v>71.233333333333334</v>
      </c>
      <c r="AA163" s="34">
        <v>4.5600000000000002E-2</v>
      </c>
      <c r="AB163" s="34">
        <v>4.6100000000000002E-2</v>
      </c>
      <c r="AC163" s="34">
        <v>8.0999999999999996E-3</v>
      </c>
      <c r="AD163" s="34">
        <v>98.68421052631578</v>
      </c>
      <c r="AE163" s="34">
        <v>26.28</v>
      </c>
      <c r="AF163" s="34">
        <v>21.64</v>
      </c>
      <c r="AG163" s="34">
        <v>4.6400000000000006</v>
      </c>
      <c r="AH163" s="41">
        <v>7.11</v>
      </c>
      <c r="AI163" s="41">
        <v>118</v>
      </c>
      <c r="AJ163" s="41">
        <v>214</v>
      </c>
      <c r="AK163" s="41">
        <v>668</v>
      </c>
      <c r="AL163" s="41">
        <v>5106.2</v>
      </c>
      <c r="AM163" s="41">
        <v>0</v>
      </c>
      <c r="AN163" s="41">
        <v>21.1</v>
      </c>
      <c r="AO163" s="41">
        <v>2.6</v>
      </c>
      <c r="AP163" s="41">
        <v>26.4</v>
      </c>
      <c r="AQ163" s="41">
        <v>71</v>
      </c>
      <c r="AR163" s="41">
        <v>4.9000000000000004</v>
      </c>
      <c r="AS163" s="41">
        <v>5.6</v>
      </c>
      <c r="AT163" s="41">
        <v>164</v>
      </c>
      <c r="AU163" s="42" t="s">
        <v>519</v>
      </c>
      <c r="AV163" s="42">
        <v>60</v>
      </c>
      <c r="AW163" s="42">
        <v>4.3639999999999999</v>
      </c>
      <c r="AX163" s="42">
        <v>0.28000000000000003</v>
      </c>
      <c r="AY163" s="42">
        <v>5.57</v>
      </c>
      <c r="AZ163" s="42">
        <v>0.89</v>
      </c>
      <c r="BA163" s="42">
        <v>0.33</v>
      </c>
      <c r="BB163" s="42">
        <v>0.25</v>
      </c>
      <c r="BC163" s="42">
        <v>54</v>
      </c>
      <c r="BD163" s="42">
        <v>82</v>
      </c>
      <c r="BE163" s="42">
        <v>6</v>
      </c>
      <c r="BF163" s="42">
        <v>11</v>
      </c>
      <c r="BG163" s="42">
        <v>27</v>
      </c>
      <c r="BI163" s="42">
        <v>11</v>
      </c>
      <c r="BJ163" s="42">
        <v>12</v>
      </c>
    </row>
    <row r="164" spans="1:62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</row>
    <row r="165" spans="1:62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</row>
    <row r="166" spans="1:62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</row>
    <row r="167" spans="1:62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</row>
    <row r="168" spans="1:62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</row>
    <row r="169" spans="1:62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</row>
    <row r="170" spans="1:62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</row>
    <row r="171" spans="1:62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</row>
    <row r="172" spans="1:62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</row>
    <row r="173" spans="1:62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</row>
    <row r="174" spans="1:62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</row>
    <row r="175" spans="1:62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</row>
    <row r="176" spans="1:62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</row>
    <row r="177" spans="1:59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</row>
    <row r="178" spans="1:59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6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4" max="4" width="14.6640625" customWidth="1"/>
    <col min="7" max="8" width="12.83203125" customWidth="1"/>
    <col min="9" max="9" width="18.1640625" customWidth="1"/>
    <col min="10" max="10" width="12.83203125" customWidth="1"/>
    <col min="11" max="11" width="9.33203125" style="20" bestFit="1" customWidth="1"/>
    <col min="12" max="12" width="9.33203125" customWidth="1"/>
    <col min="13" max="13" width="11.5" bestFit="1" customWidth="1"/>
    <col min="14" max="14" width="11.5" customWidth="1"/>
    <col min="15" max="15" width="17.5" style="20" bestFit="1" customWidth="1"/>
    <col min="16" max="18" width="17.5" customWidth="1"/>
    <col min="19" max="19" width="11.6640625" bestFit="1" customWidth="1"/>
    <col min="20" max="21" width="12.5" customWidth="1"/>
    <col min="22" max="22" width="10.83203125" customWidth="1"/>
    <col min="48" max="48" width="16.33203125" customWidth="1"/>
  </cols>
  <sheetData>
    <row r="1" spans="1:62" s="13" customFormat="1" ht="115" x14ac:dyDescent="0.2">
      <c r="A1" s="13" t="s">
        <v>13</v>
      </c>
      <c r="B1" s="13" t="s">
        <v>14</v>
      </c>
      <c r="C1" s="13" t="s">
        <v>15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21</v>
      </c>
      <c r="J1" s="13" t="s">
        <v>22</v>
      </c>
      <c r="K1" s="18" t="s">
        <v>23</v>
      </c>
      <c r="L1" s="19" t="s">
        <v>520</v>
      </c>
      <c r="M1" s="13" t="s">
        <v>25</v>
      </c>
      <c r="O1" s="18" t="s">
        <v>521</v>
      </c>
      <c r="P1" s="17" t="s">
        <v>26</v>
      </c>
      <c r="Q1" s="17" t="s">
        <v>27</v>
      </c>
      <c r="R1" s="17" t="s">
        <v>28</v>
      </c>
      <c r="S1" s="13" t="s">
        <v>29</v>
      </c>
      <c r="T1" s="18" t="s">
        <v>522</v>
      </c>
      <c r="U1" s="18" t="s">
        <v>523</v>
      </c>
      <c r="V1" s="13" t="s">
        <v>32</v>
      </c>
      <c r="W1" s="13" t="s">
        <v>33</v>
      </c>
      <c r="X1" s="13" t="s">
        <v>34</v>
      </c>
      <c r="Y1" s="13" t="s">
        <v>35</v>
      </c>
      <c r="Z1" s="13" t="s">
        <v>36</v>
      </c>
      <c r="AA1" s="13" t="s">
        <v>37</v>
      </c>
      <c r="AB1" s="13" t="s">
        <v>38</v>
      </c>
      <c r="AC1" s="13" t="s">
        <v>39</v>
      </c>
      <c r="AD1" s="13" t="s">
        <v>40</v>
      </c>
      <c r="AE1" s="13" t="s">
        <v>41</v>
      </c>
      <c r="AF1" s="13" t="s">
        <v>42</v>
      </c>
      <c r="AG1" s="13" t="s">
        <v>43</v>
      </c>
      <c r="AH1" s="13" t="s">
        <v>44</v>
      </c>
      <c r="AI1" s="27" t="s">
        <v>45</v>
      </c>
      <c r="AJ1" s="27" t="s">
        <v>524</v>
      </c>
      <c r="AK1" s="27" t="s">
        <v>47</v>
      </c>
      <c r="AL1" s="27" t="s">
        <v>525</v>
      </c>
      <c r="AM1" s="27" t="s">
        <v>49</v>
      </c>
      <c r="AN1" s="27" t="s">
        <v>526</v>
      </c>
      <c r="AO1" s="27" t="s">
        <v>51</v>
      </c>
      <c r="AP1" s="27" t="s">
        <v>527</v>
      </c>
      <c r="AQ1" s="27" t="s">
        <v>53</v>
      </c>
      <c r="AR1" s="27" t="s">
        <v>528</v>
      </c>
      <c r="AS1" s="27" t="s">
        <v>529</v>
      </c>
      <c r="AT1" s="27" t="s">
        <v>530</v>
      </c>
      <c r="AU1" s="27" t="s">
        <v>57</v>
      </c>
      <c r="AV1" s="27" t="s">
        <v>531</v>
      </c>
      <c r="AW1" s="27" t="s">
        <v>532</v>
      </c>
      <c r="AX1" s="27" t="s">
        <v>533</v>
      </c>
      <c r="AY1" s="27" t="s">
        <v>534</v>
      </c>
      <c r="AZ1" s="28" t="s">
        <v>60</v>
      </c>
      <c r="BA1" s="28" t="s">
        <v>61</v>
      </c>
      <c r="BB1" s="28" t="s">
        <v>62</v>
      </c>
      <c r="BC1" s="28" t="s">
        <v>63</v>
      </c>
      <c r="BD1" s="28" t="s">
        <v>64</v>
      </c>
      <c r="BE1" s="28" t="s">
        <v>65</v>
      </c>
      <c r="BF1" s="28" t="s">
        <v>535</v>
      </c>
      <c r="BG1" s="28" t="s">
        <v>536</v>
      </c>
      <c r="BH1" s="28" t="s">
        <v>537</v>
      </c>
      <c r="BI1" s="28" t="s">
        <v>538</v>
      </c>
      <c r="BJ1" s="28" t="s">
        <v>539</v>
      </c>
    </row>
    <row r="2" spans="1:62" x14ac:dyDescent="0.2">
      <c r="A2" t="s">
        <v>71</v>
      </c>
      <c r="B2">
        <v>1</v>
      </c>
      <c r="C2" t="s">
        <v>72</v>
      </c>
      <c r="D2" t="s">
        <v>73</v>
      </c>
      <c r="E2" t="s">
        <v>5</v>
      </c>
      <c r="F2" t="s">
        <v>74</v>
      </c>
      <c r="G2" t="s">
        <v>7</v>
      </c>
      <c r="H2" t="s">
        <v>75</v>
      </c>
      <c r="I2" t="s">
        <v>76</v>
      </c>
      <c r="J2">
        <v>0</v>
      </c>
      <c r="K2" s="20">
        <v>0</v>
      </c>
      <c r="L2">
        <v>0</v>
      </c>
      <c r="M2">
        <v>0</v>
      </c>
      <c r="O2" s="20">
        <f t="shared" ref="O2:O33" si="0">M2/6</f>
        <v>0</v>
      </c>
      <c r="P2">
        <v>0</v>
      </c>
      <c r="Q2">
        <v>0</v>
      </c>
      <c r="R2">
        <f>O2*100</f>
        <v>0</v>
      </c>
      <c r="S2">
        <v>0</v>
      </c>
      <c r="T2">
        <f t="shared" ref="T2:T33" si="1">S2/6</f>
        <v>0</v>
      </c>
      <c r="U2">
        <v>0</v>
      </c>
      <c r="V2">
        <v>89.5</v>
      </c>
      <c r="W2">
        <v>39.5</v>
      </c>
      <c r="X2">
        <v>83.8</v>
      </c>
      <c r="Y2">
        <v>83.8</v>
      </c>
      <c r="Z2">
        <v>83.4</v>
      </c>
      <c r="AA2">
        <v>83.666666666666671</v>
      </c>
      <c r="AB2">
        <v>4.7100000000000003E-2</v>
      </c>
      <c r="AC2">
        <v>6.4000000000000001E-2</v>
      </c>
      <c r="AD2">
        <v>9.1000000000000004E-3</v>
      </c>
      <c r="AE2">
        <f t="shared" ref="AE2:AE33" si="2">((AB2-AD2)/(AC2-AD2))*100</f>
        <v>69.216757741347905</v>
      </c>
      <c r="AF2">
        <v>29.13</v>
      </c>
      <c r="AG2">
        <v>22.05</v>
      </c>
      <c r="AH2">
        <f>AF2-AG2</f>
        <v>7.0799999999999983</v>
      </c>
      <c r="AI2" s="21">
        <v>7.42</v>
      </c>
      <c r="AJ2" s="21">
        <v>68</v>
      </c>
      <c r="AK2" s="21">
        <v>111</v>
      </c>
      <c r="AL2" s="21">
        <v>361</v>
      </c>
      <c r="AM2" s="21">
        <v>2734</v>
      </c>
      <c r="AN2" s="21">
        <v>0</v>
      </c>
      <c r="AO2" s="21">
        <v>17</v>
      </c>
      <c r="AP2" s="21">
        <v>1.7</v>
      </c>
      <c r="AQ2" s="21">
        <v>17.7</v>
      </c>
      <c r="AR2" s="21">
        <v>80.599999999999994</v>
      </c>
      <c r="AS2" s="21">
        <v>4.9000000000000004</v>
      </c>
      <c r="AT2" s="21">
        <v>4.5</v>
      </c>
      <c r="AU2" s="21">
        <v>19.7</v>
      </c>
      <c r="AV2" s="22" t="s">
        <v>77</v>
      </c>
      <c r="AW2" s="22" t="s">
        <v>78</v>
      </c>
      <c r="AX2" s="22" t="s">
        <v>540</v>
      </c>
      <c r="AY2" s="22" t="s">
        <v>541</v>
      </c>
      <c r="AZ2" s="23">
        <v>1.88232</v>
      </c>
      <c r="BA2" s="24">
        <v>0.10730000000000001</v>
      </c>
      <c r="BB2" s="24">
        <v>3.9535999999999998</v>
      </c>
      <c r="BC2" s="24">
        <v>0.58660000000000001</v>
      </c>
      <c r="BD2" s="24">
        <v>0.25</v>
      </c>
      <c r="BE2" s="24">
        <v>0.16539999999999999</v>
      </c>
      <c r="BF2" s="25">
        <v>86.7</v>
      </c>
      <c r="BG2" s="25">
        <v>56.07</v>
      </c>
      <c r="BH2" s="25">
        <v>5.32</v>
      </c>
      <c r="BI2" s="25">
        <v>11.62</v>
      </c>
      <c r="BJ2" s="25">
        <v>36.42</v>
      </c>
    </row>
    <row r="3" spans="1:62" x14ac:dyDescent="0.2">
      <c r="A3" t="s">
        <v>71</v>
      </c>
      <c r="B3">
        <v>2</v>
      </c>
      <c r="C3" t="s">
        <v>72</v>
      </c>
      <c r="D3" t="s">
        <v>79</v>
      </c>
      <c r="E3" t="s">
        <v>5</v>
      </c>
      <c r="F3" t="s">
        <v>74</v>
      </c>
      <c r="G3" t="s">
        <v>7</v>
      </c>
      <c r="H3" t="s">
        <v>75</v>
      </c>
      <c r="I3" t="s">
        <v>80</v>
      </c>
      <c r="J3">
        <v>0</v>
      </c>
      <c r="K3" s="20">
        <v>0</v>
      </c>
      <c r="L3">
        <v>0</v>
      </c>
      <c r="M3">
        <v>0</v>
      </c>
      <c r="O3" s="20">
        <f t="shared" si="0"/>
        <v>0</v>
      </c>
      <c r="P3">
        <v>0</v>
      </c>
      <c r="Q3">
        <v>0</v>
      </c>
      <c r="R3">
        <f t="shared" ref="R3:R66" si="3">O3*100</f>
        <v>0</v>
      </c>
      <c r="S3">
        <v>0</v>
      </c>
      <c r="T3">
        <f t="shared" si="1"/>
        <v>0</v>
      </c>
      <c r="U3">
        <v>0</v>
      </c>
      <c r="V3">
        <v>87.7</v>
      </c>
      <c r="W3">
        <v>42.2</v>
      </c>
      <c r="X3">
        <v>85.3</v>
      </c>
      <c r="Y3">
        <v>85.3</v>
      </c>
      <c r="Z3">
        <v>83.5</v>
      </c>
      <c r="AA3">
        <v>84.7</v>
      </c>
      <c r="AB3">
        <v>4.3299999999999998E-2</v>
      </c>
      <c r="AC3">
        <v>5.3199999999999997E-2</v>
      </c>
      <c r="AD3">
        <v>8.8000000000000005E-3</v>
      </c>
      <c r="AE3">
        <f t="shared" si="2"/>
        <v>77.702702702702695</v>
      </c>
      <c r="AF3">
        <v>27.33</v>
      </c>
      <c r="AG3">
        <v>22.11</v>
      </c>
      <c r="AH3">
        <f t="shared" ref="AH3:AH17" si="4">AF3-AG3</f>
        <v>5.2199999999999989</v>
      </c>
      <c r="AI3" s="21">
        <v>7.16</v>
      </c>
      <c r="AJ3" s="21">
        <v>70</v>
      </c>
      <c r="AK3" s="21">
        <v>106</v>
      </c>
      <c r="AL3" s="21">
        <v>389</v>
      </c>
      <c r="AM3" s="21">
        <v>2942.4</v>
      </c>
      <c r="AN3" s="21">
        <v>0</v>
      </c>
      <c r="AO3" s="21">
        <v>18.2</v>
      </c>
      <c r="AP3" s="21">
        <v>1.5</v>
      </c>
      <c r="AQ3" s="21">
        <v>17.8</v>
      </c>
      <c r="AR3" s="21">
        <v>80.7</v>
      </c>
      <c r="AS3" s="21">
        <v>5.6</v>
      </c>
      <c r="AT3" s="21">
        <v>4.8</v>
      </c>
      <c r="AU3" s="21">
        <v>26.3</v>
      </c>
      <c r="AV3" s="22" t="s">
        <v>81</v>
      </c>
      <c r="AW3" s="22" t="s">
        <v>82</v>
      </c>
      <c r="AX3" s="22" t="s">
        <v>540</v>
      </c>
      <c r="AY3" s="22" t="s">
        <v>541</v>
      </c>
      <c r="AZ3" s="23">
        <v>2.59484</v>
      </c>
      <c r="BA3" s="24">
        <v>0.1613</v>
      </c>
      <c r="BB3" s="24">
        <v>4.2774000000000001</v>
      </c>
      <c r="BC3" s="24">
        <v>0.90210000000000001</v>
      </c>
      <c r="BD3" s="24">
        <v>0.3931</v>
      </c>
      <c r="BE3" s="24">
        <v>0.18260000000000001</v>
      </c>
      <c r="BF3" s="25">
        <v>27.83</v>
      </c>
      <c r="BG3" s="25">
        <v>72.150000000000006</v>
      </c>
      <c r="BH3" s="25">
        <v>6.22</v>
      </c>
      <c r="BI3" s="25">
        <v>12.69</v>
      </c>
      <c r="BJ3" s="25">
        <v>26.75</v>
      </c>
    </row>
    <row r="4" spans="1:62" x14ac:dyDescent="0.2">
      <c r="A4" t="s">
        <v>71</v>
      </c>
      <c r="B4">
        <v>3</v>
      </c>
      <c r="C4" t="s">
        <v>72</v>
      </c>
      <c r="D4" t="s">
        <v>83</v>
      </c>
      <c r="E4" t="s">
        <v>5</v>
      </c>
      <c r="F4" t="s">
        <v>74</v>
      </c>
      <c r="G4" t="s">
        <v>7</v>
      </c>
      <c r="H4" t="s">
        <v>75</v>
      </c>
      <c r="I4" t="s">
        <v>84</v>
      </c>
      <c r="J4">
        <v>0</v>
      </c>
      <c r="K4" s="20">
        <v>0</v>
      </c>
      <c r="L4">
        <v>0</v>
      </c>
      <c r="M4">
        <v>0</v>
      </c>
      <c r="O4" s="20">
        <f t="shared" si="0"/>
        <v>0</v>
      </c>
      <c r="P4">
        <v>0</v>
      </c>
      <c r="Q4">
        <v>0</v>
      </c>
      <c r="R4">
        <f t="shared" si="3"/>
        <v>0</v>
      </c>
      <c r="S4">
        <v>0</v>
      </c>
      <c r="T4">
        <f t="shared" si="1"/>
        <v>0</v>
      </c>
      <c r="U4">
        <v>0</v>
      </c>
      <c r="V4">
        <v>76.900000000000006</v>
      </c>
      <c r="W4">
        <v>39.9</v>
      </c>
      <c r="X4">
        <v>84.2</v>
      </c>
      <c r="Y4">
        <v>83.9</v>
      </c>
      <c r="Z4">
        <v>83.2</v>
      </c>
      <c r="AA4">
        <v>83.766666666666666</v>
      </c>
      <c r="AB4">
        <v>4.1799999999999997E-2</v>
      </c>
      <c r="AC4">
        <v>4.4900000000000002E-2</v>
      </c>
      <c r="AD4">
        <v>7.4000000000000003E-3</v>
      </c>
      <c r="AE4">
        <f t="shared" si="2"/>
        <v>91.73333333333332</v>
      </c>
      <c r="AF4">
        <v>24.58</v>
      </c>
      <c r="AG4">
        <v>21.97</v>
      </c>
      <c r="AH4">
        <f t="shared" si="4"/>
        <v>2.6099999999999994</v>
      </c>
      <c r="AI4" s="21">
        <v>7.02</v>
      </c>
      <c r="AJ4" s="21">
        <v>67</v>
      </c>
      <c r="AK4" s="21">
        <v>148</v>
      </c>
      <c r="AL4" s="21">
        <v>392</v>
      </c>
      <c r="AM4" s="21">
        <v>2922.9</v>
      </c>
      <c r="AN4" s="21">
        <v>0</v>
      </c>
      <c r="AO4" s="21">
        <v>18.3</v>
      </c>
      <c r="AP4" s="21">
        <v>2.1</v>
      </c>
      <c r="AQ4" s="21">
        <v>17.899999999999999</v>
      </c>
      <c r="AR4" s="21">
        <v>80</v>
      </c>
      <c r="AS4" s="21">
        <v>4.8</v>
      </c>
      <c r="AT4" s="21">
        <v>5.3</v>
      </c>
      <c r="AU4" s="21">
        <v>31.2</v>
      </c>
      <c r="AV4" s="22" t="s">
        <v>85</v>
      </c>
      <c r="AW4" s="22" t="s">
        <v>86</v>
      </c>
      <c r="AX4" s="22" t="s">
        <v>540</v>
      </c>
      <c r="AY4" s="22" t="s">
        <v>541</v>
      </c>
      <c r="AZ4" s="23">
        <v>2.7875399999999999</v>
      </c>
      <c r="BA4" s="24">
        <v>0.18290000000000001</v>
      </c>
      <c r="BB4" s="24">
        <v>4.8677999999999999</v>
      </c>
      <c r="BC4" s="24">
        <v>0.75249999999999995</v>
      </c>
      <c r="BD4" s="24">
        <v>0.33479999999999999</v>
      </c>
      <c r="BE4" s="24">
        <v>0.18629999999999999</v>
      </c>
      <c r="BF4" s="25">
        <v>27.95</v>
      </c>
      <c r="BG4" s="25">
        <v>65.739999999999995</v>
      </c>
      <c r="BH4" s="25">
        <v>6.37</v>
      </c>
      <c r="BI4" s="25">
        <v>13.09</v>
      </c>
      <c r="BJ4" s="25">
        <v>27.2</v>
      </c>
    </row>
    <row r="5" spans="1:62" x14ac:dyDescent="0.2">
      <c r="A5" t="s">
        <v>71</v>
      </c>
      <c r="B5">
        <v>4</v>
      </c>
      <c r="C5" t="s">
        <v>72</v>
      </c>
      <c r="D5" t="s">
        <v>87</v>
      </c>
      <c r="E5" t="s">
        <v>5</v>
      </c>
      <c r="F5" t="s">
        <v>74</v>
      </c>
      <c r="G5" t="s">
        <v>7</v>
      </c>
      <c r="H5" t="s">
        <v>75</v>
      </c>
      <c r="I5" t="s">
        <v>88</v>
      </c>
      <c r="J5">
        <v>0</v>
      </c>
      <c r="K5" s="20">
        <v>0</v>
      </c>
      <c r="L5">
        <v>0</v>
      </c>
      <c r="M5">
        <v>0</v>
      </c>
      <c r="O5" s="20">
        <f t="shared" si="0"/>
        <v>0</v>
      </c>
      <c r="P5">
        <v>0</v>
      </c>
      <c r="Q5">
        <v>0</v>
      </c>
      <c r="R5">
        <f t="shared" si="3"/>
        <v>0</v>
      </c>
      <c r="S5">
        <v>0</v>
      </c>
      <c r="T5">
        <f t="shared" si="1"/>
        <v>0</v>
      </c>
      <c r="U5">
        <v>0</v>
      </c>
      <c r="V5">
        <v>96.5</v>
      </c>
      <c r="W5">
        <v>40.1</v>
      </c>
      <c r="X5">
        <v>82.9</v>
      </c>
      <c r="Y5">
        <v>84.5</v>
      </c>
      <c r="Z5">
        <v>84.8</v>
      </c>
      <c r="AA5">
        <v>84.066666666666663</v>
      </c>
      <c r="AB5">
        <v>4.6300000000000001E-2</v>
      </c>
      <c r="AC5">
        <v>5.3800000000000001E-2</v>
      </c>
      <c r="AD5">
        <v>9.7999999999999997E-3</v>
      </c>
      <c r="AE5">
        <f t="shared" si="2"/>
        <v>82.954545454545467</v>
      </c>
      <c r="AF5">
        <v>28.7</v>
      </c>
      <c r="AG5">
        <v>21.93</v>
      </c>
      <c r="AH5">
        <f t="shared" si="4"/>
        <v>6.77</v>
      </c>
      <c r="AI5" s="21">
        <v>7.32</v>
      </c>
      <c r="AJ5" s="21">
        <v>57</v>
      </c>
      <c r="AK5" s="21">
        <v>109</v>
      </c>
      <c r="AL5" s="21">
        <v>362</v>
      </c>
      <c r="AM5" s="21">
        <v>2704.9</v>
      </c>
      <c r="AN5" s="21">
        <v>0</v>
      </c>
      <c r="AO5" s="21">
        <v>16.8</v>
      </c>
      <c r="AP5" s="21">
        <v>1.7</v>
      </c>
      <c r="AQ5" s="21">
        <v>17.899999999999999</v>
      </c>
      <c r="AR5" s="21">
        <v>80.400000000000006</v>
      </c>
      <c r="AS5" s="21">
        <v>3.8</v>
      </c>
      <c r="AT5" s="21">
        <v>3.5</v>
      </c>
      <c r="AU5" s="21">
        <v>23.8</v>
      </c>
      <c r="AV5" s="22" t="s">
        <v>89</v>
      </c>
      <c r="AW5" s="22" t="s">
        <v>90</v>
      </c>
      <c r="AX5" s="22" t="s">
        <v>540</v>
      </c>
      <c r="AY5" s="22" t="s">
        <v>541</v>
      </c>
      <c r="AZ5" s="23">
        <v>2.4904999999999999</v>
      </c>
      <c r="BA5" s="24">
        <v>0.1244</v>
      </c>
      <c r="BB5" s="24">
        <v>5.1326000000000001</v>
      </c>
      <c r="BC5" s="24">
        <v>0.6512</v>
      </c>
      <c r="BD5" s="24">
        <v>0.30740000000000001</v>
      </c>
      <c r="BE5" s="24">
        <v>0.17730000000000001</v>
      </c>
      <c r="BF5" s="25">
        <v>62</v>
      </c>
      <c r="BG5" s="25">
        <v>61.18</v>
      </c>
      <c r="BH5" s="25">
        <v>6.15</v>
      </c>
      <c r="BI5" s="25">
        <v>14.56</v>
      </c>
      <c r="BJ5" s="25">
        <v>38.24</v>
      </c>
    </row>
    <row r="6" spans="1:62" x14ac:dyDescent="0.2">
      <c r="A6" t="s">
        <v>71</v>
      </c>
      <c r="B6">
        <v>5</v>
      </c>
      <c r="C6" t="s">
        <v>72</v>
      </c>
      <c r="D6" t="s">
        <v>91</v>
      </c>
      <c r="E6" t="s">
        <v>5</v>
      </c>
      <c r="F6" t="s">
        <v>74</v>
      </c>
      <c r="G6" t="s">
        <v>7</v>
      </c>
      <c r="H6" t="s">
        <v>75</v>
      </c>
      <c r="I6" t="s">
        <v>92</v>
      </c>
      <c r="J6">
        <v>0</v>
      </c>
      <c r="K6" s="20">
        <v>0</v>
      </c>
      <c r="L6">
        <v>0</v>
      </c>
      <c r="M6">
        <v>0</v>
      </c>
      <c r="O6" s="20">
        <f t="shared" si="0"/>
        <v>0</v>
      </c>
      <c r="P6">
        <v>0</v>
      </c>
      <c r="Q6">
        <v>0</v>
      </c>
      <c r="R6">
        <f t="shared" si="3"/>
        <v>0</v>
      </c>
      <c r="S6">
        <v>0</v>
      </c>
      <c r="T6">
        <f t="shared" si="1"/>
        <v>0</v>
      </c>
      <c r="U6">
        <v>0</v>
      </c>
      <c r="V6">
        <v>93.7</v>
      </c>
      <c r="W6">
        <v>48.1</v>
      </c>
      <c r="X6">
        <v>84.2</v>
      </c>
      <c r="Y6">
        <v>84.9</v>
      </c>
      <c r="Z6">
        <v>82.1</v>
      </c>
      <c r="AA6">
        <v>83.733333333333334</v>
      </c>
      <c r="AB6">
        <v>4.5400000000000003E-2</v>
      </c>
      <c r="AC6">
        <v>4.9700000000000001E-2</v>
      </c>
      <c r="AD6">
        <v>8.6999999999999994E-3</v>
      </c>
      <c r="AE6">
        <f t="shared" si="2"/>
        <v>89.512195121951223</v>
      </c>
      <c r="AF6">
        <v>27.92</v>
      </c>
      <c r="AG6">
        <v>21.28</v>
      </c>
      <c r="AH6">
        <f t="shared" si="4"/>
        <v>6.6400000000000006</v>
      </c>
      <c r="AI6" s="21">
        <v>7.18</v>
      </c>
      <c r="AJ6" s="21">
        <v>75</v>
      </c>
      <c r="AK6" s="21">
        <v>122</v>
      </c>
      <c r="AL6" s="21">
        <v>383</v>
      </c>
      <c r="AM6" s="21">
        <v>2913.8</v>
      </c>
      <c r="AN6" s="21">
        <v>0</v>
      </c>
      <c r="AO6" s="21">
        <v>18.100000000000001</v>
      </c>
      <c r="AP6" s="21">
        <v>1.7</v>
      </c>
      <c r="AQ6" s="21">
        <v>17.7</v>
      </c>
      <c r="AR6" s="21">
        <v>80.599999999999994</v>
      </c>
      <c r="AS6" s="21">
        <v>5.7</v>
      </c>
      <c r="AT6" s="21">
        <v>5.0999999999999996</v>
      </c>
      <c r="AU6" s="21">
        <v>29.7</v>
      </c>
      <c r="AV6" s="22" t="s">
        <v>93</v>
      </c>
      <c r="AW6" s="22" t="s">
        <v>94</v>
      </c>
      <c r="AX6" s="22" t="s">
        <v>540</v>
      </c>
      <c r="AY6" s="22" t="s">
        <v>541</v>
      </c>
      <c r="AZ6" s="23">
        <v>2.75746</v>
      </c>
      <c r="BA6" s="24">
        <v>0.2228</v>
      </c>
      <c r="BB6" s="24">
        <v>4.1726000000000001</v>
      </c>
      <c r="BC6" s="24">
        <v>0.77329999999999999</v>
      </c>
      <c r="BD6" s="24">
        <v>0.40639999999999998</v>
      </c>
      <c r="BE6" s="24">
        <v>0.2046</v>
      </c>
      <c r="BF6" s="25">
        <v>23</v>
      </c>
      <c r="BG6" s="25">
        <v>65.28</v>
      </c>
      <c r="BH6" s="25">
        <v>6.81</v>
      </c>
      <c r="BI6" s="25">
        <v>10.18</v>
      </c>
      <c r="BJ6" s="25">
        <v>29.1</v>
      </c>
    </row>
    <row r="7" spans="1:62" x14ac:dyDescent="0.2">
      <c r="A7" t="s">
        <v>71</v>
      </c>
      <c r="B7">
        <v>6</v>
      </c>
      <c r="C7" t="s">
        <v>72</v>
      </c>
      <c r="D7" t="s">
        <v>95</v>
      </c>
      <c r="E7" t="s">
        <v>5</v>
      </c>
      <c r="F7" t="s">
        <v>74</v>
      </c>
      <c r="G7" t="s">
        <v>7</v>
      </c>
      <c r="H7" t="s">
        <v>75</v>
      </c>
      <c r="I7" t="s">
        <v>96</v>
      </c>
      <c r="J7">
        <v>0</v>
      </c>
      <c r="K7" s="20">
        <v>0</v>
      </c>
      <c r="L7">
        <v>0</v>
      </c>
      <c r="M7">
        <v>0</v>
      </c>
      <c r="O7" s="20">
        <f t="shared" si="0"/>
        <v>0</v>
      </c>
      <c r="P7">
        <v>0</v>
      </c>
      <c r="Q7">
        <v>0</v>
      </c>
      <c r="R7">
        <f t="shared" si="3"/>
        <v>0</v>
      </c>
      <c r="S7">
        <v>0</v>
      </c>
      <c r="T7">
        <f t="shared" si="1"/>
        <v>0</v>
      </c>
      <c r="U7">
        <v>0</v>
      </c>
      <c r="V7">
        <v>86.9</v>
      </c>
      <c r="W7">
        <v>42.1</v>
      </c>
      <c r="X7">
        <v>82.8</v>
      </c>
      <c r="Y7">
        <v>82.2</v>
      </c>
      <c r="Z7">
        <v>82.9</v>
      </c>
      <c r="AA7">
        <v>82.63333333333334</v>
      </c>
      <c r="AB7">
        <v>4.2799999999999998E-2</v>
      </c>
      <c r="AC7">
        <v>5.04E-2</v>
      </c>
      <c r="AD7">
        <v>8.3999999999999995E-3</v>
      </c>
      <c r="AE7">
        <f t="shared" si="2"/>
        <v>81.904761904761898</v>
      </c>
      <c r="AF7">
        <v>28.95</v>
      </c>
      <c r="AG7">
        <v>22</v>
      </c>
      <c r="AH7">
        <f t="shared" si="4"/>
        <v>6.9499999999999993</v>
      </c>
      <c r="AI7" s="21">
        <v>6.91</v>
      </c>
      <c r="AJ7" s="21">
        <v>77</v>
      </c>
      <c r="AK7" s="21">
        <v>144</v>
      </c>
      <c r="AL7" s="21">
        <v>526</v>
      </c>
      <c r="AM7" s="21">
        <v>2911.6</v>
      </c>
      <c r="AN7" s="21">
        <v>0</v>
      </c>
      <c r="AO7" s="21">
        <v>19.3</v>
      </c>
      <c r="AP7" s="21">
        <v>1.9</v>
      </c>
      <c r="AQ7" s="21">
        <v>22.7</v>
      </c>
      <c r="AR7" s="21">
        <v>75.400000000000006</v>
      </c>
      <c r="AS7" s="21">
        <v>5.7</v>
      </c>
      <c r="AT7" s="21">
        <v>4.4000000000000004</v>
      </c>
      <c r="AU7" s="21">
        <v>37</v>
      </c>
      <c r="AV7" s="22" t="s">
        <v>97</v>
      </c>
      <c r="AW7" s="22" t="s">
        <v>98</v>
      </c>
      <c r="AX7" s="22" t="s">
        <v>540</v>
      </c>
      <c r="AY7" s="22" t="s">
        <v>541</v>
      </c>
      <c r="AZ7" s="23">
        <v>1.53922</v>
      </c>
      <c r="BA7" s="24">
        <v>0.11990000000000001</v>
      </c>
      <c r="BB7" s="24">
        <v>3.8498000000000001</v>
      </c>
      <c r="BC7" s="24">
        <v>0.62380000000000002</v>
      </c>
      <c r="BD7" s="24">
        <v>0.29039999999999999</v>
      </c>
      <c r="BE7" s="24">
        <v>0.15090000000000001</v>
      </c>
      <c r="BF7" s="25">
        <v>27.01</v>
      </c>
      <c r="BG7" s="25">
        <v>50.36</v>
      </c>
      <c r="BH7" s="25">
        <v>3.73</v>
      </c>
      <c r="BI7" s="25">
        <v>9.08</v>
      </c>
      <c r="BJ7" s="25">
        <v>22.5</v>
      </c>
    </row>
    <row r="8" spans="1:62" x14ac:dyDescent="0.2">
      <c r="A8" t="s">
        <v>71</v>
      </c>
      <c r="B8">
        <v>7</v>
      </c>
      <c r="C8" t="s">
        <v>72</v>
      </c>
      <c r="D8" t="s">
        <v>99</v>
      </c>
      <c r="E8" t="s">
        <v>5</v>
      </c>
      <c r="F8" t="s">
        <v>74</v>
      </c>
      <c r="G8" t="s">
        <v>7</v>
      </c>
      <c r="H8" t="s">
        <v>75</v>
      </c>
      <c r="I8" t="s">
        <v>100</v>
      </c>
      <c r="J8">
        <v>0</v>
      </c>
      <c r="K8" s="20">
        <v>0</v>
      </c>
      <c r="L8">
        <v>0</v>
      </c>
      <c r="M8">
        <v>0</v>
      </c>
      <c r="O8" s="20">
        <f t="shared" si="0"/>
        <v>0</v>
      </c>
      <c r="P8">
        <v>0</v>
      </c>
      <c r="Q8">
        <v>0</v>
      </c>
      <c r="R8">
        <f t="shared" si="3"/>
        <v>0</v>
      </c>
      <c r="S8">
        <v>0</v>
      </c>
      <c r="T8">
        <f t="shared" si="1"/>
        <v>0</v>
      </c>
      <c r="U8">
        <v>0</v>
      </c>
      <c r="V8">
        <v>95.8</v>
      </c>
      <c r="W8">
        <v>41.8</v>
      </c>
      <c r="X8">
        <v>83.3</v>
      </c>
      <c r="Y8">
        <v>84.2</v>
      </c>
      <c r="Z8">
        <v>84.2</v>
      </c>
      <c r="AA8">
        <v>83.899999999999991</v>
      </c>
      <c r="AB8">
        <v>4.7899999999999998E-2</v>
      </c>
      <c r="AC8">
        <v>5.6800000000000003E-2</v>
      </c>
      <c r="AD8">
        <v>0.01</v>
      </c>
      <c r="AE8">
        <f t="shared" si="2"/>
        <v>80.982905982905976</v>
      </c>
      <c r="AF8">
        <v>30.31</v>
      </c>
      <c r="AG8">
        <v>21.79</v>
      </c>
      <c r="AH8">
        <f t="shared" si="4"/>
        <v>8.52</v>
      </c>
      <c r="AI8" s="21">
        <v>7.4</v>
      </c>
      <c r="AJ8" s="21">
        <v>65</v>
      </c>
      <c r="AK8" s="21">
        <v>108</v>
      </c>
      <c r="AL8" s="21">
        <v>366</v>
      </c>
      <c r="AM8" s="21">
        <v>2830.5</v>
      </c>
      <c r="AN8" s="21">
        <v>0</v>
      </c>
      <c r="AO8" s="21">
        <v>17.5</v>
      </c>
      <c r="AP8" s="21">
        <v>1.6</v>
      </c>
      <c r="AQ8" s="21">
        <v>17.399999999999999</v>
      </c>
      <c r="AR8" s="21">
        <v>81</v>
      </c>
      <c r="AS8" s="21">
        <v>4.5</v>
      </c>
      <c r="AT8" s="21">
        <v>4.9000000000000004</v>
      </c>
      <c r="AU8" s="21">
        <v>22.1</v>
      </c>
      <c r="AV8" s="22" t="s">
        <v>101</v>
      </c>
      <c r="AW8" s="22" t="s">
        <v>102</v>
      </c>
      <c r="AX8" s="22" t="s">
        <v>540</v>
      </c>
      <c r="AY8" s="22" t="s">
        <v>541</v>
      </c>
      <c r="AZ8" s="23">
        <v>2.05246</v>
      </c>
      <c r="BA8" s="24">
        <v>0.12709999999999999</v>
      </c>
      <c r="BB8" s="24">
        <v>3.9872000000000001</v>
      </c>
      <c r="BC8" s="24">
        <v>0.63239999999999996</v>
      </c>
      <c r="BD8" s="24">
        <v>0.29909999999999998</v>
      </c>
      <c r="BE8" s="24">
        <v>0.16830000000000001</v>
      </c>
      <c r="BF8" s="25">
        <v>45.64</v>
      </c>
      <c r="BG8" s="25">
        <v>62.28</v>
      </c>
      <c r="BH8" s="25">
        <v>5.05</v>
      </c>
      <c r="BI8" s="25">
        <v>10.7</v>
      </c>
      <c r="BJ8" s="25">
        <v>29.43</v>
      </c>
    </row>
    <row r="9" spans="1:62" x14ac:dyDescent="0.2">
      <c r="A9" t="s">
        <v>71</v>
      </c>
      <c r="B9">
        <v>8</v>
      </c>
      <c r="C9" t="s">
        <v>72</v>
      </c>
      <c r="D9" t="s">
        <v>103</v>
      </c>
      <c r="E9" t="s">
        <v>5</v>
      </c>
      <c r="F9" t="s">
        <v>74</v>
      </c>
      <c r="G9" t="s">
        <v>7</v>
      </c>
      <c r="H9" t="s">
        <v>75</v>
      </c>
      <c r="I9" t="s">
        <v>104</v>
      </c>
      <c r="J9">
        <v>0</v>
      </c>
      <c r="K9" s="20">
        <v>0</v>
      </c>
      <c r="L9">
        <v>0</v>
      </c>
      <c r="M9">
        <v>0</v>
      </c>
      <c r="O9" s="20">
        <f t="shared" si="0"/>
        <v>0</v>
      </c>
      <c r="P9">
        <v>0</v>
      </c>
      <c r="Q9">
        <v>0</v>
      </c>
      <c r="R9">
        <f t="shared" si="3"/>
        <v>0</v>
      </c>
      <c r="S9">
        <v>0</v>
      </c>
      <c r="T9">
        <f t="shared" si="1"/>
        <v>0</v>
      </c>
      <c r="U9">
        <v>0</v>
      </c>
      <c r="V9">
        <v>98.8</v>
      </c>
      <c r="W9">
        <v>48.9</v>
      </c>
      <c r="X9">
        <v>81.400000000000006</v>
      </c>
      <c r="Y9">
        <v>82.7</v>
      </c>
      <c r="Z9">
        <v>82.5</v>
      </c>
      <c r="AA9">
        <v>82.2</v>
      </c>
      <c r="AB9">
        <v>4.3700000000000003E-2</v>
      </c>
      <c r="AC9">
        <v>5.1700000000000003E-2</v>
      </c>
      <c r="AD9">
        <v>8.3000000000000001E-3</v>
      </c>
      <c r="AE9">
        <f t="shared" si="2"/>
        <v>81.566820276497694</v>
      </c>
      <c r="AF9">
        <v>29.6</v>
      </c>
      <c r="AG9">
        <v>22.11</v>
      </c>
      <c r="AH9">
        <f t="shared" si="4"/>
        <v>7.490000000000002</v>
      </c>
      <c r="AI9" s="21">
        <v>7.37</v>
      </c>
      <c r="AJ9" s="21">
        <v>54</v>
      </c>
      <c r="AK9" s="21">
        <v>147</v>
      </c>
      <c r="AL9" s="21">
        <v>377</v>
      </c>
      <c r="AM9" s="21">
        <v>2970.7</v>
      </c>
      <c r="AN9" s="21">
        <v>0</v>
      </c>
      <c r="AO9" s="21">
        <v>18.399999999999999</v>
      </c>
      <c r="AP9" s="21">
        <v>2.1</v>
      </c>
      <c r="AQ9" s="21">
        <v>17.100000000000001</v>
      </c>
      <c r="AR9" s="21">
        <v>80.8</v>
      </c>
      <c r="AS9" s="21">
        <v>3.8</v>
      </c>
      <c r="AT9" s="21">
        <v>4.4000000000000004</v>
      </c>
      <c r="AU9" s="21">
        <v>29.3</v>
      </c>
      <c r="AV9" s="22" t="s">
        <v>105</v>
      </c>
      <c r="AW9" s="22" t="s">
        <v>106</v>
      </c>
      <c r="AX9" s="22" t="s">
        <v>540</v>
      </c>
      <c r="AY9" s="22" t="s">
        <v>541</v>
      </c>
      <c r="AZ9" s="23">
        <v>2.4745200000000001</v>
      </c>
      <c r="BA9" s="24">
        <v>0.12540000000000001</v>
      </c>
      <c r="BB9" s="24">
        <v>4.8784999999999998</v>
      </c>
      <c r="BC9" s="24">
        <v>0.70579999999999998</v>
      </c>
      <c r="BD9" s="24">
        <v>0.30020000000000002</v>
      </c>
      <c r="BE9" s="24">
        <v>0.1845</v>
      </c>
      <c r="BF9" s="25">
        <v>85.39</v>
      </c>
      <c r="BG9" s="25">
        <v>76.12</v>
      </c>
      <c r="BH9" s="25">
        <v>6.21</v>
      </c>
      <c r="BI9" s="25">
        <v>14.46</v>
      </c>
      <c r="BJ9" s="25">
        <v>36.64</v>
      </c>
    </row>
    <row r="10" spans="1:62" x14ac:dyDescent="0.2">
      <c r="A10" t="s">
        <v>71</v>
      </c>
      <c r="B10">
        <v>9</v>
      </c>
      <c r="C10" t="s">
        <v>72</v>
      </c>
      <c r="D10" t="s">
        <v>107</v>
      </c>
      <c r="E10" t="s">
        <v>5</v>
      </c>
      <c r="F10" t="s">
        <v>74</v>
      </c>
      <c r="G10" t="s">
        <v>7</v>
      </c>
      <c r="H10" t="s">
        <v>75</v>
      </c>
      <c r="I10" t="s">
        <v>108</v>
      </c>
      <c r="J10">
        <v>0</v>
      </c>
      <c r="K10" s="20">
        <v>0</v>
      </c>
      <c r="L10">
        <v>0</v>
      </c>
      <c r="M10">
        <v>0</v>
      </c>
      <c r="O10" s="20">
        <f t="shared" si="0"/>
        <v>0</v>
      </c>
      <c r="P10">
        <v>0</v>
      </c>
      <c r="Q10">
        <v>0</v>
      </c>
      <c r="R10">
        <f t="shared" si="3"/>
        <v>0</v>
      </c>
      <c r="S10">
        <v>0</v>
      </c>
      <c r="T10">
        <f t="shared" si="1"/>
        <v>0</v>
      </c>
      <c r="U10">
        <v>0</v>
      </c>
      <c r="V10">
        <v>101.1</v>
      </c>
      <c r="W10">
        <v>42.5</v>
      </c>
      <c r="X10">
        <v>82.5</v>
      </c>
      <c r="Y10">
        <v>84.4</v>
      </c>
      <c r="Z10">
        <v>83.8</v>
      </c>
      <c r="AA10">
        <v>83.566666666666663</v>
      </c>
      <c r="AB10">
        <v>4.9299999999999997E-2</v>
      </c>
      <c r="AC10">
        <v>5.67E-2</v>
      </c>
      <c r="AD10">
        <v>9.7999999999999997E-3</v>
      </c>
      <c r="AE10">
        <f t="shared" si="2"/>
        <v>84.221748400852874</v>
      </c>
      <c r="AF10">
        <v>29.53</v>
      </c>
      <c r="AG10">
        <v>21.91</v>
      </c>
      <c r="AH10">
        <f t="shared" si="4"/>
        <v>7.620000000000001</v>
      </c>
      <c r="AI10" s="21">
        <v>7.21</v>
      </c>
      <c r="AJ10" s="21">
        <v>71</v>
      </c>
      <c r="AK10" s="21">
        <v>150</v>
      </c>
      <c r="AL10" s="21">
        <v>356</v>
      </c>
      <c r="AM10" s="21">
        <v>2779.5</v>
      </c>
      <c r="AN10" s="21">
        <v>0</v>
      </c>
      <c r="AO10" s="21">
        <v>17.2</v>
      </c>
      <c r="AP10" s="21">
        <v>2.2000000000000002</v>
      </c>
      <c r="AQ10" s="21">
        <v>17.2</v>
      </c>
      <c r="AR10" s="21">
        <v>80.599999999999994</v>
      </c>
      <c r="AS10" s="21">
        <v>5.6</v>
      </c>
      <c r="AT10" s="21">
        <v>5</v>
      </c>
      <c r="AU10" s="21">
        <v>41.6</v>
      </c>
      <c r="AV10" s="22" t="s">
        <v>109</v>
      </c>
      <c r="AW10" s="22" t="s">
        <v>110</v>
      </c>
      <c r="AX10" s="22" t="s">
        <v>540</v>
      </c>
      <c r="AY10" s="22" t="s">
        <v>541</v>
      </c>
      <c r="AZ10" s="23">
        <v>2.5647600000000002</v>
      </c>
      <c r="BA10" s="24">
        <v>0.13800000000000001</v>
      </c>
      <c r="BB10" s="24">
        <v>4.9817999999999998</v>
      </c>
      <c r="BC10" s="24">
        <v>0.69120000000000004</v>
      </c>
      <c r="BD10" s="24">
        <v>0.30270000000000002</v>
      </c>
      <c r="BE10" s="24">
        <v>0.18590000000000001</v>
      </c>
      <c r="BF10" s="25">
        <v>74.63</v>
      </c>
      <c r="BG10" s="25">
        <v>67.55</v>
      </c>
      <c r="BH10" s="25">
        <v>6.93</v>
      </c>
      <c r="BI10" s="25">
        <v>16.68</v>
      </c>
      <c r="BJ10" s="25">
        <v>38.909999999999997</v>
      </c>
    </row>
    <row r="11" spans="1:62" x14ac:dyDescent="0.2">
      <c r="A11" t="s">
        <v>71</v>
      </c>
      <c r="B11">
        <v>11</v>
      </c>
      <c r="C11" t="s">
        <v>72</v>
      </c>
      <c r="D11" t="s">
        <v>111</v>
      </c>
      <c r="E11" t="s">
        <v>5</v>
      </c>
      <c r="F11" t="s">
        <v>74</v>
      </c>
      <c r="G11" t="s">
        <v>3</v>
      </c>
      <c r="H11" t="s">
        <v>112</v>
      </c>
      <c r="I11" t="s">
        <v>113</v>
      </c>
      <c r="J11">
        <v>53.333333332999999</v>
      </c>
      <c r="K11" s="29">
        <v>0.53333333332999999</v>
      </c>
      <c r="L11">
        <v>0.81875623759922012</v>
      </c>
      <c r="M11">
        <v>0</v>
      </c>
      <c r="O11" s="20">
        <f t="shared" si="0"/>
        <v>0</v>
      </c>
      <c r="P11">
        <v>0</v>
      </c>
      <c r="Q11">
        <v>0</v>
      </c>
      <c r="R11">
        <f t="shared" si="3"/>
        <v>0</v>
      </c>
      <c r="S11">
        <v>0</v>
      </c>
      <c r="T11">
        <f t="shared" si="1"/>
        <v>0</v>
      </c>
      <c r="U11">
        <v>0</v>
      </c>
      <c r="V11">
        <v>81.400000000000006</v>
      </c>
      <c r="W11">
        <v>43.3</v>
      </c>
      <c r="X11">
        <v>84.4</v>
      </c>
      <c r="Y11">
        <v>84.2</v>
      </c>
      <c r="Z11">
        <v>83.3</v>
      </c>
      <c r="AA11">
        <v>83.966666666666683</v>
      </c>
      <c r="AB11">
        <v>4.6600000000000003E-2</v>
      </c>
      <c r="AC11">
        <v>5.11E-2</v>
      </c>
      <c r="AD11">
        <v>1.0200000000000001E-2</v>
      </c>
      <c r="AE11">
        <f t="shared" si="2"/>
        <v>88.99755501222495</v>
      </c>
      <c r="AF11">
        <v>27.05</v>
      </c>
      <c r="AG11">
        <v>21.56</v>
      </c>
      <c r="AH11">
        <f t="shared" si="4"/>
        <v>5.490000000000002</v>
      </c>
      <c r="AI11" s="21">
        <v>7.18</v>
      </c>
      <c r="AJ11" s="21">
        <v>65</v>
      </c>
      <c r="AK11" s="21">
        <v>129</v>
      </c>
      <c r="AL11" s="21">
        <v>432</v>
      </c>
      <c r="AM11" s="21">
        <v>3045.6</v>
      </c>
      <c r="AN11" s="21">
        <v>0</v>
      </c>
      <c r="AO11" s="21">
        <v>18.899999999999999</v>
      </c>
      <c r="AP11" s="21">
        <v>1.7</v>
      </c>
      <c r="AQ11" s="21">
        <v>19</v>
      </c>
      <c r="AR11" s="21">
        <v>79.2</v>
      </c>
      <c r="AS11" s="21">
        <v>5</v>
      </c>
      <c r="AT11" s="21">
        <v>5.0999999999999996</v>
      </c>
      <c r="AU11" s="21">
        <v>31.5</v>
      </c>
      <c r="AV11" s="22" t="s">
        <v>114</v>
      </c>
      <c r="AW11" s="22" t="s">
        <v>115</v>
      </c>
      <c r="AX11" s="22" t="s">
        <v>540</v>
      </c>
      <c r="AY11" s="22" t="s">
        <v>541</v>
      </c>
      <c r="AZ11" s="23">
        <v>2.6249199999999999</v>
      </c>
      <c r="BA11" s="24">
        <v>0.1958</v>
      </c>
      <c r="BB11" s="24">
        <v>4.4109999999999996</v>
      </c>
      <c r="BC11" s="24">
        <v>0.74150000000000005</v>
      </c>
      <c r="BD11" s="24">
        <v>0.36320000000000002</v>
      </c>
      <c r="BE11" s="24">
        <v>0.18579999999999999</v>
      </c>
      <c r="BF11" s="25">
        <v>23.32</v>
      </c>
      <c r="BG11" s="25">
        <v>77.58</v>
      </c>
      <c r="BH11" s="25">
        <v>6.43</v>
      </c>
      <c r="BI11" s="25">
        <v>11.76</v>
      </c>
      <c r="BJ11" s="25">
        <v>28.08</v>
      </c>
    </row>
    <row r="12" spans="1:62" x14ac:dyDescent="0.2">
      <c r="A12" t="s">
        <v>71</v>
      </c>
      <c r="B12">
        <v>12</v>
      </c>
      <c r="C12" t="s">
        <v>72</v>
      </c>
      <c r="D12" t="s">
        <v>116</v>
      </c>
      <c r="E12" t="s">
        <v>5</v>
      </c>
      <c r="F12" t="s">
        <v>74</v>
      </c>
      <c r="G12" t="s">
        <v>3</v>
      </c>
      <c r="H12" t="s">
        <v>112</v>
      </c>
      <c r="I12" t="s">
        <v>117</v>
      </c>
      <c r="J12">
        <v>73.332999999999998</v>
      </c>
      <c r="K12" s="20">
        <v>0.73333000000000004</v>
      </c>
      <c r="L12">
        <v>1.0281534556609317</v>
      </c>
      <c r="M12">
        <v>0</v>
      </c>
      <c r="O12" s="20">
        <f t="shared" si="0"/>
        <v>0</v>
      </c>
      <c r="P12">
        <v>0</v>
      </c>
      <c r="Q12">
        <v>0</v>
      </c>
      <c r="R12">
        <f t="shared" si="3"/>
        <v>0</v>
      </c>
      <c r="S12">
        <v>0</v>
      </c>
      <c r="T12">
        <f t="shared" si="1"/>
        <v>0</v>
      </c>
      <c r="U12">
        <v>0</v>
      </c>
      <c r="V12">
        <v>87.6</v>
      </c>
      <c r="W12">
        <v>39.1</v>
      </c>
      <c r="X12">
        <v>82.9</v>
      </c>
      <c r="Y12">
        <v>85.2</v>
      </c>
      <c r="Z12">
        <v>83.8</v>
      </c>
      <c r="AA12">
        <v>83.966666666666683</v>
      </c>
      <c r="AB12">
        <v>4.3200000000000002E-2</v>
      </c>
      <c r="AC12">
        <v>5.16E-2</v>
      </c>
      <c r="AD12">
        <v>9.4000000000000004E-3</v>
      </c>
      <c r="AE12">
        <f t="shared" si="2"/>
        <v>80.09478672985783</v>
      </c>
      <c r="AF12">
        <v>28.3</v>
      </c>
      <c r="AG12">
        <v>21.92</v>
      </c>
      <c r="AH12">
        <f t="shared" si="4"/>
        <v>6.379999999999999</v>
      </c>
      <c r="AI12" s="21">
        <v>6.77</v>
      </c>
      <c r="AJ12" s="21">
        <v>62</v>
      </c>
      <c r="AK12" s="21">
        <v>151</v>
      </c>
      <c r="AL12" s="21">
        <v>518</v>
      </c>
      <c r="AM12" s="21">
        <v>2763.9</v>
      </c>
      <c r="AN12" s="21">
        <v>2</v>
      </c>
      <c r="AO12" s="21">
        <v>20.5</v>
      </c>
      <c r="AP12" s="21">
        <v>1.9</v>
      </c>
      <c r="AQ12" s="21">
        <v>21</v>
      </c>
      <c r="AR12" s="21">
        <v>67.3</v>
      </c>
      <c r="AS12" s="21">
        <v>4.4000000000000004</v>
      </c>
      <c r="AT12" s="21">
        <v>4.9000000000000004</v>
      </c>
      <c r="AU12" s="21">
        <v>27.3</v>
      </c>
      <c r="AV12" s="22" t="s">
        <v>118</v>
      </c>
      <c r="AW12" s="22" t="s">
        <v>119</v>
      </c>
      <c r="AX12" s="22" t="s">
        <v>540</v>
      </c>
      <c r="AY12" s="22" t="s">
        <v>541</v>
      </c>
      <c r="AZ12" s="23">
        <v>2.0722</v>
      </c>
      <c r="BA12" s="24">
        <v>0.1215</v>
      </c>
      <c r="BB12" s="24">
        <v>4.2454999999999998</v>
      </c>
      <c r="BC12" s="24">
        <v>0.67449999999999999</v>
      </c>
      <c r="BD12" s="24">
        <v>0.32929999999999998</v>
      </c>
      <c r="BE12" s="24">
        <v>0.15790000000000001</v>
      </c>
      <c r="BF12" s="25">
        <v>37.479999999999997</v>
      </c>
      <c r="BG12" s="25">
        <v>63.23</v>
      </c>
      <c r="BH12" s="25">
        <v>4.84</v>
      </c>
      <c r="BI12" s="25">
        <v>12.04</v>
      </c>
      <c r="BJ12" s="25">
        <v>31.1</v>
      </c>
    </row>
    <row r="13" spans="1:62" x14ac:dyDescent="0.2">
      <c r="A13" t="s">
        <v>71</v>
      </c>
      <c r="B13">
        <v>13</v>
      </c>
      <c r="C13" t="s">
        <v>72</v>
      </c>
      <c r="D13" t="s">
        <v>120</v>
      </c>
      <c r="E13" t="s">
        <v>5</v>
      </c>
      <c r="F13" t="s">
        <v>74</v>
      </c>
      <c r="G13" t="s">
        <v>3</v>
      </c>
      <c r="H13" t="s">
        <v>112</v>
      </c>
      <c r="I13" t="s">
        <v>121</v>
      </c>
      <c r="J13">
        <v>93.332999999999998</v>
      </c>
      <c r="K13" s="20">
        <v>0.93332999999999999</v>
      </c>
      <c r="L13">
        <v>1.3096322344383762</v>
      </c>
      <c r="M13">
        <v>1</v>
      </c>
      <c r="O13" s="20">
        <f t="shared" si="0"/>
        <v>0.16666666666666666</v>
      </c>
      <c r="P13">
        <v>0.16666666666666666</v>
      </c>
      <c r="Q13">
        <v>0.42053433528396511</v>
      </c>
      <c r="R13">
        <f t="shared" si="3"/>
        <v>16.666666666666664</v>
      </c>
      <c r="S13">
        <v>0</v>
      </c>
      <c r="T13">
        <f t="shared" si="1"/>
        <v>0</v>
      </c>
      <c r="U13">
        <v>0</v>
      </c>
      <c r="V13">
        <v>86.6</v>
      </c>
      <c r="W13">
        <v>46</v>
      </c>
      <c r="X13">
        <v>82.8</v>
      </c>
      <c r="Y13">
        <v>84.2</v>
      </c>
      <c r="Z13">
        <v>84.1</v>
      </c>
      <c r="AA13">
        <v>83.7</v>
      </c>
      <c r="AB13">
        <v>4.0899999999999999E-2</v>
      </c>
      <c r="AC13">
        <v>4.19E-2</v>
      </c>
      <c r="AD13">
        <v>8.0999999999999996E-3</v>
      </c>
      <c r="AE13">
        <f t="shared" si="2"/>
        <v>97.041420118343197</v>
      </c>
      <c r="AF13">
        <v>26.08</v>
      </c>
      <c r="AG13">
        <v>22.11</v>
      </c>
      <c r="AH13">
        <f t="shared" si="4"/>
        <v>3.9699999999999989</v>
      </c>
      <c r="AI13" s="21">
        <v>7.02</v>
      </c>
      <c r="AJ13" s="21">
        <v>59</v>
      </c>
      <c r="AK13" s="21">
        <v>137</v>
      </c>
      <c r="AL13" s="21">
        <v>405</v>
      </c>
      <c r="AM13" s="21">
        <v>3024.9</v>
      </c>
      <c r="AN13" s="21">
        <v>0</v>
      </c>
      <c r="AO13" s="21">
        <v>18.7</v>
      </c>
      <c r="AP13" s="21">
        <v>1.9</v>
      </c>
      <c r="AQ13" s="21">
        <v>18</v>
      </c>
      <c r="AR13" s="21">
        <v>80.099999999999994</v>
      </c>
      <c r="AS13" s="21">
        <v>6.5</v>
      </c>
      <c r="AT13" s="21">
        <v>5</v>
      </c>
      <c r="AU13" s="21">
        <v>38.200000000000003</v>
      </c>
      <c r="AV13" s="22" t="s">
        <v>122</v>
      </c>
      <c r="AW13" s="22" t="s">
        <v>123</v>
      </c>
      <c r="AX13" s="22" t="s">
        <v>540</v>
      </c>
      <c r="AY13" s="22" t="s">
        <v>541</v>
      </c>
      <c r="AZ13" s="23">
        <v>3.07612</v>
      </c>
      <c r="BA13" s="24">
        <v>0.2135</v>
      </c>
      <c r="BB13" s="24">
        <v>4.7237999999999998</v>
      </c>
      <c r="BC13" s="24">
        <v>0.7893</v>
      </c>
      <c r="BD13" s="24">
        <v>0.36830000000000002</v>
      </c>
      <c r="BE13" s="24">
        <v>0.19900000000000001</v>
      </c>
      <c r="BF13" s="25">
        <v>23.71</v>
      </c>
      <c r="BG13" s="25">
        <v>97.5</v>
      </c>
      <c r="BH13" s="25">
        <v>7.28</v>
      </c>
      <c r="BI13" s="25">
        <v>12.88</v>
      </c>
      <c r="BJ13" s="25">
        <v>27.27</v>
      </c>
    </row>
    <row r="14" spans="1:62" x14ac:dyDescent="0.2">
      <c r="A14" t="s">
        <v>71</v>
      </c>
      <c r="B14">
        <v>14</v>
      </c>
      <c r="C14" t="s">
        <v>72</v>
      </c>
      <c r="D14" t="s">
        <v>124</v>
      </c>
      <c r="E14" t="s">
        <v>5</v>
      </c>
      <c r="F14" t="s">
        <v>74</v>
      </c>
      <c r="G14" t="s">
        <v>3</v>
      </c>
      <c r="H14" t="s">
        <v>112</v>
      </c>
      <c r="I14" t="s">
        <v>125</v>
      </c>
      <c r="J14">
        <v>73.332999999999998</v>
      </c>
      <c r="K14" s="20">
        <v>0.73333000000000004</v>
      </c>
      <c r="L14">
        <v>1.0281534556609317</v>
      </c>
      <c r="M14">
        <v>0</v>
      </c>
      <c r="O14" s="20">
        <f t="shared" si="0"/>
        <v>0</v>
      </c>
      <c r="P14">
        <v>0</v>
      </c>
      <c r="Q14">
        <v>0</v>
      </c>
      <c r="R14">
        <f t="shared" si="3"/>
        <v>0</v>
      </c>
      <c r="S14">
        <v>0</v>
      </c>
      <c r="T14">
        <f t="shared" si="1"/>
        <v>0</v>
      </c>
      <c r="U14">
        <v>0</v>
      </c>
      <c r="V14">
        <v>99.5</v>
      </c>
      <c r="W14">
        <v>38.200000000000003</v>
      </c>
      <c r="X14">
        <v>82.8</v>
      </c>
      <c r="Y14">
        <v>84.1</v>
      </c>
      <c r="Z14">
        <v>84.8</v>
      </c>
      <c r="AA14">
        <v>83.899999999999991</v>
      </c>
      <c r="AB14">
        <v>4.5100000000000001E-2</v>
      </c>
      <c r="AC14">
        <v>5.0599999999999999E-2</v>
      </c>
      <c r="AD14">
        <v>9.1999999999999998E-3</v>
      </c>
      <c r="AE14">
        <f t="shared" si="2"/>
        <v>86.714975845410635</v>
      </c>
      <c r="AF14">
        <v>29.93</v>
      </c>
      <c r="AG14">
        <v>22.23</v>
      </c>
      <c r="AH14">
        <f t="shared" si="4"/>
        <v>7.6999999999999993</v>
      </c>
      <c r="AI14" s="21">
        <v>7.23</v>
      </c>
      <c r="AJ14" s="21">
        <v>60</v>
      </c>
      <c r="AK14" s="21">
        <v>170</v>
      </c>
      <c r="AL14" s="21">
        <v>401</v>
      </c>
      <c r="AM14" s="21">
        <v>2921.4</v>
      </c>
      <c r="AN14" s="21">
        <v>0</v>
      </c>
      <c r="AO14" s="21">
        <v>18.399999999999999</v>
      </c>
      <c r="AP14" s="21">
        <v>2.4</v>
      </c>
      <c r="AQ14" s="21">
        <v>18.2</v>
      </c>
      <c r="AR14" s="21">
        <v>79.5</v>
      </c>
      <c r="AS14" s="21">
        <v>4.0999999999999996</v>
      </c>
      <c r="AT14" s="21">
        <v>4.2</v>
      </c>
      <c r="AU14" s="21">
        <v>38.9</v>
      </c>
      <c r="AV14" s="22" t="s">
        <v>126</v>
      </c>
      <c r="AW14" s="22" t="s">
        <v>127</v>
      </c>
      <c r="AX14" s="22" t="s">
        <v>540</v>
      </c>
      <c r="AY14" s="22" t="s">
        <v>541</v>
      </c>
      <c r="AZ14" s="23">
        <v>2.4247000000000001</v>
      </c>
      <c r="BA14" s="24">
        <v>0.1328</v>
      </c>
      <c r="BB14" s="24">
        <v>5.0015000000000001</v>
      </c>
      <c r="BC14" s="24">
        <v>0.6421</v>
      </c>
      <c r="BD14" s="24">
        <v>0.32069999999999999</v>
      </c>
      <c r="BE14" s="24">
        <v>0.1807</v>
      </c>
      <c r="BF14" s="25">
        <v>74.650000000000006</v>
      </c>
      <c r="BG14" s="25">
        <v>69.680000000000007</v>
      </c>
      <c r="BH14" s="25">
        <v>6.75</v>
      </c>
      <c r="BI14" s="25">
        <v>16.04</v>
      </c>
      <c r="BJ14" s="25">
        <v>39.57</v>
      </c>
    </row>
    <row r="15" spans="1:62" x14ac:dyDescent="0.2">
      <c r="A15" t="s">
        <v>71</v>
      </c>
      <c r="B15">
        <v>15</v>
      </c>
      <c r="C15" t="s">
        <v>72</v>
      </c>
      <c r="D15" t="s">
        <v>128</v>
      </c>
      <c r="E15" t="s">
        <v>5</v>
      </c>
      <c r="F15" t="s">
        <v>74</v>
      </c>
      <c r="G15" t="s">
        <v>3</v>
      </c>
      <c r="H15" t="s">
        <v>112</v>
      </c>
      <c r="I15" t="s">
        <v>129</v>
      </c>
      <c r="J15">
        <v>100</v>
      </c>
      <c r="K15" s="20">
        <v>1</v>
      </c>
      <c r="L15">
        <v>1.5707963267948966</v>
      </c>
      <c r="M15">
        <v>2</v>
      </c>
      <c r="O15" s="20">
        <f t="shared" si="0"/>
        <v>0.33333333333333331</v>
      </c>
      <c r="P15">
        <v>0.33333333333333331</v>
      </c>
      <c r="Q15">
        <v>0.61547970867038726</v>
      </c>
      <c r="R15">
        <f t="shared" si="3"/>
        <v>33.333333333333329</v>
      </c>
      <c r="S15">
        <v>0</v>
      </c>
      <c r="T15">
        <f t="shared" si="1"/>
        <v>0</v>
      </c>
      <c r="U15">
        <v>0</v>
      </c>
      <c r="V15">
        <v>95.9</v>
      </c>
      <c r="W15">
        <v>42.3</v>
      </c>
      <c r="X15">
        <v>84.5</v>
      </c>
      <c r="Y15">
        <v>84.5</v>
      </c>
      <c r="Z15">
        <v>83.2</v>
      </c>
      <c r="AA15">
        <v>84.066666666666663</v>
      </c>
      <c r="AB15">
        <v>4.7800000000000002E-2</v>
      </c>
      <c r="AC15">
        <v>5.8099999999999999E-2</v>
      </c>
      <c r="AD15">
        <v>1.0999999999999999E-2</v>
      </c>
      <c r="AE15">
        <f t="shared" si="2"/>
        <v>78.131634819532906</v>
      </c>
      <c r="AF15">
        <v>30.41</v>
      </c>
      <c r="AG15">
        <v>22.45</v>
      </c>
      <c r="AH15">
        <f t="shared" si="4"/>
        <v>7.9600000000000009</v>
      </c>
      <c r="AI15" s="21">
        <v>7.12</v>
      </c>
      <c r="AJ15" s="21">
        <v>65</v>
      </c>
      <c r="AK15" s="21">
        <v>141</v>
      </c>
      <c r="AL15" s="21">
        <v>457</v>
      </c>
      <c r="AM15" s="21">
        <v>2981</v>
      </c>
      <c r="AN15" s="21">
        <v>0</v>
      </c>
      <c r="AO15" s="21">
        <v>19.100000000000001</v>
      </c>
      <c r="AP15" s="21">
        <v>1.9</v>
      </c>
      <c r="AQ15" s="21">
        <v>20</v>
      </c>
      <c r="AR15" s="21">
        <v>78.099999999999994</v>
      </c>
      <c r="AS15" s="21">
        <v>4.9000000000000004</v>
      </c>
      <c r="AT15" s="21">
        <v>5</v>
      </c>
      <c r="AU15" s="21">
        <v>41.3</v>
      </c>
      <c r="AV15" s="22" t="s">
        <v>130</v>
      </c>
      <c r="AW15" s="22" t="s">
        <v>131</v>
      </c>
      <c r="AX15" s="22" t="s">
        <v>540</v>
      </c>
      <c r="AY15" s="22" t="s">
        <v>541</v>
      </c>
      <c r="AZ15" s="23">
        <v>1.45556</v>
      </c>
      <c r="BA15" s="24">
        <v>0.12280000000000001</v>
      </c>
      <c r="BB15" s="24">
        <v>3.9552</v>
      </c>
      <c r="BC15" s="24">
        <v>0.57889999999999997</v>
      </c>
      <c r="BD15" s="24">
        <v>0.24149999999999999</v>
      </c>
      <c r="BE15" s="24">
        <v>0.14199999999999999</v>
      </c>
      <c r="BF15" s="25">
        <v>50.17</v>
      </c>
      <c r="BG15" s="25">
        <v>45.56</v>
      </c>
      <c r="BH15" s="25">
        <v>4.3099999999999996</v>
      </c>
      <c r="BI15" s="25">
        <v>10.17</v>
      </c>
      <c r="BJ15" s="25">
        <v>21.72</v>
      </c>
    </row>
    <row r="16" spans="1:62" x14ac:dyDescent="0.2">
      <c r="A16" t="s">
        <v>71</v>
      </c>
      <c r="B16">
        <v>16</v>
      </c>
      <c r="C16" t="s">
        <v>72</v>
      </c>
      <c r="D16" t="s">
        <v>132</v>
      </c>
      <c r="E16" t="s">
        <v>5</v>
      </c>
      <c r="F16" t="s">
        <v>74</v>
      </c>
      <c r="G16" t="s">
        <v>3</v>
      </c>
      <c r="H16" t="s">
        <v>112</v>
      </c>
      <c r="I16" t="s">
        <v>133</v>
      </c>
      <c r="J16">
        <v>93.332999999999998</v>
      </c>
      <c r="K16" s="20">
        <v>0.93332999999999999</v>
      </c>
      <c r="L16">
        <v>1.3096322344383762</v>
      </c>
      <c r="M16">
        <v>6</v>
      </c>
      <c r="O16" s="20">
        <f t="shared" si="0"/>
        <v>1</v>
      </c>
      <c r="P16">
        <v>1</v>
      </c>
      <c r="Q16">
        <v>1.5707963267948966</v>
      </c>
      <c r="R16">
        <f t="shared" si="3"/>
        <v>100</v>
      </c>
      <c r="S16">
        <v>0</v>
      </c>
      <c r="T16">
        <f t="shared" si="1"/>
        <v>0</v>
      </c>
      <c r="U16">
        <v>0</v>
      </c>
      <c r="V16">
        <v>99</v>
      </c>
      <c r="W16">
        <v>41.9</v>
      </c>
      <c r="X16">
        <v>83.5</v>
      </c>
      <c r="Y16">
        <v>83.8</v>
      </c>
      <c r="Z16">
        <v>82.4</v>
      </c>
      <c r="AA16">
        <v>83.233333333333334</v>
      </c>
      <c r="AB16">
        <v>4.6800000000000001E-2</v>
      </c>
      <c r="AC16">
        <v>5.6500000000000002E-2</v>
      </c>
      <c r="AD16">
        <v>1.01E-2</v>
      </c>
      <c r="AE16">
        <f t="shared" si="2"/>
        <v>79.09482758620689</v>
      </c>
      <c r="AF16">
        <v>29.28</v>
      </c>
      <c r="AG16">
        <v>22.55</v>
      </c>
      <c r="AH16">
        <f t="shared" si="4"/>
        <v>6.73</v>
      </c>
      <c r="AI16" s="21">
        <v>7.21</v>
      </c>
      <c r="AJ16" s="21">
        <v>63</v>
      </c>
      <c r="AK16" s="21">
        <v>111</v>
      </c>
      <c r="AL16" s="21">
        <v>378</v>
      </c>
      <c r="AM16" s="21">
        <v>2961.3</v>
      </c>
      <c r="AN16" s="21">
        <v>0</v>
      </c>
      <c r="AO16" s="21">
        <v>18.2</v>
      </c>
      <c r="AP16" s="21">
        <v>1.6</v>
      </c>
      <c r="AQ16" s="21">
        <v>17.3</v>
      </c>
      <c r="AR16" s="21">
        <v>81.2</v>
      </c>
      <c r="AS16" s="21">
        <v>4.5999999999999996</v>
      </c>
      <c r="AT16" s="21">
        <v>4.5999999999999996</v>
      </c>
      <c r="AU16" s="21">
        <v>29.2</v>
      </c>
      <c r="AV16" s="22" t="s">
        <v>134</v>
      </c>
      <c r="AW16" s="22" t="s">
        <v>135</v>
      </c>
      <c r="AX16" s="22" t="s">
        <v>540</v>
      </c>
      <c r="AY16" s="22" t="s">
        <v>541</v>
      </c>
      <c r="AZ16" s="23">
        <v>2.3241200000000002</v>
      </c>
      <c r="BA16" s="24">
        <v>0.1124</v>
      </c>
      <c r="BB16" s="24">
        <v>4.0552000000000001</v>
      </c>
      <c r="BC16" s="24">
        <v>0.65280000000000005</v>
      </c>
      <c r="BD16" s="24">
        <v>0.32240000000000002</v>
      </c>
      <c r="BE16" s="24">
        <v>0.17299999999999999</v>
      </c>
      <c r="BF16" s="25">
        <v>54.17</v>
      </c>
      <c r="BG16" s="25">
        <v>68.02</v>
      </c>
      <c r="BH16" s="25">
        <v>5.64</v>
      </c>
      <c r="BI16" s="25">
        <v>12.65</v>
      </c>
      <c r="BJ16" s="25">
        <v>33.979999999999997</v>
      </c>
    </row>
    <row r="17" spans="1:62" x14ac:dyDescent="0.2">
      <c r="A17" t="s">
        <v>71</v>
      </c>
      <c r="B17">
        <v>17</v>
      </c>
      <c r="C17" t="s">
        <v>72</v>
      </c>
      <c r="D17" t="s">
        <v>136</v>
      </c>
      <c r="E17" t="s">
        <v>5</v>
      </c>
      <c r="F17" t="s">
        <v>74</v>
      </c>
      <c r="G17" t="s">
        <v>3</v>
      </c>
      <c r="H17" t="s">
        <v>112</v>
      </c>
      <c r="I17" t="s">
        <v>137</v>
      </c>
      <c r="J17">
        <v>80</v>
      </c>
      <c r="K17" s="20">
        <v>0.8</v>
      </c>
      <c r="L17">
        <v>1.1071487177940904</v>
      </c>
      <c r="M17">
        <v>0</v>
      </c>
      <c r="O17" s="20">
        <f t="shared" si="0"/>
        <v>0</v>
      </c>
      <c r="P17">
        <v>0</v>
      </c>
      <c r="Q17">
        <v>0</v>
      </c>
      <c r="R17">
        <f t="shared" si="3"/>
        <v>0</v>
      </c>
      <c r="S17">
        <v>0</v>
      </c>
      <c r="T17">
        <f t="shared" si="1"/>
        <v>0</v>
      </c>
      <c r="U17">
        <v>0</v>
      </c>
      <c r="V17">
        <v>92.3</v>
      </c>
      <c r="W17">
        <v>38.6</v>
      </c>
      <c r="X17">
        <v>83.3</v>
      </c>
      <c r="Y17">
        <v>84.1</v>
      </c>
      <c r="Z17">
        <v>82.7</v>
      </c>
      <c r="AA17">
        <v>83.36666666666666</v>
      </c>
      <c r="AB17">
        <v>5.21E-2</v>
      </c>
      <c r="AC17">
        <v>6.4199999999999993E-2</v>
      </c>
      <c r="AD17">
        <v>8.8000000000000005E-3</v>
      </c>
      <c r="AE17">
        <f t="shared" si="2"/>
        <v>78.158844765342977</v>
      </c>
      <c r="AF17">
        <v>29.6</v>
      </c>
      <c r="AG17">
        <v>22.49</v>
      </c>
      <c r="AH17">
        <f t="shared" si="4"/>
        <v>7.110000000000003</v>
      </c>
      <c r="AI17" s="21">
        <v>7.12</v>
      </c>
      <c r="AJ17" s="21">
        <v>61</v>
      </c>
      <c r="AK17" s="21">
        <v>144</v>
      </c>
      <c r="AL17" s="21">
        <v>442</v>
      </c>
      <c r="AM17" s="21">
        <v>2994.3</v>
      </c>
      <c r="AN17" s="21">
        <v>0</v>
      </c>
      <c r="AO17" s="21">
        <v>19</v>
      </c>
      <c r="AP17" s="21">
        <v>1.9</v>
      </c>
      <c r="AQ17" s="21">
        <v>19.399999999999999</v>
      </c>
      <c r="AR17" s="21">
        <v>78.7</v>
      </c>
      <c r="AS17" s="21">
        <v>4.5999999999999996</v>
      </c>
      <c r="AT17" s="21">
        <v>4.4000000000000004</v>
      </c>
      <c r="AU17" s="21">
        <v>40.1</v>
      </c>
      <c r="AV17" s="22" t="s">
        <v>138</v>
      </c>
      <c r="AW17" s="22" t="s">
        <v>139</v>
      </c>
      <c r="AX17" s="22" t="s">
        <v>540</v>
      </c>
      <c r="AY17" s="22" t="s">
        <v>541</v>
      </c>
      <c r="AZ17" s="23">
        <v>2.3589000000000002</v>
      </c>
      <c r="BA17" s="24">
        <v>0.1106</v>
      </c>
      <c r="BB17" s="24">
        <v>4.3193000000000001</v>
      </c>
      <c r="BC17" s="24">
        <v>0.64419999999999999</v>
      </c>
      <c r="BD17" s="24">
        <v>0.31409999999999999</v>
      </c>
      <c r="BE17" s="24">
        <v>0.1759</v>
      </c>
      <c r="BF17" s="25">
        <v>78.08</v>
      </c>
      <c r="BG17" s="25">
        <v>67.849999999999994</v>
      </c>
      <c r="BH17" s="25">
        <v>6.07</v>
      </c>
      <c r="BI17" s="25">
        <v>14.38</v>
      </c>
      <c r="BJ17" s="25">
        <v>44.57</v>
      </c>
    </row>
    <row r="18" spans="1:62" x14ac:dyDescent="0.2">
      <c r="A18" t="s">
        <v>71</v>
      </c>
      <c r="B18">
        <v>18</v>
      </c>
      <c r="C18" t="s">
        <v>72</v>
      </c>
      <c r="D18" t="s">
        <v>140</v>
      </c>
      <c r="E18" t="s">
        <v>5</v>
      </c>
      <c r="F18" t="s">
        <v>74</v>
      </c>
      <c r="G18" t="s">
        <v>3</v>
      </c>
      <c r="H18" t="s">
        <v>112</v>
      </c>
      <c r="I18" t="s">
        <v>141</v>
      </c>
      <c r="J18">
        <v>100</v>
      </c>
      <c r="K18" s="20">
        <v>1</v>
      </c>
      <c r="L18">
        <v>1.5707963267948966</v>
      </c>
      <c r="M18">
        <v>0</v>
      </c>
      <c r="O18" s="20">
        <f t="shared" si="0"/>
        <v>0</v>
      </c>
      <c r="P18">
        <v>0</v>
      </c>
      <c r="Q18">
        <v>0</v>
      </c>
      <c r="R18">
        <f t="shared" si="3"/>
        <v>0</v>
      </c>
      <c r="S18">
        <v>0</v>
      </c>
      <c r="T18">
        <f t="shared" si="1"/>
        <v>0</v>
      </c>
      <c r="U18">
        <v>0</v>
      </c>
      <c r="V18">
        <v>93.5</v>
      </c>
      <c r="W18">
        <v>44.3</v>
      </c>
      <c r="X18">
        <v>82.4</v>
      </c>
      <c r="Y18">
        <v>82.3</v>
      </c>
      <c r="Z18">
        <v>82.7</v>
      </c>
      <c r="AA18">
        <v>82.466666666666654</v>
      </c>
      <c r="AB18">
        <v>4.5600000000000002E-2</v>
      </c>
      <c r="AC18">
        <v>4.58E-2</v>
      </c>
      <c r="AD18">
        <v>8.5000000000000006E-3</v>
      </c>
      <c r="AE18">
        <f t="shared" si="2"/>
        <v>99.463806970509381</v>
      </c>
      <c r="AF18">
        <v>28.78</v>
      </c>
      <c r="AG18">
        <v>22.42</v>
      </c>
      <c r="AH18">
        <f>AF18-AG18</f>
        <v>6.3599999999999994</v>
      </c>
      <c r="AI18" s="21">
        <v>6.91</v>
      </c>
      <c r="AJ18" s="21">
        <v>52</v>
      </c>
      <c r="AK18" s="21">
        <v>147</v>
      </c>
      <c r="AL18" s="21">
        <v>391</v>
      </c>
      <c r="AM18" s="21">
        <v>2858.5</v>
      </c>
      <c r="AN18" s="21">
        <v>0</v>
      </c>
      <c r="AO18" s="21">
        <v>17.899999999999999</v>
      </c>
      <c r="AP18" s="21">
        <v>2.1</v>
      </c>
      <c r="AQ18" s="21">
        <v>18.2</v>
      </c>
      <c r="AR18" s="21">
        <v>79.7</v>
      </c>
      <c r="AS18" s="21">
        <v>3.7</v>
      </c>
      <c r="AT18" s="21">
        <v>4.2</v>
      </c>
      <c r="AU18" s="21">
        <v>40.299999999999997</v>
      </c>
      <c r="AV18" s="22" t="s">
        <v>142</v>
      </c>
      <c r="AW18" s="22" t="s">
        <v>143</v>
      </c>
      <c r="AX18" s="22" t="s">
        <v>540</v>
      </c>
      <c r="AY18" s="22" t="s">
        <v>541</v>
      </c>
      <c r="AZ18" s="23">
        <v>2.4434999999999998</v>
      </c>
      <c r="BA18" s="24">
        <v>0.14399999999999999</v>
      </c>
      <c r="BB18" s="24">
        <v>4.6332000000000004</v>
      </c>
      <c r="BC18" s="24">
        <v>0.76290000000000002</v>
      </c>
      <c r="BD18" s="24">
        <v>0.316</v>
      </c>
      <c r="BE18" s="24">
        <v>0.18340000000000001</v>
      </c>
      <c r="BF18" s="25">
        <v>55.15</v>
      </c>
      <c r="BG18" s="25">
        <v>65.22</v>
      </c>
      <c r="BH18" s="25">
        <v>6.61</v>
      </c>
      <c r="BI18" s="25">
        <v>12.91</v>
      </c>
      <c r="BJ18" s="25">
        <v>22.33</v>
      </c>
    </row>
    <row r="19" spans="1:62" x14ac:dyDescent="0.2">
      <c r="A19" t="s">
        <v>71</v>
      </c>
      <c r="B19">
        <v>19</v>
      </c>
      <c r="C19" t="s">
        <v>72</v>
      </c>
      <c r="D19" t="s">
        <v>144</v>
      </c>
      <c r="E19" t="s">
        <v>5</v>
      </c>
      <c r="F19" t="s">
        <v>74</v>
      </c>
      <c r="G19" t="s">
        <v>3</v>
      </c>
      <c r="H19" t="s">
        <v>112</v>
      </c>
      <c r="I19" t="s">
        <v>145</v>
      </c>
      <c r="J19">
        <v>93.332999999999998</v>
      </c>
      <c r="K19" s="20">
        <v>0.93332999999999999</v>
      </c>
      <c r="L19">
        <v>1.3096322344383762</v>
      </c>
      <c r="M19">
        <v>3</v>
      </c>
      <c r="O19" s="20">
        <f t="shared" si="0"/>
        <v>0.5</v>
      </c>
      <c r="P19">
        <v>0.5</v>
      </c>
      <c r="Q19">
        <v>0.78539816339744839</v>
      </c>
      <c r="R19">
        <f t="shared" si="3"/>
        <v>50</v>
      </c>
      <c r="S19">
        <v>0</v>
      </c>
      <c r="T19">
        <f t="shared" si="1"/>
        <v>0</v>
      </c>
      <c r="U19">
        <v>0</v>
      </c>
      <c r="V19">
        <v>105.5</v>
      </c>
      <c r="W19">
        <v>38.1</v>
      </c>
      <c r="X19">
        <v>82.1</v>
      </c>
      <c r="Y19">
        <v>83.1</v>
      </c>
      <c r="Z19">
        <v>82.6</v>
      </c>
      <c r="AA19">
        <v>82.6</v>
      </c>
      <c r="AB19">
        <v>4.7800000000000002E-2</v>
      </c>
      <c r="AC19">
        <v>4.8000000000000001E-2</v>
      </c>
      <c r="AD19">
        <v>8.8000000000000005E-3</v>
      </c>
      <c r="AE19">
        <f t="shared" si="2"/>
        <v>99.489795918367349</v>
      </c>
      <c r="AF19">
        <v>28.61</v>
      </c>
      <c r="AG19">
        <v>22.2</v>
      </c>
      <c r="AH19">
        <f t="shared" ref="AH19:AH36" si="5">AF19-AG19</f>
        <v>6.41</v>
      </c>
      <c r="AI19" s="21">
        <v>7.27</v>
      </c>
      <c r="AJ19" s="21">
        <v>48</v>
      </c>
      <c r="AK19" s="21">
        <v>96</v>
      </c>
      <c r="AL19" s="21">
        <v>546</v>
      </c>
      <c r="AM19" s="21">
        <v>3506.3</v>
      </c>
      <c r="AN19" s="21">
        <v>0</v>
      </c>
      <c r="AO19" s="21">
        <v>19.8</v>
      </c>
      <c r="AP19" s="21">
        <v>1.2</v>
      </c>
      <c r="AQ19" s="21">
        <v>23</v>
      </c>
      <c r="AR19" s="21">
        <v>75.8</v>
      </c>
      <c r="AS19" s="21">
        <v>4</v>
      </c>
      <c r="AT19" s="21">
        <v>3.4</v>
      </c>
      <c r="AU19" s="21">
        <v>32.1</v>
      </c>
      <c r="AV19" s="22" t="s">
        <v>146</v>
      </c>
      <c r="AW19" s="22" t="s">
        <v>147</v>
      </c>
      <c r="AX19" s="22" t="s">
        <v>540</v>
      </c>
      <c r="AY19" s="22" t="s">
        <v>541</v>
      </c>
      <c r="AZ19" s="23">
        <v>1.3813</v>
      </c>
      <c r="BA19" s="24">
        <v>0.13450000000000001</v>
      </c>
      <c r="BB19" s="24">
        <v>3.8834</v>
      </c>
      <c r="BC19" s="24">
        <v>0.61050000000000004</v>
      </c>
      <c r="BD19" s="24">
        <v>0.29399999999999998</v>
      </c>
      <c r="BE19" s="24">
        <v>0.13789999999999999</v>
      </c>
      <c r="BF19" s="25">
        <v>64.11</v>
      </c>
      <c r="BG19" s="25">
        <v>50.92</v>
      </c>
      <c r="BH19" s="25">
        <v>4.26</v>
      </c>
      <c r="BI19" s="25">
        <v>10.79</v>
      </c>
      <c r="BJ19" s="25">
        <v>18.739999999999998</v>
      </c>
    </row>
    <row r="20" spans="1:62" x14ac:dyDescent="0.2">
      <c r="A20" t="s">
        <v>71</v>
      </c>
      <c r="B20">
        <v>21</v>
      </c>
      <c r="C20" t="s">
        <v>72</v>
      </c>
      <c r="D20" t="s">
        <v>148</v>
      </c>
      <c r="E20" t="s">
        <v>4</v>
      </c>
      <c r="F20" t="s">
        <v>149</v>
      </c>
      <c r="G20" t="s">
        <v>7</v>
      </c>
      <c r="H20" t="s">
        <v>75</v>
      </c>
      <c r="I20" t="s">
        <v>150</v>
      </c>
      <c r="J20">
        <v>0</v>
      </c>
      <c r="K20" s="20">
        <v>0</v>
      </c>
      <c r="L20">
        <v>0</v>
      </c>
      <c r="M20">
        <v>0</v>
      </c>
      <c r="O20" s="20">
        <f t="shared" si="0"/>
        <v>0</v>
      </c>
      <c r="P20">
        <v>0</v>
      </c>
      <c r="Q20">
        <v>0</v>
      </c>
      <c r="R20">
        <f t="shared" si="3"/>
        <v>0</v>
      </c>
      <c r="S20">
        <v>0</v>
      </c>
      <c r="T20">
        <f t="shared" si="1"/>
        <v>0</v>
      </c>
      <c r="U20">
        <v>0</v>
      </c>
      <c r="V20">
        <v>104.1</v>
      </c>
      <c r="W20">
        <v>44</v>
      </c>
      <c r="X20">
        <v>84.1</v>
      </c>
      <c r="Y20">
        <v>83.8</v>
      </c>
      <c r="Z20">
        <v>83.1</v>
      </c>
      <c r="AA20">
        <v>83.666666666666657</v>
      </c>
      <c r="AB20">
        <v>5.4899999999999997E-2</v>
      </c>
      <c r="AC20">
        <v>5.9200000000000003E-2</v>
      </c>
      <c r="AD20">
        <v>8.6E-3</v>
      </c>
      <c r="AE20">
        <f t="shared" si="2"/>
        <v>91.50197628458497</v>
      </c>
      <c r="AF20">
        <v>30.36</v>
      </c>
      <c r="AG20">
        <v>21.77</v>
      </c>
      <c r="AH20">
        <f t="shared" si="5"/>
        <v>8.59</v>
      </c>
      <c r="AI20" s="21">
        <v>7.18</v>
      </c>
      <c r="AJ20" s="21">
        <v>65</v>
      </c>
      <c r="AK20" s="21">
        <v>115</v>
      </c>
      <c r="AL20" s="21">
        <v>502</v>
      </c>
      <c r="AM20" s="21">
        <v>2738.9</v>
      </c>
      <c r="AN20" s="21">
        <v>0</v>
      </c>
      <c r="AO20" s="21">
        <v>18.2</v>
      </c>
      <c r="AP20" s="21">
        <v>1.6</v>
      </c>
      <c r="AQ20" s="21">
        <v>23</v>
      </c>
      <c r="AR20" s="21">
        <v>75.400000000000006</v>
      </c>
      <c r="AS20" s="21">
        <v>5.4</v>
      </c>
      <c r="AT20" s="21">
        <v>5.4</v>
      </c>
      <c r="AU20" s="21">
        <v>40.700000000000003</v>
      </c>
      <c r="AV20" s="22" t="s">
        <v>151</v>
      </c>
      <c r="AW20" s="22" t="s">
        <v>152</v>
      </c>
      <c r="AX20" s="22" t="s">
        <v>540</v>
      </c>
      <c r="AY20" s="22" t="s">
        <v>541</v>
      </c>
      <c r="AZ20" s="23">
        <v>2.0487000000000002</v>
      </c>
      <c r="BA20" s="24">
        <v>0.34360000000000002</v>
      </c>
      <c r="BB20" s="24">
        <v>4.7941000000000003</v>
      </c>
      <c r="BC20" s="24">
        <v>0.64670000000000005</v>
      </c>
      <c r="BD20" s="24">
        <v>0.33200000000000002</v>
      </c>
      <c r="BE20" s="24">
        <v>0.1953</v>
      </c>
      <c r="BF20" s="25">
        <v>35.26</v>
      </c>
      <c r="BG20" s="25">
        <v>67.33</v>
      </c>
      <c r="BH20" s="25">
        <v>5.88</v>
      </c>
      <c r="BI20" s="25">
        <v>8.9600000000000009</v>
      </c>
      <c r="BJ20" s="25">
        <v>25.91</v>
      </c>
    </row>
    <row r="21" spans="1:62" x14ac:dyDescent="0.2">
      <c r="A21" t="s">
        <v>71</v>
      </c>
      <c r="B21">
        <v>22</v>
      </c>
      <c r="C21" t="s">
        <v>72</v>
      </c>
      <c r="D21" t="s">
        <v>153</v>
      </c>
      <c r="E21" t="s">
        <v>4</v>
      </c>
      <c r="F21" t="s">
        <v>149</v>
      </c>
      <c r="G21" t="s">
        <v>7</v>
      </c>
      <c r="H21" t="s">
        <v>75</v>
      </c>
      <c r="I21" t="s">
        <v>154</v>
      </c>
      <c r="J21">
        <v>0</v>
      </c>
      <c r="K21" s="20">
        <v>0</v>
      </c>
      <c r="L21">
        <v>0</v>
      </c>
      <c r="M21">
        <v>0</v>
      </c>
      <c r="O21" s="20">
        <f t="shared" si="0"/>
        <v>0</v>
      </c>
      <c r="P21">
        <v>0</v>
      </c>
      <c r="Q21">
        <v>0</v>
      </c>
      <c r="R21">
        <f t="shared" si="3"/>
        <v>0</v>
      </c>
      <c r="S21">
        <v>0</v>
      </c>
      <c r="T21">
        <f t="shared" si="1"/>
        <v>0</v>
      </c>
      <c r="U21">
        <v>0</v>
      </c>
      <c r="V21">
        <v>118.1</v>
      </c>
      <c r="W21">
        <v>45.3</v>
      </c>
      <c r="X21">
        <v>82.1</v>
      </c>
      <c r="Y21">
        <v>82.5</v>
      </c>
      <c r="Z21">
        <v>83.8</v>
      </c>
      <c r="AA21">
        <v>82.8</v>
      </c>
      <c r="AB21">
        <v>4.7800000000000002E-2</v>
      </c>
      <c r="AC21">
        <v>5.33E-2</v>
      </c>
      <c r="AD21">
        <v>1.03E-2</v>
      </c>
      <c r="AE21">
        <f t="shared" si="2"/>
        <v>87.209302325581419</v>
      </c>
      <c r="AF21">
        <v>32.85</v>
      </c>
      <c r="AG21">
        <v>22.32</v>
      </c>
      <c r="AH21">
        <f t="shared" si="5"/>
        <v>10.530000000000001</v>
      </c>
      <c r="AI21" s="21">
        <v>7.62</v>
      </c>
      <c r="AJ21" s="21">
        <v>72</v>
      </c>
      <c r="AK21" s="21">
        <v>87</v>
      </c>
      <c r="AL21" s="21">
        <v>376</v>
      </c>
      <c r="AM21" s="21">
        <v>2875.4</v>
      </c>
      <c r="AN21" s="21">
        <v>0</v>
      </c>
      <c r="AO21" s="21">
        <v>17.7</v>
      </c>
      <c r="AP21" s="21">
        <v>1.3</v>
      </c>
      <c r="AQ21" s="21">
        <v>17.7</v>
      </c>
      <c r="AR21" s="21">
        <v>81.099999999999994</v>
      </c>
      <c r="AS21" s="21">
        <v>5.0999999999999996</v>
      </c>
      <c r="AT21" s="21">
        <v>4.8</v>
      </c>
      <c r="AU21" s="21">
        <v>20</v>
      </c>
      <c r="AV21" s="22" t="s">
        <v>155</v>
      </c>
      <c r="AW21" s="22" t="s">
        <v>156</v>
      </c>
      <c r="AX21" s="22" t="s">
        <v>540</v>
      </c>
      <c r="AY21" s="22" t="s">
        <v>541</v>
      </c>
      <c r="AZ21" s="23">
        <v>2.5027200000000001</v>
      </c>
      <c r="BA21" s="24">
        <v>0.28170000000000001</v>
      </c>
      <c r="BB21" s="24">
        <v>3.3664999999999998</v>
      </c>
      <c r="BC21" s="24">
        <v>0.79700000000000004</v>
      </c>
      <c r="BD21" s="24">
        <v>0.44819999999999999</v>
      </c>
      <c r="BE21" s="24">
        <v>0.18909999999999999</v>
      </c>
      <c r="BF21" s="25">
        <v>21.96</v>
      </c>
      <c r="BG21" s="25">
        <v>77.400000000000006</v>
      </c>
      <c r="BH21" s="25">
        <v>5.86</v>
      </c>
      <c r="BI21" s="25">
        <v>10</v>
      </c>
      <c r="BJ21" s="25">
        <v>20.47</v>
      </c>
    </row>
    <row r="22" spans="1:62" x14ac:dyDescent="0.2">
      <c r="A22" t="s">
        <v>71</v>
      </c>
      <c r="B22">
        <v>23</v>
      </c>
      <c r="C22" t="s">
        <v>72</v>
      </c>
      <c r="D22" t="s">
        <v>157</v>
      </c>
      <c r="E22" t="s">
        <v>4</v>
      </c>
      <c r="F22" t="s">
        <v>149</v>
      </c>
      <c r="G22" t="s">
        <v>7</v>
      </c>
      <c r="H22" t="s">
        <v>75</v>
      </c>
      <c r="I22" t="s">
        <v>158</v>
      </c>
      <c r="J22">
        <v>0</v>
      </c>
      <c r="K22" s="20">
        <v>0</v>
      </c>
      <c r="L22">
        <v>0</v>
      </c>
      <c r="M22">
        <v>0</v>
      </c>
      <c r="O22" s="20">
        <f t="shared" si="0"/>
        <v>0</v>
      </c>
      <c r="P22">
        <v>0</v>
      </c>
      <c r="Q22">
        <v>0</v>
      </c>
      <c r="R22">
        <f t="shared" si="3"/>
        <v>0</v>
      </c>
      <c r="S22">
        <v>0</v>
      </c>
      <c r="T22">
        <f t="shared" si="1"/>
        <v>0</v>
      </c>
      <c r="U22">
        <v>0</v>
      </c>
      <c r="V22">
        <v>125.1</v>
      </c>
      <c r="W22">
        <v>43.9</v>
      </c>
      <c r="X22">
        <v>82.5</v>
      </c>
      <c r="Y22">
        <v>82.1</v>
      </c>
      <c r="Z22">
        <v>83.5</v>
      </c>
      <c r="AA22">
        <v>82.7</v>
      </c>
      <c r="AB22">
        <v>4.99E-2</v>
      </c>
      <c r="AC22">
        <v>5.2299999999999999E-2</v>
      </c>
      <c r="AD22">
        <v>9.5999999999999992E-3</v>
      </c>
      <c r="AE22">
        <f t="shared" si="2"/>
        <v>94.379391100702577</v>
      </c>
      <c r="AF22">
        <v>33.54</v>
      </c>
      <c r="AG22">
        <v>22.19</v>
      </c>
      <c r="AH22">
        <f t="shared" si="5"/>
        <v>11.349999999999998</v>
      </c>
      <c r="AI22" s="21">
        <v>7.5</v>
      </c>
      <c r="AJ22" s="21">
        <v>65</v>
      </c>
      <c r="AK22" s="21">
        <v>89</v>
      </c>
      <c r="AL22" s="21">
        <v>448</v>
      </c>
      <c r="AM22" s="21">
        <v>2937.7</v>
      </c>
      <c r="AN22" s="21">
        <v>0</v>
      </c>
      <c r="AO22" s="21">
        <v>18.7</v>
      </c>
      <c r="AP22" s="21">
        <v>1.2</v>
      </c>
      <c r="AQ22" s="21">
        <v>20</v>
      </c>
      <c r="AR22" s="21">
        <v>78.8</v>
      </c>
      <c r="AS22" s="21">
        <v>17.899999999999999</v>
      </c>
      <c r="AT22" s="21">
        <v>5</v>
      </c>
      <c r="AU22" s="21">
        <v>25.2</v>
      </c>
      <c r="AV22" s="22" t="s">
        <v>159</v>
      </c>
      <c r="AW22" s="22" t="s">
        <v>160</v>
      </c>
      <c r="AX22" s="22" t="s">
        <v>540</v>
      </c>
      <c r="AY22" s="22" t="s">
        <v>541</v>
      </c>
      <c r="AZ22" s="23">
        <v>1.69902</v>
      </c>
      <c r="BA22" s="24">
        <v>0.26860000000000001</v>
      </c>
      <c r="BB22" s="24">
        <v>3.7429000000000001</v>
      </c>
      <c r="BC22" s="24">
        <v>0.66069999999999995</v>
      </c>
      <c r="BD22" s="24">
        <v>0.37019999999999997</v>
      </c>
      <c r="BE22" s="24">
        <v>0.16139999999999999</v>
      </c>
      <c r="BF22" s="25">
        <v>25.58</v>
      </c>
      <c r="BG22" s="25">
        <v>59.63</v>
      </c>
      <c r="BH22" s="25">
        <v>5.38</v>
      </c>
      <c r="BI22" s="25">
        <v>9.2200000000000006</v>
      </c>
      <c r="BJ22" s="25">
        <v>29.63</v>
      </c>
    </row>
    <row r="23" spans="1:62" x14ac:dyDescent="0.2">
      <c r="A23" t="s">
        <v>71</v>
      </c>
      <c r="B23">
        <v>24</v>
      </c>
      <c r="C23" t="s">
        <v>72</v>
      </c>
      <c r="D23" t="s">
        <v>161</v>
      </c>
      <c r="E23" t="s">
        <v>4</v>
      </c>
      <c r="F23" t="s">
        <v>149</v>
      </c>
      <c r="G23" t="s">
        <v>7</v>
      </c>
      <c r="H23" t="s">
        <v>75</v>
      </c>
      <c r="I23" t="s">
        <v>162</v>
      </c>
      <c r="J23">
        <v>0</v>
      </c>
      <c r="K23" s="20">
        <v>0</v>
      </c>
      <c r="L23">
        <v>0</v>
      </c>
      <c r="M23">
        <v>0</v>
      </c>
      <c r="O23" s="20">
        <f t="shared" si="0"/>
        <v>0</v>
      </c>
      <c r="P23">
        <v>0</v>
      </c>
      <c r="Q23">
        <v>0</v>
      </c>
      <c r="R23">
        <f t="shared" si="3"/>
        <v>0</v>
      </c>
      <c r="S23">
        <v>0</v>
      </c>
      <c r="T23">
        <f t="shared" si="1"/>
        <v>0</v>
      </c>
      <c r="U23">
        <v>0</v>
      </c>
      <c r="V23">
        <v>129</v>
      </c>
      <c r="W23">
        <v>38.700000000000003</v>
      </c>
      <c r="X23">
        <v>83.8</v>
      </c>
      <c r="Y23">
        <v>83.5</v>
      </c>
      <c r="Z23">
        <v>84.1</v>
      </c>
      <c r="AA23">
        <v>83.8</v>
      </c>
      <c r="AB23">
        <v>5.67E-2</v>
      </c>
      <c r="AC23">
        <v>5.7099999999999998E-2</v>
      </c>
      <c r="AD23">
        <v>1.01E-2</v>
      </c>
      <c r="AE23">
        <f t="shared" si="2"/>
        <v>99.148936170212778</v>
      </c>
      <c r="AF23">
        <v>33.5</v>
      </c>
      <c r="AG23">
        <v>22.21</v>
      </c>
      <c r="AH23">
        <f t="shared" si="5"/>
        <v>11.29</v>
      </c>
      <c r="AI23" s="21">
        <v>7.33</v>
      </c>
      <c r="AJ23" s="21">
        <v>46</v>
      </c>
      <c r="AK23" s="21">
        <v>53</v>
      </c>
      <c r="AL23" s="21">
        <v>484</v>
      </c>
      <c r="AM23" s="21">
        <v>2489.6999999999998</v>
      </c>
      <c r="AN23" s="21">
        <v>0</v>
      </c>
      <c r="AO23" s="21">
        <v>16.600000000000001</v>
      </c>
      <c r="AP23" s="21">
        <v>0.8</v>
      </c>
      <c r="AQ23" s="21">
        <v>24.3</v>
      </c>
      <c r="AR23" s="21">
        <v>74.900000000000006</v>
      </c>
      <c r="AS23" s="21">
        <v>3.2</v>
      </c>
      <c r="AT23" s="21">
        <v>4.5</v>
      </c>
      <c r="AU23" s="21">
        <v>18.7</v>
      </c>
      <c r="AV23" s="22" t="s">
        <v>163</v>
      </c>
      <c r="AW23" s="22" t="s">
        <v>164</v>
      </c>
      <c r="AX23" s="22" t="s">
        <v>540</v>
      </c>
      <c r="AY23" s="22" t="s">
        <v>541</v>
      </c>
      <c r="AZ23" s="23">
        <v>1.1839</v>
      </c>
      <c r="BA23" s="24">
        <v>0.2225</v>
      </c>
      <c r="BB23" s="24">
        <v>3.6324999999999998</v>
      </c>
      <c r="BC23" s="24">
        <v>0.4864</v>
      </c>
      <c r="BD23" s="24">
        <v>0.24729999999999999</v>
      </c>
      <c r="BE23" s="24">
        <v>0.1227</v>
      </c>
      <c r="BF23" s="25">
        <v>39.56</v>
      </c>
      <c r="BG23" s="25">
        <v>40.85</v>
      </c>
      <c r="BH23" s="25">
        <v>4.55</v>
      </c>
      <c r="BI23" s="25">
        <v>9.84</v>
      </c>
      <c r="BJ23" s="25">
        <v>18.23</v>
      </c>
    </row>
    <row r="24" spans="1:62" x14ac:dyDescent="0.2">
      <c r="A24" t="s">
        <v>71</v>
      </c>
      <c r="B24">
        <v>25</v>
      </c>
      <c r="C24" t="s">
        <v>72</v>
      </c>
      <c r="D24" t="s">
        <v>165</v>
      </c>
      <c r="E24" t="s">
        <v>4</v>
      </c>
      <c r="F24" t="s">
        <v>149</v>
      </c>
      <c r="G24" t="s">
        <v>7</v>
      </c>
      <c r="H24" t="s">
        <v>75</v>
      </c>
      <c r="I24" t="s">
        <v>166</v>
      </c>
      <c r="J24">
        <v>0</v>
      </c>
      <c r="K24" s="20">
        <v>0</v>
      </c>
      <c r="L24">
        <v>0</v>
      </c>
      <c r="M24">
        <v>0</v>
      </c>
      <c r="O24" s="20">
        <f t="shared" si="0"/>
        <v>0</v>
      </c>
      <c r="P24">
        <v>0</v>
      </c>
      <c r="Q24">
        <v>0</v>
      </c>
      <c r="R24">
        <f t="shared" si="3"/>
        <v>0</v>
      </c>
      <c r="S24">
        <v>0</v>
      </c>
      <c r="T24">
        <f t="shared" si="1"/>
        <v>0</v>
      </c>
      <c r="U24">
        <v>0</v>
      </c>
      <c r="V24">
        <v>122.1</v>
      </c>
      <c r="W24">
        <v>45.6</v>
      </c>
      <c r="X24">
        <v>83.1</v>
      </c>
      <c r="Y24">
        <v>84.4</v>
      </c>
      <c r="Z24">
        <v>82.9</v>
      </c>
      <c r="AA24">
        <v>83.466666666666669</v>
      </c>
      <c r="AB24">
        <v>4.7899999999999998E-2</v>
      </c>
      <c r="AC24">
        <v>4.9599999999999998E-2</v>
      </c>
      <c r="AD24">
        <v>9.5999999999999992E-3</v>
      </c>
      <c r="AE24">
        <f t="shared" si="2"/>
        <v>95.75</v>
      </c>
      <c r="AF24">
        <v>34.43</v>
      </c>
      <c r="AG24">
        <v>22.16</v>
      </c>
      <c r="AH24">
        <f t="shared" si="5"/>
        <v>12.27</v>
      </c>
      <c r="AI24" s="21">
        <v>7.16</v>
      </c>
      <c r="AJ24" s="21">
        <v>62</v>
      </c>
      <c r="AK24" s="21">
        <v>115</v>
      </c>
      <c r="AL24" s="21">
        <v>484</v>
      </c>
      <c r="AM24" s="21">
        <v>2751.1</v>
      </c>
      <c r="AN24" s="21">
        <v>0</v>
      </c>
      <c r="AO24" s="21">
        <v>18.100000000000001</v>
      </c>
      <c r="AP24" s="21">
        <v>1.6</v>
      </c>
      <c r="AQ24" s="21">
        <v>22.3</v>
      </c>
      <c r="AR24" s="21">
        <v>76.099999999999994</v>
      </c>
      <c r="AS24" s="21">
        <v>4.5999999999999996</v>
      </c>
      <c r="AT24" s="21">
        <v>5.0999999999999996</v>
      </c>
      <c r="AU24" s="21">
        <v>41.1</v>
      </c>
      <c r="AV24" s="22" t="s">
        <v>167</v>
      </c>
      <c r="AW24" s="22" t="s">
        <v>168</v>
      </c>
      <c r="AX24" s="22" t="s">
        <v>540</v>
      </c>
      <c r="AY24" s="22" t="s">
        <v>541</v>
      </c>
      <c r="AZ24" s="23">
        <v>2.51024</v>
      </c>
      <c r="BA24" s="24">
        <v>0.29399999999999998</v>
      </c>
      <c r="BB24" s="24">
        <v>4.3280000000000003</v>
      </c>
      <c r="BC24" s="24">
        <v>0.75739999999999996</v>
      </c>
      <c r="BD24" s="24">
        <v>0.40079999999999999</v>
      </c>
      <c r="BE24" s="24">
        <v>0.20430000000000001</v>
      </c>
      <c r="BF24" s="25">
        <v>41.85</v>
      </c>
      <c r="BG24" s="25">
        <v>60.49</v>
      </c>
      <c r="BH24" s="25">
        <v>6.62</v>
      </c>
      <c r="BI24" s="25">
        <v>11.55</v>
      </c>
      <c r="BJ24" s="25">
        <v>25.72</v>
      </c>
    </row>
    <row r="25" spans="1:62" x14ac:dyDescent="0.2">
      <c r="A25" t="s">
        <v>71</v>
      </c>
      <c r="B25">
        <v>26</v>
      </c>
      <c r="C25" t="s">
        <v>72</v>
      </c>
      <c r="D25" t="s">
        <v>169</v>
      </c>
      <c r="E25" t="s">
        <v>4</v>
      </c>
      <c r="F25" t="s">
        <v>149</v>
      </c>
      <c r="G25" t="s">
        <v>7</v>
      </c>
      <c r="H25" t="s">
        <v>75</v>
      </c>
      <c r="I25" t="s">
        <v>170</v>
      </c>
      <c r="J25">
        <v>13.333</v>
      </c>
      <c r="K25" s="20">
        <v>0.13333</v>
      </c>
      <c r="L25">
        <v>0.37378727190520278</v>
      </c>
      <c r="M25">
        <v>0</v>
      </c>
      <c r="O25" s="20">
        <f t="shared" si="0"/>
        <v>0</v>
      </c>
      <c r="P25">
        <v>0</v>
      </c>
      <c r="Q25">
        <v>0</v>
      </c>
      <c r="R25">
        <f t="shared" si="3"/>
        <v>0</v>
      </c>
      <c r="S25">
        <v>0</v>
      </c>
      <c r="T25">
        <f t="shared" si="1"/>
        <v>0</v>
      </c>
      <c r="U25">
        <v>0</v>
      </c>
      <c r="V25">
        <v>117.5</v>
      </c>
      <c r="W25">
        <v>44.5</v>
      </c>
      <c r="X25">
        <v>81.8</v>
      </c>
      <c r="Y25">
        <v>82.5</v>
      </c>
      <c r="Z25">
        <v>82.1</v>
      </c>
      <c r="AA25">
        <v>82.13333333333334</v>
      </c>
      <c r="AB25">
        <v>4.7800000000000002E-2</v>
      </c>
      <c r="AC25">
        <v>4.9599999999999998E-2</v>
      </c>
      <c r="AD25">
        <v>9.5999999999999992E-3</v>
      </c>
      <c r="AE25">
        <f t="shared" si="2"/>
        <v>95.5</v>
      </c>
      <c r="AF25">
        <v>33.65</v>
      </c>
      <c r="AG25">
        <v>22.22</v>
      </c>
      <c r="AH25">
        <f t="shared" si="5"/>
        <v>11.43</v>
      </c>
      <c r="AI25" s="21">
        <v>7.53</v>
      </c>
      <c r="AJ25" s="21">
        <v>64</v>
      </c>
      <c r="AK25" s="21">
        <v>95</v>
      </c>
      <c r="AL25" s="21">
        <v>415</v>
      </c>
      <c r="AM25" s="21">
        <v>2888.4</v>
      </c>
      <c r="AN25" s="21">
        <v>0</v>
      </c>
      <c r="AO25" s="21">
        <v>18.100000000000001</v>
      </c>
      <c r="AP25" s="21">
        <v>1.3</v>
      </c>
      <c r="AQ25" s="21">
        <v>19.100000000000001</v>
      </c>
      <c r="AR25" s="21">
        <v>79.599999999999994</v>
      </c>
      <c r="AS25" s="21">
        <v>4.5</v>
      </c>
      <c r="AT25" s="21">
        <v>5.0999999999999996</v>
      </c>
      <c r="AU25" s="21">
        <v>28.7</v>
      </c>
      <c r="AV25" s="22" t="s">
        <v>171</v>
      </c>
      <c r="AW25" s="22" t="s">
        <v>172</v>
      </c>
      <c r="AX25" s="22" t="s">
        <v>540</v>
      </c>
      <c r="AY25" s="22" t="s">
        <v>541</v>
      </c>
      <c r="AZ25" s="23">
        <v>2.0740799999999999</v>
      </c>
      <c r="BA25" s="24">
        <v>0.22559999999999999</v>
      </c>
      <c r="BB25" s="24">
        <v>4.0358000000000001</v>
      </c>
      <c r="BC25" s="24">
        <v>0.78</v>
      </c>
      <c r="BD25" s="24">
        <v>0.3463</v>
      </c>
      <c r="BE25" s="24">
        <v>0.17050000000000001</v>
      </c>
      <c r="BF25" s="25">
        <v>46.21</v>
      </c>
      <c r="BG25" s="25">
        <v>63.54</v>
      </c>
      <c r="BH25" s="25">
        <v>6.05</v>
      </c>
      <c r="BI25" s="25">
        <v>12.1</v>
      </c>
      <c r="BJ25" s="25">
        <v>18.43</v>
      </c>
    </row>
    <row r="26" spans="1:62" x14ac:dyDescent="0.2">
      <c r="A26" t="s">
        <v>71</v>
      </c>
      <c r="B26">
        <v>27</v>
      </c>
      <c r="C26" t="s">
        <v>72</v>
      </c>
      <c r="D26" t="s">
        <v>173</v>
      </c>
      <c r="E26" t="s">
        <v>4</v>
      </c>
      <c r="F26" t="s">
        <v>149</v>
      </c>
      <c r="G26" t="s">
        <v>7</v>
      </c>
      <c r="H26" t="s">
        <v>75</v>
      </c>
      <c r="I26" t="s">
        <v>174</v>
      </c>
      <c r="J26">
        <v>0</v>
      </c>
      <c r="K26" s="20">
        <v>0</v>
      </c>
      <c r="L26">
        <v>0</v>
      </c>
      <c r="M26">
        <v>0</v>
      </c>
      <c r="O26" s="20">
        <f t="shared" si="0"/>
        <v>0</v>
      </c>
      <c r="P26">
        <v>0</v>
      </c>
      <c r="Q26">
        <v>0</v>
      </c>
      <c r="R26">
        <f t="shared" si="3"/>
        <v>0</v>
      </c>
      <c r="S26">
        <v>0</v>
      </c>
      <c r="T26">
        <f t="shared" si="1"/>
        <v>0</v>
      </c>
      <c r="U26">
        <v>0</v>
      </c>
      <c r="V26">
        <v>115.8</v>
      </c>
      <c r="W26">
        <v>49.5</v>
      </c>
      <c r="X26">
        <v>81.900000000000006</v>
      </c>
      <c r="Y26">
        <v>81.900000000000006</v>
      </c>
      <c r="Z26">
        <v>82.1</v>
      </c>
      <c r="AA26">
        <v>81.966666666666669</v>
      </c>
      <c r="AB26">
        <v>4.8300000000000003E-2</v>
      </c>
      <c r="AC26">
        <v>5.0599999999999999E-2</v>
      </c>
      <c r="AD26">
        <v>8.9999999999999993E-3</v>
      </c>
      <c r="AE26">
        <f t="shared" si="2"/>
        <v>94.471153846153854</v>
      </c>
      <c r="AF26">
        <v>33.479999999999997</v>
      </c>
      <c r="AG26">
        <v>22.3</v>
      </c>
      <c r="AH26">
        <f t="shared" si="5"/>
        <v>11.179999999999996</v>
      </c>
      <c r="AI26" s="21">
        <v>7.46</v>
      </c>
      <c r="AJ26" s="21">
        <v>69</v>
      </c>
      <c r="AK26" s="21">
        <v>92</v>
      </c>
      <c r="AL26" s="21">
        <v>503</v>
      </c>
      <c r="AM26" s="21">
        <v>2991.3</v>
      </c>
      <c r="AN26" s="21">
        <v>0</v>
      </c>
      <c r="AO26" s="21">
        <v>19.399999999999999</v>
      </c>
      <c r="AP26" s="21">
        <v>1.2</v>
      </c>
      <c r="AQ26" s="21">
        <v>21.6</v>
      </c>
      <c r="AR26" s="21">
        <v>77.2</v>
      </c>
      <c r="AS26" s="21">
        <v>4.8</v>
      </c>
      <c r="AT26" s="21">
        <v>4.9000000000000004</v>
      </c>
      <c r="AU26" s="21">
        <v>26.5</v>
      </c>
      <c r="AV26" s="22" t="s">
        <v>175</v>
      </c>
      <c r="AW26" s="22" t="s">
        <v>176</v>
      </c>
      <c r="AX26" s="22" t="s">
        <v>540</v>
      </c>
      <c r="AY26" s="22" t="s">
        <v>541</v>
      </c>
      <c r="AZ26" s="23">
        <v>1.5223</v>
      </c>
      <c r="BA26" s="24">
        <v>0.255</v>
      </c>
      <c r="BB26" s="24">
        <v>4.0350999999999999</v>
      </c>
      <c r="BC26" s="24">
        <v>0.69989999999999997</v>
      </c>
      <c r="BD26" s="24">
        <v>0.30320000000000003</v>
      </c>
      <c r="BE26" s="24">
        <v>0.14729999999999999</v>
      </c>
      <c r="BF26" s="25">
        <v>47.39</v>
      </c>
      <c r="BG26" s="25">
        <v>51.6</v>
      </c>
      <c r="BH26" s="25">
        <v>4.8499999999999996</v>
      </c>
      <c r="BI26" s="25">
        <v>10.220000000000001</v>
      </c>
      <c r="BJ26" s="25">
        <v>15.97</v>
      </c>
    </row>
    <row r="27" spans="1:62" x14ac:dyDescent="0.2">
      <c r="A27" t="s">
        <v>71</v>
      </c>
      <c r="B27">
        <v>28</v>
      </c>
      <c r="C27" t="s">
        <v>72</v>
      </c>
      <c r="D27" t="s">
        <v>177</v>
      </c>
      <c r="E27" t="s">
        <v>4</v>
      </c>
      <c r="F27" t="s">
        <v>149</v>
      </c>
      <c r="G27" t="s">
        <v>7</v>
      </c>
      <c r="H27" t="s">
        <v>75</v>
      </c>
      <c r="I27" t="s">
        <v>178</v>
      </c>
      <c r="J27">
        <v>0</v>
      </c>
      <c r="K27" s="20">
        <v>0</v>
      </c>
      <c r="L27">
        <v>0</v>
      </c>
      <c r="M27">
        <v>0</v>
      </c>
      <c r="O27" s="20">
        <f t="shared" si="0"/>
        <v>0</v>
      </c>
      <c r="P27">
        <v>0</v>
      </c>
      <c r="Q27">
        <v>0</v>
      </c>
      <c r="R27">
        <f t="shared" si="3"/>
        <v>0</v>
      </c>
      <c r="S27">
        <v>0</v>
      </c>
      <c r="T27">
        <f t="shared" si="1"/>
        <v>0</v>
      </c>
      <c r="U27">
        <v>0</v>
      </c>
      <c r="V27">
        <v>118.4</v>
      </c>
      <c r="W27">
        <v>42.6</v>
      </c>
      <c r="X27">
        <v>81.3</v>
      </c>
      <c r="Y27">
        <v>82.4</v>
      </c>
      <c r="Z27">
        <v>82.1</v>
      </c>
      <c r="AA27">
        <v>81.933333333333323</v>
      </c>
      <c r="AB27">
        <v>5.2200000000000003E-2</v>
      </c>
      <c r="AC27">
        <v>5.5100000000000003E-2</v>
      </c>
      <c r="AD27">
        <v>1.01E-2</v>
      </c>
      <c r="AE27">
        <f t="shared" si="2"/>
        <v>93.555555555555557</v>
      </c>
      <c r="AF27">
        <v>34.99</v>
      </c>
      <c r="AG27">
        <v>21.94</v>
      </c>
      <c r="AH27">
        <f t="shared" si="5"/>
        <v>13.05</v>
      </c>
      <c r="AI27" s="21">
        <v>7.49</v>
      </c>
      <c r="AJ27" s="21">
        <v>85</v>
      </c>
      <c r="AK27" s="21">
        <v>93</v>
      </c>
      <c r="AL27" s="21">
        <v>457</v>
      </c>
      <c r="AM27" s="21">
        <v>2937.4</v>
      </c>
      <c r="AN27" s="21">
        <v>0</v>
      </c>
      <c r="AO27" s="21">
        <v>18.7</v>
      </c>
      <c r="AP27" s="21">
        <v>1.3</v>
      </c>
      <c r="AQ27" s="21">
        <v>20.3</v>
      </c>
      <c r="AR27" s="21">
        <v>78.400000000000006</v>
      </c>
      <c r="AS27" s="21">
        <v>12.7</v>
      </c>
      <c r="AT27" s="21">
        <v>5.2</v>
      </c>
      <c r="AU27" s="21">
        <v>24.5</v>
      </c>
      <c r="AV27" s="22" t="s">
        <v>179</v>
      </c>
      <c r="AW27" s="22" t="s">
        <v>180</v>
      </c>
      <c r="AX27" s="22" t="s">
        <v>540</v>
      </c>
      <c r="AY27" s="22" t="s">
        <v>541</v>
      </c>
      <c r="AZ27" s="23">
        <v>1.65954</v>
      </c>
      <c r="BA27" s="24">
        <v>0.2089</v>
      </c>
      <c r="BB27" s="24">
        <v>3.7877999999999998</v>
      </c>
      <c r="BC27" s="24">
        <v>0.69359999999999999</v>
      </c>
      <c r="BD27" s="24">
        <v>0.31890000000000002</v>
      </c>
      <c r="BE27" s="24">
        <v>0.14610000000000001</v>
      </c>
      <c r="BF27" s="25">
        <v>62.82</v>
      </c>
      <c r="BG27" s="25">
        <v>58.79</v>
      </c>
      <c r="BH27" s="25">
        <v>5.5</v>
      </c>
      <c r="BI27" s="25">
        <v>11.69</v>
      </c>
      <c r="BJ27" s="25">
        <v>18.09</v>
      </c>
    </row>
    <row r="28" spans="1:62" x14ac:dyDescent="0.2">
      <c r="A28" t="s">
        <v>71</v>
      </c>
      <c r="B28">
        <v>29</v>
      </c>
      <c r="C28" t="s">
        <v>72</v>
      </c>
      <c r="D28" t="s">
        <v>181</v>
      </c>
      <c r="E28" t="s">
        <v>4</v>
      </c>
      <c r="F28" t="s">
        <v>149</v>
      </c>
      <c r="G28" t="s">
        <v>7</v>
      </c>
      <c r="H28" t="s">
        <v>75</v>
      </c>
      <c r="I28" t="s">
        <v>182</v>
      </c>
      <c r="J28">
        <v>13.333</v>
      </c>
      <c r="K28" s="20">
        <v>0.13333</v>
      </c>
      <c r="L28">
        <v>0.37378727190520278</v>
      </c>
      <c r="M28">
        <v>0</v>
      </c>
      <c r="O28" s="20">
        <f t="shared" si="0"/>
        <v>0</v>
      </c>
      <c r="P28">
        <v>0</v>
      </c>
      <c r="Q28">
        <v>0</v>
      </c>
      <c r="R28">
        <f t="shared" si="3"/>
        <v>0</v>
      </c>
      <c r="S28">
        <v>0</v>
      </c>
      <c r="T28">
        <f t="shared" si="1"/>
        <v>0</v>
      </c>
      <c r="U28">
        <v>0</v>
      </c>
      <c r="V28">
        <v>132.30000000000001</v>
      </c>
      <c r="W28">
        <v>46.5</v>
      </c>
      <c r="X28">
        <v>81.900000000000006</v>
      </c>
      <c r="Y28">
        <v>81.7</v>
      </c>
      <c r="Z28">
        <v>81.599999999999994</v>
      </c>
      <c r="AA28">
        <v>81.733333333333334</v>
      </c>
      <c r="AB28">
        <v>4.3799999999999999E-2</v>
      </c>
      <c r="AC28">
        <v>4.6600000000000003E-2</v>
      </c>
      <c r="AD28">
        <v>8.9999999999999993E-3</v>
      </c>
      <c r="AE28">
        <f t="shared" si="2"/>
        <v>92.553191489361694</v>
      </c>
      <c r="AF28">
        <v>34.31</v>
      </c>
      <c r="AG28">
        <v>22.18</v>
      </c>
      <c r="AH28">
        <f t="shared" si="5"/>
        <v>12.130000000000003</v>
      </c>
      <c r="AI28" s="21">
        <v>6.76</v>
      </c>
      <c r="AJ28" s="21">
        <v>56</v>
      </c>
      <c r="AK28" s="21">
        <v>140</v>
      </c>
      <c r="AL28" s="21">
        <v>415</v>
      </c>
      <c r="AM28" s="21">
        <v>2930.4</v>
      </c>
      <c r="AN28" s="21">
        <v>2</v>
      </c>
      <c r="AO28" s="21">
        <v>20.5</v>
      </c>
      <c r="AP28" s="21">
        <v>1.8</v>
      </c>
      <c r="AQ28" s="21">
        <v>16.899999999999999</v>
      </c>
      <c r="AR28" s="21">
        <v>71.599999999999994</v>
      </c>
      <c r="AS28" s="21">
        <v>4.0999999999999996</v>
      </c>
      <c r="AT28" s="21">
        <v>3.8</v>
      </c>
      <c r="AU28" s="21">
        <v>30.1</v>
      </c>
      <c r="AV28" s="22" t="s">
        <v>183</v>
      </c>
      <c r="AW28" s="22" t="s">
        <v>184</v>
      </c>
      <c r="AX28" s="22" t="s">
        <v>540</v>
      </c>
      <c r="AY28" s="22" t="s">
        <v>541</v>
      </c>
      <c r="AZ28" s="23">
        <v>2.40496</v>
      </c>
      <c r="BA28" s="24">
        <v>0.23710000000000001</v>
      </c>
      <c r="BB28" s="24">
        <v>4.3098000000000001</v>
      </c>
      <c r="BC28" s="24">
        <v>0.90029999999999999</v>
      </c>
      <c r="BD28" s="24">
        <v>0.35720000000000002</v>
      </c>
      <c r="BE28" s="24">
        <v>0.2084</v>
      </c>
      <c r="BF28" s="25">
        <v>53.87</v>
      </c>
      <c r="BG28" s="25">
        <v>78.849999999999994</v>
      </c>
      <c r="BH28" s="25">
        <v>6.58</v>
      </c>
      <c r="BI28" s="25">
        <v>12.84</v>
      </c>
      <c r="BJ28" s="25">
        <v>22.48</v>
      </c>
    </row>
    <row r="29" spans="1:62" x14ac:dyDescent="0.2">
      <c r="A29" t="s">
        <v>71</v>
      </c>
      <c r="B29">
        <v>31</v>
      </c>
      <c r="C29" t="s">
        <v>72</v>
      </c>
      <c r="D29" t="s">
        <v>185</v>
      </c>
      <c r="E29" t="s">
        <v>4</v>
      </c>
      <c r="F29" t="s">
        <v>149</v>
      </c>
      <c r="G29" t="s">
        <v>3</v>
      </c>
      <c r="H29" t="s">
        <v>112</v>
      </c>
      <c r="I29" t="s">
        <v>186</v>
      </c>
      <c r="J29">
        <v>86.667000000000002</v>
      </c>
      <c r="K29" s="20">
        <v>0.86667000000000005</v>
      </c>
      <c r="L29">
        <v>1.1970090548896939</v>
      </c>
      <c r="M29">
        <v>1</v>
      </c>
      <c r="O29" s="20">
        <f t="shared" si="0"/>
        <v>0.16666666666666666</v>
      </c>
      <c r="P29">
        <v>0.16666666666666666</v>
      </c>
      <c r="Q29">
        <v>0.42053433528396511</v>
      </c>
      <c r="R29">
        <f t="shared" si="3"/>
        <v>16.666666666666664</v>
      </c>
      <c r="S29">
        <v>0</v>
      </c>
      <c r="T29">
        <f t="shared" si="1"/>
        <v>0</v>
      </c>
      <c r="U29">
        <v>0</v>
      </c>
      <c r="V29">
        <v>125.8</v>
      </c>
      <c r="W29">
        <v>41.9</v>
      </c>
      <c r="X29">
        <v>82.7</v>
      </c>
      <c r="Y29">
        <v>83.3</v>
      </c>
      <c r="Z29">
        <v>83.4</v>
      </c>
      <c r="AA29">
        <v>83.13333333333334</v>
      </c>
      <c r="AB29">
        <v>5.3499999999999999E-2</v>
      </c>
      <c r="AC29">
        <v>5.4800000000000001E-2</v>
      </c>
      <c r="AD29">
        <v>1.1299999999999999E-2</v>
      </c>
      <c r="AE29">
        <f t="shared" si="2"/>
        <v>97.011494252873547</v>
      </c>
      <c r="AF29">
        <v>39.299999999999997</v>
      </c>
      <c r="AG29">
        <v>20.14</v>
      </c>
      <c r="AH29">
        <f t="shared" si="5"/>
        <v>19.159999999999997</v>
      </c>
      <c r="AI29" s="21">
        <v>7.5</v>
      </c>
      <c r="AJ29" s="21">
        <v>62</v>
      </c>
      <c r="AK29" s="21">
        <v>94</v>
      </c>
      <c r="AL29" s="21">
        <v>422</v>
      </c>
      <c r="AM29" s="21">
        <v>2959.8</v>
      </c>
      <c r="AN29" s="21">
        <v>0</v>
      </c>
      <c r="AO29" s="21">
        <v>18.600000000000001</v>
      </c>
      <c r="AP29" s="21">
        <v>1.3</v>
      </c>
      <c r="AQ29" s="21">
        <v>19</v>
      </c>
      <c r="AR29" s="21">
        <v>79.8</v>
      </c>
      <c r="AS29" s="21">
        <v>4.5999999999999996</v>
      </c>
      <c r="AT29" s="21">
        <v>4.2</v>
      </c>
      <c r="AU29" s="21">
        <v>36.1</v>
      </c>
      <c r="AV29" s="22" t="s">
        <v>187</v>
      </c>
      <c r="AW29" s="22" t="s">
        <v>188</v>
      </c>
      <c r="AX29" s="22" t="s">
        <v>540</v>
      </c>
      <c r="AY29" s="22" t="s">
        <v>541</v>
      </c>
      <c r="AZ29" s="23">
        <v>1.41326</v>
      </c>
      <c r="BA29" s="24">
        <v>0.18290000000000001</v>
      </c>
      <c r="BB29" s="24">
        <v>3.1040999999999999</v>
      </c>
      <c r="BC29" s="24">
        <v>0.56579999999999997</v>
      </c>
      <c r="BD29" s="24">
        <v>0.29649999999999999</v>
      </c>
      <c r="BE29" s="24">
        <v>0.13389999999999999</v>
      </c>
      <c r="BF29" s="25">
        <v>54</v>
      </c>
      <c r="BG29" s="25">
        <v>43.81</v>
      </c>
      <c r="BH29" s="25">
        <v>5.04</v>
      </c>
      <c r="BI29" s="25">
        <v>9.86</v>
      </c>
      <c r="BJ29" s="25">
        <v>20.02</v>
      </c>
    </row>
    <row r="30" spans="1:62" x14ac:dyDescent="0.2">
      <c r="A30" t="s">
        <v>71</v>
      </c>
      <c r="B30">
        <v>32</v>
      </c>
      <c r="C30" t="s">
        <v>72</v>
      </c>
      <c r="D30" t="s">
        <v>189</v>
      </c>
      <c r="E30" t="s">
        <v>4</v>
      </c>
      <c r="F30" t="s">
        <v>149</v>
      </c>
      <c r="G30" t="s">
        <v>3</v>
      </c>
      <c r="H30" t="s">
        <v>112</v>
      </c>
      <c r="I30" t="s">
        <v>190</v>
      </c>
      <c r="J30">
        <v>46.666999999999994</v>
      </c>
      <c r="K30" s="20">
        <v>0.46666999999999997</v>
      </c>
      <c r="L30">
        <v>0.75204342995711382</v>
      </c>
      <c r="M30">
        <v>0</v>
      </c>
      <c r="O30" s="20">
        <f t="shared" si="0"/>
        <v>0</v>
      </c>
      <c r="P30">
        <v>0</v>
      </c>
      <c r="Q30">
        <v>0</v>
      </c>
      <c r="R30">
        <f t="shared" si="3"/>
        <v>0</v>
      </c>
      <c r="S30">
        <v>0</v>
      </c>
      <c r="T30">
        <f t="shared" si="1"/>
        <v>0</v>
      </c>
      <c r="U30">
        <v>0</v>
      </c>
      <c r="V30">
        <v>115.8</v>
      </c>
      <c r="W30">
        <v>43.3</v>
      </c>
      <c r="X30">
        <v>82.6</v>
      </c>
      <c r="Y30">
        <v>83.2</v>
      </c>
      <c r="Z30">
        <v>84.4</v>
      </c>
      <c r="AA30">
        <v>83.4</v>
      </c>
      <c r="AB30">
        <v>4.7100000000000003E-2</v>
      </c>
      <c r="AC30">
        <v>4.9500000000000002E-2</v>
      </c>
      <c r="AD30">
        <v>0.01</v>
      </c>
      <c r="AE30">
        <f t="shared" si="2"/>
        <v>93.924050632911388</v>
      </c>
      <c r="AF30">
        <v>34.200000000000003</v>
      </c>
      <c r="AG30">
        <v>22.18</v>
      </c>
      <c r="AH30">
        <f t="shared" si="5"/>
        <v>12.020000000000003</v>
      </c>
      <c r="AI30" s="21">
        <v>7.24</v>
      </c>
      <c r="AJ30" s="21">
        <v>63</v>
      </c>
      <c r="AK30" s="21">
        <v>109</v>
      </c>
      <c r="AL30" s="21">
        <v>393</v>
      </c>
      <c r="AM30" s="21">
        <v>2807.5</v>
      </c>
      <c r="AN30" s="21">
        <v>0</v>
      </c>
      <c r="AO30" s="21">
        <v>17.600000000000001</v>
      </c>
      <c r="AP30" s="21">
        <v>1.6</v>
      </c>
      <c r="AQ30" s="21">
        <v>18.600000000000001</v>
      </c>
      <c r="AR30" s="21">
        <v>79.8</v>
      </c>
      <c r="AS30" s="21">
        <v>5.0999999999999996</v>
      </c>
      <c r="AT30" s="21">
        <v>5.0999999999999996</v>
      </c>
      <c r="AU30" s="21">
        <v>26.9</v>
      </c>
      <c r="AV30" s="22" t="s">
        <v>191</v>
      </c>
      <c r="AW30" s="22" t="s">
        <v>192</v>
      </c>
      <c r="AX30" s="22" t="s">
        <v>540</v>
      </c>
      <c r="AY30" s="22" t="s">
        <v>541</v>
      </c>
      <c r="AZ30" s="23">
        <v>2.6202200000000002</v>
      </c>
      <c r="BA30" s="24">
        <v>0.29949999999999999</v>
      </c>
      <c r="BB30" s="24">
        <v>3.3088000000000002</v>
      </c>
      <c r="BC30" s="24">
        <v>0.68579999999999997</v>
      </c>
      <c r="BD30" s="24">
        <v>0.39950000000000002</v>
      </c>
      <c r="BE30" s="24">
        <v>0.19170000000000001</v>
      </c>
      <c r="BF30" s="25">
        <v>27.16</v>
      </c>
      <c r="BG30" s="25">
        <v>74.77</v>
      </c>
      <c r="BH30" s="25">
        <v>6.23</v>
      </c>
      <c r="BI30" s="25">
        <v>8.51</v>
      </c>
      <c r="BJ30" s="25">
        <v>21.72</v>
      </c>
    </row>
    <row r="31" spans="1:62" x14ac:dyDescent="0.2">
      <c r="A31" t="s">
        <v>71</v>
      </c>
      <c r="B31">
        <v>33</v>
      </c>
      <c r="C31" t="s">
        <v>72</v>
      </c>
      <c r="D31" t="s">
        <v>193</v>
      </c>
      <c r="E31" t="s">
        <v>4</v>
      </c>
      <c r="F31" t="s">
        <v>149</v>
      </c>
      <c r="G31" t="s">
        <v>3</v>
      </c>
      <c r="H31" t="s">
        <v>112</v>
      </c>
      <c r="I31" t="s">
        <v>194</v>
      </c>
      <c r="J31">
        <v>26.667000000000002</v>
      </c>
      <c r="K31" s="20">
        <v>0.26667000000000002</v>
      </c>
      <c r="L31">
        <v>0.54264287113396514</v>
      </c>
      <c r="M31">
        <v>0</v>
      </c>
      <c r="O31" s="20">
        <f t="shared" si="0"/>
        <v>0</v>
      </c>
      <c r="P31">
        <v>0</v>
      </c>
      <c r="Q31">
        <v>0</v>
      </c>
      <c r="R31">
        <f t="shared" si="3"/>
        <v>0</v>
      </c>
      <c r="S31">
        <v>0</v>
      </c>
      <c r="T31">
        <f t="shared" si="1"/>
        <v>0</v>
      </c>
      <c r="U31">
        <v>0</v>
      </c>
      <c r="V31">
        <v>119.6</v>
      </c>
      <c r="W31">
        <v>50.1</v>
      </c>
      <c r="X31">
        <v>82.7</v>
      </c>
      <c r="Y31">
        <v>83.4</v>
      </c>
      <c r="Z31">
        <v>83.2</v>
      </c>
      <c r="AA31">
        <v>83.100000000000009</v>
      </c>
      <c r="AB31">
        <v>4.7100000000000003E-2</v>
      </c>
      <c r="AC31">
        <v>4.9399999999999999E-2</v>
      </c>
      <c r="AD31">
        <v>8.8000000000000005E-3</v>
      </c>
      <c r="AE31">
        <f t="shared" si="2"/>
        <v>94.334975369458135</v>
      </c>
      <c r="AF31">
        <v>29.74</v>
      </c>
      <c r="AG31">
        <v>22.25</v>
      </c>
      <c r="AH31">
        <f t="shared" si="5"/>
        <v>7.4899999999999984</v>
      </c>
      <c r="AI31" s="21">
        <v>7.42</v>
      </c>
      <c r="AJ31" s="21">
        <v>71</v>
      </c>
      <c r="AK31" s="21">
        <v>94</v>
      </c>
      <c r="AL31" s="21">
        <v>428</v>
      </c>
      <c r="AM31" s="21">
        <v>3014.7</v>
      </c>
      <c r="AN31" s="21">
        <v>0</v>
      </c>
      <c r="AO31" s="21">
        <v>18.8</v>
      </c>
      <c r="AP31" s="21">
        <v>1.3</v>
      </c>
      <c r="AQ31" s="21">
        <v>19</v>
      </c>
      <c r="AR31" s="21">
        <v>79.8</v>
      </c>
      <c r="AS31" s="21">
        <v>5.3</v>
      </c>
      <c r="AT31" s="21">
        <v>5.3</v>
      </c>
      <c r="AU31" s="21">
        <v>36.299999999999997</v>
      </c>
      <c r="AV31" s="22" t="s">
        <v>195</v>
      </c>
      <c r="AW31" s="22" t="s">
        <v>196</v>
      </c>
      <c r="AX31" s="22" t="s">
        <v>540</v>
      </c>
      <c r="AY31" s="22" t="s">
        <v>541</v>
      </c>
      <c r="AZ31" s="23">
        <v>2.3748800000000001</v>
      </c>
      <c r="BA31" s="24">
        <v>0.35599999999999998</v>
      </c>
      <c r="BB31" s="24">
        <v>4.21</v>
      </c>
      <c r="BC31" s="24">
        <v>0.71589999999999998</v>
      </c>
      <c r="BD31" s="24">
        <v>0.3826</v>
      </c>
      <c r="BE31" s="24">
        <v>0.19969999999999999</v>
      </c>
      <c r="BF31" s="25">
        <v>24.17</v>
      </c>
      <c r="BG31" s="25">
        <v>70.989999999999995</v>
      </c>
      <c r="BH31" s="25">
        <v>6.43</v>
      </c>
      <c r="BI31" s="25">
        <v>10.33</v>
      </c>
      <c r="BJ31" s="25">
        <v>22.89</v>
      </c>
    </row>
    <row r="32" spans="1:62" x14ac:dyDescent="0.2">
      <c r="A32" t="s">
        <v>71</v>
      </c>
      <c r="B32">
        <v>34</v>
      </c>
      <c r="C32" t="s">
        <v>72</v>
      </c>
      <c r="D32" t="s">
        <v>197</v>
      </c>
      <c r="E32" t="s">
        <v>4</v>
      </c>
      <c r="F32" t="s">
        <v>149</v>
      </c>
      <c r="G32" t="s">
        <v>3</v>
      </c>
      <c r="H32" t="s">
        <v>112</v>
      </c>
      <c r="I32" t="s">
        <v>198</v>
      </c>
      <c r="J32">
        <v>86.667000000000002</v>
      </c>
      <c r="K32" s="20">
        <v>0.86667000000000005</v>
      </c>
      <c r="L32">
        <v>1.1970090548896939</v>
      </c>
      <c r="M32">
        <v>2</v>
      </c>
      <c r="O32" s="20">
        <f t="shared" si="0"/>
        <v>0.33333333333333331</v>
      </c>
      <c r="P32">
        <v>0.33333333333333331</v>
      </c>
      <c r="Q32">
        <v>0.61547970867038726</v>
      </c>
      <c r="R32">
        <f t="shared" si="3"/>
        <v>33.333333333333329</v>
      </c>
      <c r="S32">
        <v>0</v>
      </c>
      <c r="T32">
        <f t="shared" si="1"/>
        <v>0</v>
      </c>
      <c r="U32">
        <v>0</v>
      </c>
      <c r="V32">
        <v>126.9</v>
      </c>
      <c r="W32">
        <v>37.5</v>
      </c>
      <c r="X32">
        <v>82.9</v>
      </c>
      <c r="Y32">
        <v>83.5</v>
      </c>
      <c r="Z32">
        <v>82.7</v>
      </c>
      <c r="AA32">
        <v>83.033333333333346</v>
      </c>
      <c r="AB32">
        <v>5.2600000000000001E-2</v>
      </c>
      <c r="AC32">
        <v>5.6800000000000003E-2</v>
      </c>
      <c r="AD32">
        <v>1.0999999999999999E-2</v>
      </c>
      <c r="AE32">
        <f t="shared" si="2"/>
        <v>90.829694323144082</v>
      </c>
      <c r="AF32">
        <v>37.25</v>
      </c>
      <c r="AG32">
        <v>22.25</v>
      </c>
      <c r="AH32">
        <f t="shared" si="5"/>
        <v>15</v>
      </c>
      <c r="AI32" s="21">
        <v>7.38</v>
      </c>
      <c r="AJ32" s="21">
        <v>45</v>
      </c>
      <c r="AK32" s="21">
        <v>71</v>
      </c>
      <c r="AL32" s="21">
        <v>429</v>
      </c>
      <c r="AM32" s="21">
        <v>2776.9</v>
      </c>
      <c r="AN32" s="21">
        <v>0</v>
      </c>
      <c r="AO32" s="21">
        <v>17.600000000000001</v>
      </c>
      <c r="AP32" s="21">
        <v>1</v>
      </c>
      <c r="AQ32" s="21">
        <v>20.3</v>
      </c>
      <c r="AR32" s="21">
        <v>78.7</v>
      </c>
      <c r="AS32" s="21">
        <v>3.2</v>
      </c>
      <c r="AT32" s="21">
        <v>5.0999999999999996</v>
      </c>
      <c r="AU32" s="21">
        <v>26.2</v>
      </c>
      <c r="AV32" s="22" t="s">
        <v>199</v>
      </c>
      <c r="AW32" s="22" t="s">
        <v>200</v>
      </c>
      <c r="AX32" s="22" t="s">
        <v>540</v>
      </c>
      <c r="AY32" s="22" t="s">
        <v>541</v>
      </c>
      <c r="AZ32" s="23">
        <v>1.1293800000000001</v>
      </c>
      <c r="BA32" s="24">
        <v>0.1857</v>
      </c>
      <c r="BB32" s="24">
        <v>3.2433999999999998</v>
      </c>
      <c r="BC32" s="24">
        <v>0.54910000000000003</v>
      </c>
      <c r="BD32" s="24">
        <v>0.2737</v>
      </c>
      <c r="BE32" s="24">
        <v>0.1042</v>
      </c>
      <c r="BF32" s="25">
        <v>61.41</v>
      </c>
      <c r="BG32" s="25">
        <v>52.23</v>
      </c>
      <c r="BH32" s="25">
        <v>4.32</v>
      </c>
      <c r="BI32" s="25">
        <v>9.91</v>
      </c>
      <c r="BJ32" s="25">
        <v>14.54</v>
      </c>
    </row>
    <row r="33" spans="1:62" x14ac:dyDescent="0.2">
      <c r="A33" t="s">
        <v>71</v>
      </c>
      <c r="B33">
        <v>35</v>
      </c>
      <c r="C33" t="s">
        <v>72</v>
      </c>
      <c r="D33" t="s">
        <v>201</v>
      </c>
      <c r="E33" t="s">
        <v>4</v>
      </c>
      <c r="F33" t="s">
        <v>149</v>
      </c>
      <c r="G33" t="s">
        <v>3</v>
      </c>
      <c r="H33" t="s">
        <v>112</v>
      </c>
      <c r="I33" t="s">
        <v>202</v>
      </c>
      <c r="J33">
        <v>86.667000000000002</v>
      </c>
      <c r="K33" s="20">
        <v>0.86667000000000005</v>
      </c>
      <c r="L33">
        <v>1.1970090548896939</v>
      </c>
      <c r="M33">
        <v>5</v>
      </c>
      <c r="O33" s="20">
        <f t="shared" si="0"/>
        <v>0.83333333333333337</v>
      </c>
      <c r="P33">
        <v>0.83333333333333337</v>
      </c>
      <c r="Q33">
        <v>1.1502619915109316</v>
      </c>
      <c r="R33">
        <f t="shared" si="3"/>
        <v>83.333333333333343</v>
      </c>
      <c r="S33">
        <v>0</v>
      </c>
      <c r="T33">
        <f t="shared" si="1"/>
        <v>0</v>
      </c>
      <c r="U33">
        <v>0</v>
      </c>
      <c r="V33">
        <v>119.2</v>
      </c>
      <c r="W33">
        <v>42</v>
      </c>
      <c r="X33">
        <v>82.9</v>
      </c>
      <c r="Y33">
        <v>82.8</v>
      </c>
      <c r="Z33">
        <v>84.2</v>
      </c>
      <c r="AA33">
        <v>83.3</v>
      </c>
      <c r="AB33">
        <v>4.19E-2</v>
      </c>
      <c r="AC33">
        <v>4.3400000000000001E-2</v>
      </c>
      <c r="AD33">
        <v>9.7000000000000003E-3</v>
      </c>
      <c r="AE33">
        <f t="shared" si="2"/>
        <v>95.548961424332333</v>
      </c>
      <c r="AF33">
        <v>35.9</v>
      </c>
      <c r="AG33">
        <v>22.27</v>
      </c>
      <c r="AH33">
        <f t="shared" si="5"/>
        <v>13.629999999999999</v>
      </c>
      <c r="AI33" s="21">
        <v>7.45</v>
      </c>
      <c r="AJ33" s="21">
        <v>57</v>
      </c>
      <c r="AK33" s="21">
        <v>87</v>
      </c>
      <c r="AL33" s="21">
        <v>443</v>
      </c>
      <c r="AM33" s="21">
        <v>2883</v>
      </c>
      <c r="AN33" s="21">
        <v>0</v>
      </c>
      <c r="AO33" s="21">
        <v>18.3</v>
      </c>
      <c r="AP33" s="21">
        <v>1.2</v>
      </c>
      <c r="AQ33" s="21">
        <v>20.100000000000001</v>
      </c>
      <c r="AR33" s="21">
        <v>78.599999999999994</v>
      </c>
      <c r="AS33" s="21">
        <v>4.0999999999999996</v>
      </c>
      <c r="AT33" s="21">
        <v>5.3</v>
      </c>
      <c r="AU33" s="21">
        <v>32.700000000000003</v>
      </c>
      <c r="AV33" s="22" t="s">
        <v>203</v>
      </c>
      <c r="AW33" s="22" t="s">
        <v>204</v>
      </c>
      <c r="AX33" s="22" t="s">
        <v>540</v>
      </c>
      <c r="AY33" s="22" t="s">
        <v>541</v>
      </c>
      <c r="AZ33" s="23">
        <v>2.0120399999999998</v>
      </c>
      <c r="BA33" s="24">
        <v>0.185</v>
      </c>
      <c r="BB33" s="24">
        <v>3.4209999999999998</v>
      </c>
      <c r="BC33" s="24">
        <v>0.72450000000000003</v>
      </c>
      <c r="BD33" s="24">
        <v>0.36880000000000002</v>
      </c>
      <c r="BE33" s="24">
        <v>0.15740000000000001</v>
      </c>
      <c r="BF33" s="25">
        <v>46.26</v>
      </c>
      <c r="BG33" s="25">
        <v>63.15</v>
      </c>
      <c r="BH33" s="25">
        <v>5.78</v>
      </c>
      <c r="BI33" s="25">
        <v>9.91</v>
      </c>
      <c r="BJ33" s="25">
        <v>14.38</v>
      </c>
    </row>
    <row r="34" spans="1:62" x14ac:dyDescent="0.2">
      <c r="A34" t="s">
        <v>71</v>
      </c>
      <c r="B34">
        <v>36</v>
      </c>
      <c r="C34" t="s">
        <v>72</v>
      </c>
      <c r="D34" t="s">
        <v>205</v>
      </c>
      <c r="E34" t="s">
        <v>4</v>
      </c>
      <c r="F34" t="s">
        <v>149</v>
      </c>
      <c r="G34" t="s">
        <v>3</v>
      </c>
      <c r="H34" t="s">
        <v>112</v>
      </c>
      <c r="I34" t="s">
        <v>206</v>
      </c>
      <c r="J34">
        <v>6.6669999999999989</v>
      </c>
      <c r="K34" s="20">
        <v>6.6669999999999993E-2</v>
      </c>
      <c r="L34">
        <v>0.26116409235652055</v>
      </c>
      <c r="M34">
        <v>3</v>
      </c>
      <c r="O34" s="20">
        <f t="shared" ref="O34:O65" si="6">M34/6</f>
        <v>0.5</v>
      </c>
      <c r="P34">
        <v>0.5</v>
      </c>
      <c r="Q34">
        <v>0.78539816339744839</v>
      </c>
      <c r="R34">
        <f t="shared" si="3"/>
        <v>50</v>
      </c>
      <c r="S34">
        <v>0</v>
      </c>
      <c r="T34">
        <f t="shared" ref="T34:T65" si="7">S34/6</f>
        <v>0</v>
      </c>
      <c r="U34">
        <v>0</v>
      </c>
      <c r="V34">
        <v>113.3</v>
      </c>
      <c r="W34">
        <v>40.1</v>
      </c>
      <c r="X34">
        <v>82.4</v>
      </c>
      <c r="Y34">
        <v>83.9</v>
      </c>
      <c r="Z34">
        <v>83.8</v>
      </c>
      <c r="AA34">
        <v>83.366666666666674</v>
      </c>
      <c r="AB34">
        <v>5.16E-2</v>
      </c>
      <c r="AC34">
        <v>5.5100000000000003E-2</v>
      </c>
      <c r="AD34">
        <v>1.01E-2</v>
      </c>
      <c r="AE34">
        <f t="shared" ref="AE34:AE56" si="8">((AB34-AD34)/(AC34-AD34))*100</f>
        <v>92.222222222222214</v>
      </c>
      <c r="AF34">
        <v>34.24</v>
      </c>
      <c r="AG34">
        <v>22.39</v>
      </c>
      <c r="AH34">
        <f t="shared" si="5"/>
        <v>11.850000000000001</v>
      </c>
      <c r="AI34" s="21">
        <v>7.08</v>
      </c>
      <c r="AJ34" s="21">
        <v>76</v>
      </c>
      <c r="AK34" s="21">
        <v>87</v>
      </c>
      <c r="AL34" s="21">
        <v>505</v>
      </c>
      <c r="AM34" s="21">
        <v>2808.7</v>
      </c>
      <c r="AN34" s="21">
        <v>0</v>
      </c>
      <c r="AO34" s="21">
        <v>18.5</v>
      </c>
      <c r="AP34" s="21">
        <v>1.2</v>
      </c>
      <c r="AQ34" s="21">
        <v>22.8</v>
      </c>
      <c r="AR34" s="21">
        <v>76</v>
      </c>
      <c r="AS34" s="21">
        <v>5.4</v>
      </c>
      <c r="AT34" s="21">
        <v>4.2</v>
      </c>
      <c r="AU34" s="21">
        <v>29.2</v>
      </c>
      <c r="AV34" s="22" t="s">
        <v>207</v>
      </c>
      <c r="AW34" s="22" t="s">
        <v>208</v>
      </c>
      <c r="AX34" s="22" t="s">
        <v>540</v>
      </c>
      <c r="AY34" s="22" t="s">
        <v>541</v>
      </c>
      <c r="AZ34" s="23">
        <v>1.24594</v>
      </c>
      <c r="BA34" s="24">
        <v>0.22509999999999999</v>
      </c>
      <c r="BB34" s="24">
        <v>3.5289999999999999</v>
      </c>
      <c r="BC34" s="24">
        <v>0.55389999999999995</v>
      </c>
      <c r="BD34" s="24">
        <v>0.28839999999999999</v>
      </c>
      <c r="BE34" s="24">
        <v>0.1129</v>
      </c>
      <c r="BF34" s="25">
        <v>27.82</v>
      </c>
      <c r="BG34" s="25">
        <v>51.48</v>
      </c>
      <c r="BH34" s="25">
        <v>3.67</v>
      </c>
      <c r="BI34" s="25">
        <v>8.66</v>
      </c>
      <c r="BJ34" s="25">
        <v>16.670000000000002</v>
      </c>
    </row>
    <row r="35" spans="1:62" x14ac:dyDescent="0.2">
      <c r="A35" t="s">
        <v>71</v>
      </c>
      <c r="B35">
        <v>37</v>
      </c>
      <c r="C35" t="s">
        <v>72</v>
      </c>
      <c r="D35" t="s">
        <v>209</v>
      </c>
      <c r="E35" t="s">
        <v>4</v>
      </c>
      <c r="F35" t="s">
        <v>149</v>
      </c>
      <c r="G35" t="s">
        <v>3</v>
      </c>
      <c r="H35" t="s">
        <v>112</v>
      </c>
      <c r="I35" t="s">
        <v>210</v>
      </c>
      <c r="J35">
        <v>60</v>
      </c>
      <c r="K35" s="20">
        <v>0.6</v>
      </c>
      <c r="L35">
        <v>0.88607712379261372</v>
      </c>
      <c r="M35">
        <v>0</v>
      </c>
      <c r="O35" s="20">
        <f t="shared" si="6"/>
        <v>0</v>
      </c>
      <c r="P35">
        <v>0</v>
      </c>
      <c r="Q35">
        <v>0</v>
      </c>
      <c r="R35">
        <f t="shared" si="3"/>
        <v>0</v>
      </c>
      <c r="S35">
        <v>0</v>
      </c>
      <c r="T35">
        <f t="shared" si="7"/>
        <v>0</v>
      </c>
      <c r="U35">
        <v>0</v>
      </c>
      <c r="V35">
        <v>114.4</v>
      </c>
      <c r="W35">
        <v>45.8</v>
      </c>
      <c r="X35">
        <v>81.099999999999994</v>
      </c>
      <c r="Y35">
        <v>82.1</v>
      </c>
      <c r="Z35">
        <v>83.4</v>
      </c>
      <c r="AA35">
        <v>82.2</v>
      </c>
      <c r="AB35">
        <v>5.04E-2</v>
      </c>
      <c r="AC35">
        <v>5.3499999999999999E-2</v>
      </c>
      <c r="AD35">
        <v>9.2999999999999992E-3</v>
      </c>
      <c r="AE35">
        <f t="shared" si="8"/>
        <v>92.986425339366505</v>
      </c>
      <c r="AF35">
        <v>32.659999999999997</v>
      </c>
      <c r="AG35">
        <v>22.16</v>
      </c>
      <c r="AH35">
        <f t="shared" si="5"/>
        <v>10.499999999999996</v>
      </c>
      <c r="AI35" s="21">
        <v>7.58</v>
      </c>
      <c r="AJ35" s="21">
        <v>59</v>
      </c>
      <c r="AK35" s="21">
        <v>70</v>
      </c>
      <c r="AL35" s="21">
        <v>399</v>
      </c>
      <c r="AM35" s="21">
        <v>2928.4</v>
      </c>
      <c r="AN35" s="21">
        <v>0</v>
      </c>
      <c r="AO35" s="21">
        <v>18.100000000000001</v>
      </c>
      <c r="AP35" s="21">
        <v>1</v>
      </c>
      <c r="AQ35" s="21">
        <v>18.3</v>
      </c>
      <c r="AR35" s="21">
        <v>80.7</v>
      </c>
      <c r="AS35" s="21">
        <v>4.4000000000000004</v>
      </c>
      <c r="AT35" s="21">
        <v>5</v>
      </c>
      <c r="AU35" s="21">
        <v>26.1</v>
      </c>
      <c r="AV35" s="22" t="s">
        <v>211</v>
      </c>
      <c r="AW35" s="22" t="s">
        <v>212</v>
      </c>
      <c r="AX35" s="22" t="s">
        <v>540</v>
      </c>
      <c r="AY35" s="22" t="s">
        <v>541</v>
      </c>
      <c r="AZ35" s="23">
        <v>2.1520999999999999</v>
      </c>
      <c r="BA35" s="24">
        <v>0.2336</v>
      </c>
      <c r="BB35" s="24">
        <v>3.9409999999999998</v>
      </c>
      <c r="BC35" s="24">
        <v>0.88890000000000002</v>
      </c>
      <c r="BD35" s="24">
        <v>0.3483</v>
      </c>
      <c r="BE35" s="24">
        <v>0.19650000000000001</v>
      </c>
      <c r="BF35" s="25">
        <v>52.73</v>
      </c>
      <c r="BG35" s="25">
        <v>78.23</v>
      </c>
      <c r="BH35" s="25">
        <v>6.25</v>
      </c>
      <c r="BI35" s="25">
        <v>11.43</v>
      </c>
      <c r="BJ35" s="25">
        <v>18</v>
      </c>
    </row>
    <row r="36" spans="1:62" x14ac:dyDescent="0.2">
      <c r="A36" t="s">
        <v>71</v>
      </c>
      <c r="B36">
        <v>38</v>
      </c>
      <c r="C36" t="s">
        <v>72</v>
      </c>
      <c r="D36" t="s">
        <v>213</v>
      </c>
      <c r="E36" t="s">
        <v>4</v>
      </c>
      <c r="F36" t="s">
        <v>149</v>
      </c>
      <c r="G36" t="s">
        <v>3</v>
      </c>
      <c r="H36" t="s">
        <v>112</v>
      </c>
      <c r="I36" t="s">
        <v>214</v>
      </c>
      <c r="J36">
        <v>60</v>
      </c>
      <c r="K36" s="20">
        <v>0.6</v>
      </c>
      <c r="L36">
        <v>0.88607712379261372</v>
      </c>
      <c r="M36">
        <v>5</v>
      </c>
      <c r="O36" s="20">
        <f t="shared" si="6"/>
        <v>0.83333333333333337</v>
      </c>
      <c r="P36">
        <v>0.83333333333333337</v>
      </c>
      <c r="Q36">
        <v>1.1502619915109316</v>
      </c>
      <c r="R36">
        <f t="shared" si="3"/>
        <v>83.333333333333343</v>
      </c>
      <c r="S36">
        <v>0</v>
      </c>
      <c r="T36">
        <f t="shared" si="7"/>
        <v>0</v>
      </c>
      <c r="U36">
        <v>0</v>
      </c>
      <c r="V36">
        <v>120.2</v>
      </c>
      <c r="W36">
        <v>42.9</v>
      </c>
      <c r="X36">
        <v>84.1</v>
      </c>
      <c r="Y36">
        <v>81.7</v>
      </c>
      <c r="Z36">
        <v>81.5</v>
      </c>
      <c r="AA36">
        <v>82.433333333333337</v>
      </c>
      <c r="AB36">
        <v>5.1799999999999999E-2</v>
      </c>
      <c r="AC36">
        <v>5.5899999999999998E-2</v>
      </c>
      <c r="AD36">
        <v>9.7999999999999997E-3</v>
      </c>
      <c r="AE36">
        <f t="shared" si="8"/>
        <v>91.106290672451181</v>
      </c>
      <c r="AF36">
        <v>29.73</v>
      </c>
      <c r="AG36">
        <v>22.36</v>
      </c>
      <c r="AH36">
        <f t="shared" si="5"/>
        <v>7.370000000000001</v>
      </c>
      <c r="AI36" s="21">
        <v>7.37</v>
      </c>
      <c r="AJ36" s="21">
        <v>45</v>
      </c>
      <c r="AK36" s="21">
        <v>82</v>
      </c>
      <c r="AL36" s="21">
        <v>402</v>
      </c>
      <c r="AM36" s="21">
        <v>2876.8</v>
      </c>
      <c r="AN36" s="21">
        <v>0</v>
      </c>
      <c r="AO36" s="21">
        <v>17.899999999999999</v>
      </c>
      <c r="AP36" s="21">
        <v>1.2</v>
      </c>
      <c r="AQ36" s="21">
        <v>18.7</v>
      </c>
      <c r="AR36" s="21">
        <v>80.2</v>
      </c>
      <c r="AS36" s="21">
        <v>3.2</v>
      </c>
      <c r="AT36" s="21">
        <v>5.0999999999999996</v>
      </c>
      <c r="AU36" s="21">
        <v>39.9</v>
      </c>
      <c r="AV36" s="22" t="s">
        <v>215</v>
      </c>
      <c r="AW36" s="22" t="s">
        <v>216</v>
      </c>
      <c r="AX36" s="22" t="s">
        <v>540</v>
      </c>
      <c r="AY36" s="22" t="s">
        <v>541</v>
      </c>
      <c r="AZ36" s="23">
        <v>1.8663400000000001</v>
      </c>
      <c r="BA36" s="24">
        <v>0.20250000000000001</v>
      </c>
      <c r="BB36" s="24">
        <v>3.7873999999999999</v>
      </c>
      <c r="BC36" s="24">
        <v>0.71189999999999998</v>
      </c>
      <c r="BD36" s="24">
        <v>0.31259999999999999</v>
      </c>
      <c r="BE36" s="24">
        <v>0.15379999999999999</v>
      </c>
      <c r="BF36" s="25">
        <v>66.510000000000005</v>
      </c>
      <c r="BG36" s="25">
        <v>56.65</v>
      </c>
      <c r="BH36" s="25">
        <v>6.14</v>
      </c>
      <c r="BI36" s="25">
        <v>10.01</v>
      </c>
      <c r="BJ36" s="25">
        <v>15.32</v>
      </c>
    </row>
    <row r="37" spans="1:62" x14ac:dyDescent="0.2">
      <c r="A37" t="s">
        <v>71</v>
      </c>
      <c r="B37">
        <v>39</v>
      </c>
      <c r="C37" t="s">
        <v>72</v>
      </c>
      <c r="D37" t="s">
        <v>217</v>
      </c>
      <c r="E37" t="s">
        <v>4</v>
      </c>
      <c r="F37" t="s">
        <v>149</v>
      </c>
      <c r="G37" t="s">
        <v>3</v>
      </c>
      <c r="H37" t="s">
        <v>112</v>
      </c>
      <c r="I37" t="s">
        <v>218</v>
      </c>
      <c r="J37">
        <v>60</v>
      </c>
      <c r="K37" s="20">
        <v>0.6</v>
      </c>
      <c r="L37">
        <v>0.88607712379261372</v>
      </c>
      <c r="M37">
        <v>2</v>
      </c>
      <c r="O37" s="20">
        <f t="shared" si="6"/>
        <v>0.33333333333333331</v>
      </c>
      <c r="P37">
        <v>0.33333333333333331</v>
      </c>
      <c r="Q37">
        <v>0.61547970867038726</v>
      </c>
      <c r="R37">
        <f t="shared" si="3"/>
        <v>33.333333333333329</v>
      </c>
      <c r="S37">
        <v>1</v>
      </c>
      <c r="T37">
        <f t="shared" si="7"/>
        <v>0.16666666666666666</v>
      </c>
      <c r="U37">
        <v>16.666666666666664</v>
      </c>
      <c r="V37">
        <v>131.6</v>
      </c>
      <c r="W37">
        <v>49.1</v>
      </c>
      <c r="X37">
        <v>82.3</v>
      </c>
      <c r="Y37">
        <v>82.8</v>
      </c>
      <c r="Z37">
        <v>82.4</v>
      </c>
      <c r="AA37">
        <v>82.5</v>
      </c>
      <c r="AB37">
        <v>4.6300000000000001E-2</v>
      </c>
      <c r="AC37">
        <v>4.8800000000000003E-2</v>
      </c>
      <c r="AD37">
        <v>1.09E-2</v>
      </c>
      <c r="AE37">
        <f t="shared" si="8"/>
        <v>93.403693931398408</v>
      </c>
      <c r="AF37">
        <v>35.46</v>
      </c>
      <c r="AG37">
        <v>22.22</v>
      </c>
      <c r="AH37">
        <f>AF37-AG37</f>
        <v>13.240000000000002</v>
      </c>
      <c r="AI37" s="21">
        <v>7.54</v>
      </c>
      <c r="AJ37" s="21">
        <v>67</v>
      </c>
      <c r="AK37" s="21">
        <v>89</v>
      </c>
      <c r="AL37" s="21">
        <v>362</v>
      </c>
      <c r="AM37" s="21">
        <v>2700.8</v>
      </c>
      <c r="AN37" s="21">
        <v>0</v>
      </c>
      <c r="AO37" s="21">
        <v>16.7</v>
      </c>
      <c r="AP37" s="21">
        <v>1.4</v>
      </c>
      <c r="AQ37" s="21">
        <v>18</v>
      </c>
      <c r="AR37" s="21">
        <v>80.599999999999994</v>
      </c>
      <c r="AS37" s="21">
        <v>5</v>
      </c>
      <c r="AT37" s="21">
        <v>4.7</v>
      </c>
      <c r="AU37" s="21">
        <v>19.899999999999999</v>
      </c>
      <c r="AV37" s="22" t="s">
        <v>219</v>
      </c>
      <c r="AW37" s="22" t="s">
        <v>220</v>
      </c>
      <c r="AX37" s="22" t="s">
        <v>540</v>
      </c>
      <c r="AY37" s="22" t="s">
        <v>541</v>
      </c>
      <c r="AZ37" s="23">
        <v>2.6916600000000002</v>
      </c>
      <c r="BA37" s="24">
        <v>0.30790000000000001</v>
      </c>
      <c r="BB37" s="24">
        <v>3.9241999999999999</v>
      </c>
      <c r="BC37" s="24">
        <v>0.70689999999999997</v>
      </c>
      <c r="BD37" s="24">
        <v>0.4093</v>
      </c>
      <c r="BE37" s="24">
        <v>0.2122</v>
      </c>
      <c r="BF37" s="25">
        <v>36.53</v>
      </c>
      <c r="BG37" s="25">
        <v>73.14</v>
      </c>
      <c r="BH37" s="25">
        <v>7.46</v>
      </c>
      <c r="BI37" s="25">
        <v>10.02</v>
      </c>
      <c r="BJ37" s="25">
        <v>25.14</v>
      </c>
    </row>
    <row r="38" spans="1:62" x14ac:dyDescent="0.2">
      <c r="A38" t="s">
        <v>71</v>
      </c>
      <c r="B38">
        <v>41</v>
      </c>
      <c r="C38" t="s">
        <v>72</v>
      </c>
      <c r="D38" t="s">
        <v>221</v>
      </c>
      <c r="E38" t="s">
        <v>6</v>
      </c>
      <c r="F38" t="s">
        <v>222</v>
      </c>
      <c r="G38" t="s">
        <v>7</v>
      </c>
      <c r="H38" t="s">
        <v>75</v>
      </c>
      <c r="I38" t="s">
        <v>223</v>
      </c>
      <c r="J38">
        <v>0</v>
      </c>
      <c r="K38" s="20">
        <v>0</v>
      </c>
      <c r="L38">
        <v>0</v>
      </c>
      <c r="M38">
        <v>0</v>
      </c>
      <c r="O38" s="20">
        <f t="shared" si="6"/>
        <v>0</v>
      </c>
      <c r="P38">
        <v>0</v>
      </c>
      <c r="Q38">
        <v>0</v>
      </c>
      <c r="R38">
        <f t="shared" si="3"/>
        <v>0</v>
      </c>
      <c r="S38">
        <v>0</v>
      </c>
      <c r="T38">
        <f t="shared" si="7"/>
        <v>0</v>
      </c>
      <c r="U38">
        <v>0</v>
      </c>
      <c r="V38">
        <v>119</v>
      </c>
      <c r="W38">
        <v>48.5</v>
      </c>
      <c r="X38">
        <v>82.2</v>
      </c>
      <c r="Y38">
        <v>84.8</v>
      </c>
      <c r="Z38">
        <v>83.8</v>
      </c>
      <c r="AA38">
        <v>83.600000000000009</v>
      </c>
      <c r="AB38">
        <v>4.7399999999999998E-2</v>
      </c>
      <c r="AC38">
        <v>5.2499999999999998E-2</v>
      </c>
      <c r="AD38">
        <v>8.8999999999999999E-3</v>
      </c>
      <c r="AE38">
        <f t="shared" si="8"/>
        <v>88.302752293577981</v>
      </c>
      <c r="AF38">
        <v>33.82</v>
      </c>
      <c r="AG38">
        <v>23.07</v>
      </c>
      <c r="AH38">
        <f>AF38-AG38</f>
        <v>10.75</v>
      </c>
      <c r="AI38" s="21">
        <v>7.35</v>
      </c>
      <c r="AJ38" s="21">
        <v>50</v>
      </c>
      <c r="AK38" s="21">
        <v>62</v>
      </c>
      <c r="AL38" s="21">
        <v>455</v>
      </c>
      <c r="AM38" s="21">
        <v>3114.7</v>
      </c>
      <c r="AN38" s="21">
        <v>0</v>
      </c>
      <c r="AO38" s="21">
        <v>19</v>
      </c>
      <c r="AP38" s="21">
        <v>0.8</v>
      </c>
      <c r="AQ38" s="21">
        <v>20</v>
      </c>
      <c r="AR38" s="21">
        <v>79.2</v>
      </c>
      <c r="AS38" s="21">
        <v>3.9</v>
      </c>
      <c r="AT38" s="21">
        <v>4.0999999999999996</v>
      </c>
      <c r="AU38" s="21">
        <v>110.4</v>
      </c>
      <c r="AV38" s="22" t="s">
        <v>224</v>
      </c>
      <c r="AW38" s="22" t="s">
        <v>225</v>
      </c>
      <c r="AX38" s="22" t="s">
        <v>540</v>
      </c>
      <c r="AY38" s="22" t="s">
        <v>541</v>
      </c>
      <c r="AZ38" s="23">
        <v>2.4839199999999999</v>
      </c>
      <c r="BA38" s="24">
        <v>0.32150000000000001</v>
      </c>
      <c r="BB38" s="24">
        <v>4.4912999999999998</v>
      </c>
      <c r="BC38" s="24">
        <v>0.70269999999999999</v>
      </c>
      <c r="BD38" s="24">
        <v>0.33439999999999998</v>
      </c>
      <c r="BE38" s="24">
        <v>0.2281</v>
      </c>
      <c r="BF38" s="25">
        <v>59.94</v>
      </c>
      <c r="BG38" s="25">
        <v>65.459999999999994</v>
      </c>
      <c r="BH38" s="25">
        <v>7.15</v>
      </c>
      <c r="BI38" s="25">
        <v>11.03</v>
      </c>
      <c r="BJ38" s="25">
        <v>27.22</v>
      </c>
    </row>
    <row r="39" spans="1:62" x14ac:dyDescent="0.2">
      <c r="A39" t="s">
        <v>71</v>
      </c>
      <c r="B39">
        <v>42</v>
      </c>
      <c r="C39" t="s">
        <v>72</v>
      </c>
      <c r="D39" t="s">
        <v>226</v>
      </c>
      <c r="E39" t="s">
        <v>6</v>
      </c>
      <c r="F39" t="s">
        <v>222</v>
      </c>
      <c r="G39" t="s">
        <v>7</v>
      </c>
      <c r="H39" t="s">
        <v>75</v>
      </c>
      <c r="I39" t="s">
        <v>227</v>
      </c>
      <c r="J39">
        <v>33.33</v>
      </c>
      <c r="K39" s="20">
        <v>0.33329999999999999</v>
      </c>
      <c r="L39">
        <v>0.61544435288934585</v>
      </c>
      <c r="M39">
        <v>0</v>
      </c>
      <c r="O39" s="20">
        <f t="shared" si="6"/>
        <v>0</v>
      </c>
      <c r="P39">
        <v>0</v>
      </c>
      <c r="Q39">
        <v>0</v>
      </c>
      <c r="R39">
        <f t="shared" si="3"/>
        <v>0</v>
      </c>
      <c r="S39">
        <v>0</v>
      </c>
      <c r="T39">
        <f t="shared" si="7"/>
        <v>0</v>
      </c>
      <c r="U39">
        <v>0</v>
      </c>
      <c r="V39">
        <v>119.2</v>
      </c>
      <c r="W39">
        <v>43.6</v>
      </c>
      <c r="X39">
        <v>82.7</v>
      </c>
      <c r="Y39">
        <v>83.3</v>
      </c>
      <c r="Z39">
        <v>81.8</v>
      </c>
      <c r="AA39">
        <v>82.600000000000009</v>
      </c>
      <c r="AB39">
        <v>0.05</v>
      </c>
      <c r="AC39">
        <v>5.5599999999999997E-2</v>
      </c>
      <c r="AD39">
        <v>9.2999999999999992E-3</v>
      </c>
      <c r="AE39">
        <f t="shared" si="8"/>
        <v>87.904967602591796</v>
      </c>
      <c r="AF39">
        <v>31.67</v>
      </c>
      <c r="AG39">
        <v>22.19</v>
      </c>
      <c r="AH39">
        <f t="shared" ref="AH39:AH53" si="9">AF39-AG39</f>
        <v>9.48</v>
      </c>
      <c r="AI39" s="21">
        <v>7.33</v>
      </c>
      <c r="AJ39" s="21">
        <v>60</v>
      </c>
      <c r="AK39" s="21">
        <v>65</v>
      </c>
      <c r="AL39" s="21">
        <v>485</v>
      </c>
      <c r="AM39" s="21">
        <v>3247.6</v>
      </c>
      <c r="AN39" s="21">
        <v>0</v>
      </c>
      <c r="AO39" s="21">
        <v>19.2</v>
      </c>
      <c r="AP39" s="21">
        <v>0.9</v>
      </c>
      <c r="AQ39" s="21">
        <v>21</v>
      </c>
      <c r="AR39" s="21">
        <v>78.099999999999994</v>
      </c>
      <c r="AS39" s="21">
        <v>4.3</v>
      </c>
      <c r="AT39" s="21">
        <v>4.5</v>
      </c>
      <c r="AU39" s="21">
        <v>115.6</v>
      </c>
      <c r="AV39" s="22" t="s">
        <v>228</v>
      </c>
      <c r="AW39" s="22" t="s">
        <v>229</v>
      </c>
      <c r="AX39" s="22" t="s">
        <v>540</v>
      </c>
      <c r="AY39" s="22" t="s">
        <v>541</v>
      </c>
      <c r="AZ39" s="23">
        <v>2.06562</v>
      </c>
      <c r="BA39" s="24">
        <v>0.3589</v>
      </c>
      <c r="BB39" s="24">
        <v>4.3146000000000004</v>
      </c>
      <c r="BC39" s="24">
        <v>0.70520000000000005</v>
      </c>
      <c r="BD39" s="24">
        <v>0.44190000000000002</v>
      </c>
      <c r="BE39" s="24">
        <v>0.19719999999999999</v>
      </c>
      <c r="BF39" s="25">
        <v>44</v>
      </c>
      <c r="BG39" s="25">
        <v>66.63</v>
      </c>
      <c r="BH39" s="25">
        <v>7.03</v>
      </c>
      <c r="BI39" s="25">
        <v>11.13</v>
      </c>
      <c r="BJ39" s="25">
        <v>21.97</v>
      </c>
    </row>
    <row r="40" spans="1:62" x14ac:dyDescent="0.2">
      <c r="A40" t="s">
        <v>71</v>
      </c>
      <c r="B40">
        <v>43</v>
      </c>
      <c r="C40" t="s">
        <v>72</v>
      </c>
      <c r="D40" t="s">
        <v>230</v>
      </c>
      <c r="E40" t="s">
        <v>6</v>
      </c>
      <c r="F40" t="s">
        <v>222</v>
      </c>
      <c r="G40" t="s">
        <v>7</v>
      </c>
      <c r="H40" t="s">
        <v>75</v>
      </c>
      <c r="I40" t="s">
        <v>231</v>
      </c>
      <c r="J40">
        <v>0</v>
      </c>
      <c r="K40" s="20">
        <v>0</v>
      </c>
      <c r="L40">
        <v>0</v>
      </c>
      <c r="M40">
        <v>0</v>
      </c>
      <c r="O40" s="20">
        <f t="shared" si="6"/>
        <v>0</v>
      </c>
      <c r="P40">
        <v>0</v>
      </c>
      <c r="Q40">
        <v>0</v>
      </c>
      <c r="R40">
        <f t="shared" si="3"/>
        <v>0</v>
      </c>
      <c r="S40">
        <v>0</v>
      </c>
      <c r="T40">
        <f t="shared" si="7"/>
        <v>0</v>
      </c>
      <c r="U40">
        <v>0</v>
      </c>
      <c r="V40">
        <v>118.9</v>
      </c>
      <c r="W40">
        <v>42.6</v>
      </c>
      <c r="X40">
        <v>82.5</v>
      </c>
      <c r="Y40">
        <v>82.1</v>
      </c>
      <c r="Z40">
        <v>83.5</v>
      </c>
      <c r="AA40">
        <v>82.7</v>
      </c>
      <c r="AB40">
        <v>4.48E-2</v>
      </c>
      <c r="AC40">
        <v>4.8899999999999999E-2</v>
      </c>
      <c r="AD40">
        <v>9.4000000000000004E-3</v>
      </c>
      <c r="AE40">
        <f t="shared" si="8"/>
        <v>89.620253164556956</v>
      </c>
      <c r="AF40">
        <v>33.07</v>
      </c>
      <c r="AG40">
        <v>22.1</v>
      </c>
      <c r="AH40">
        <f t="shared" si="9"/>
        <v>10.969999999999999</v>
      </c>
      <c r="AI40" s="21">
        <v>7.49</v>
      </c>
      <c r="AJ40" s="21">
        <v>69</v>
      </c>
      <c r="AK40" s="21">
        <v>44</v>
      </c>
      <c r="AL40" s="21">
        <v>487</v>
      </c>
      <c r="AM40" s="21">
        <v>3486.1</v>
      </c>
      <c r="AN40" s="21">
        <v>0</v>
      </c>
      <c r="AO40" s="21">
        <v>19.2</v>
      </c>
      <c r="AP40" s="21">
        <v>0.6</v>
      </c>
      <c r="AQ40" s="21">
        <v>21.2</v>
      </c>
      <c r="AR40" s="21">
        <v>78.2</v>
      </c>
      <c r="AS40" s="21">
        <v>6.1</v>
      </c>
      <c r="AT40" s="21">
        <v>4.8</v>
      </c>
      <c r="AU40" s="21">
        <v>91.6</v>
      </c>
      <c r="AV40" s="22" t="s">
        <v>232</v>
      </c>
      <c r="AW40" s="22" t="s">
        <v>233</v>
      </c>
      <c r="AX40" s="22" t="s">
        <v>540</v>
      </c>
      <c r="AY40" s="22" t="s">
        <v>541</v>
      </c>
      <c r="AZ40" s="23">
        <v>1.58152</v>
      </c>
      <c r="BA40" s="24">
        <v>0.2263</v>
      </c>
      <c r="BB40" s="24">
        <v>3.4750999999999999</v>
      </c>
      <c r="BC40" s="24">
        <v>0.62139999999999995</v>
      </c>
      <c r="BD40" s="24">
        <v>0.33129999999999998</v>
      </c>
      <c r="BE40" s="24">
        <v>0.1321</v>
      </c>
      <c r="BF40" s="25">
        <v>39.26</v>
      </c>
      <c r="BG40" s="25">
        <v>44.01</v>
      </c>
      <c r="BH40" s="25">
        <v>4.13</v>
      </c>
      <c r="BI40" s="25">
        <v>10.84</v>
      </c>
      <c r="BJ40" s="25">
        <v>12.68</v>
      </c>
    </row>
    <row r="41" spans="1:62" x14ac:dyDescent="0.2">
      <c r="A41" t="s">
        <v>71</v>
      </c>
      <c r="B41">
        <v>44</v>
      </c>
      <c r="C41" t="s">
        <v>72</v>
      </c>
      <c r="D41" t="s">
        <v>234</v>
      </c>
      <c r="E41" t="s">
        <v>6</v>
      </c>
      <c r="F41" t="s">
        <v>222</v>
      </c>
      <c r="G41" t="s">
        <v>7</v>
      </c>
      <c r="H41" t="s">
        <v>75</v>
      </c>
      <c r="I41" t="s">
        <v>235</v>
      </c>
      <c r="J41">
        <v>40</v>
      </c>
      <c r="K41" s="20">
        <v>0.4</v>
      </c>
      <c r="L41">
        <v>0.68471920300228295</v>
      </c>
      <c r="M41">
        <v>0</v>
      </c>
      <c r="O41" s="20">
        <f t="shared" si="6"/>
        <v>0</v>
      </c>
      <c r="P41">
        <v>0</v>
      </c>
      <c r="Q41">
        <v>0</v>
      </c>
      <c r="R41">
        <f t="shared" si="3"/>
        <v>0</v>
      </c>
      <c r="S41">
        <v>0</v>
      </c>
      <c r="T41">
        <f t="shared" si="7"/>
        <v>0</v>
      </c>
      <c r="U41">
        <v>0</v>
      </c>
      <c r="V41">
        <v>141.19999999999999</v>
      </c>
      <c r="W41">
        <v>40.700000000000003</v>
      </c>
      <c r="X41">
        <v>82.5</v>
      </c>
      <c r="Y41">
        <v>83.8</v>
      </c>
      <c r="Z41">
        <v>82.8</v>
      </c>
      <c r="AA41">
        <v>83.033333333333346</v>
      </c>
      <c r="AB41">
        <v>4.9599999999999998E-2</v>
      </c>
      <c r="AC41">
        <v>5.5E-2</v>
      </c>
      <c r="AD41">
        <v>9.7000000000000003E-3</v>
      </c>
      <c r="AE41">
        <f t="shared" si="8"/>
        <v>88.079470198675494</v>
      </c>
      <c r="AF41">
        <v>40.35</v>
      </c>
      <c r="AG41">
        <v>27.23</v>
      </c>
      <c r="AH41">
        <f t="shared" si="9"/>
        <v>13.120000000000001</v>
      </c>
      <c r="AI41" s="21">
        <v>7.58</v>
      </c>
      <c r="AJ41" s="21">
        <v>61</v>
      </c>
      <c r="AK41" s="21">
        <v>27</v>
      </c>
      <c r="AL41" s="21">
        <v>429</v>
      </c>
      <c r="AM41" s="21">
        <v>3020.4</v>
      </c>
      <c r="AN41" s="21">
        <v>0</v>
      </c>
      <c r="AO41" s="21">
        <v>18.600000000000001</v>
      </c>
      <c r="AP41" s="21">
        <v>0.4</v>
      </c>
      <c r="AQ41" s="21">
        <v>19.2</v>
      </c>
      <c r="AR41" s="21">
        <v>80.5</v>
      </c>
      <c r="AS41" s="21">
        <v>4.5999999999999996</v>
      </c>
      <c r="AT41" s="21">
        <v>4</v>
      </c>
      <c r="AU41" s="21">
        <v>50.1</v>
      </c>
      <c r="AV41" s="22" t="s">
        <v>236</v>
      </c>
      <c r="AW41" s="22" t="s">
        <v>237</v>
      </c>
      <c r="AX41" s="22" t="s">
        <v>540</v>
      </c>
      <c r="AY41" s="22" t="s">
        <v>541</v>
      </c>
      <c r="AZ41" s="23">
        <v>1.3154999999999999</v>
      </c>
      <c r="BA41" s="24">
        <v>0.2145</v>
      </c>
      <c r="BB41" s="24">
        <v>2.9300999999999999</v>
      </c>
      <c r="BC41" s="24">
        <v>0.57299999999999995</v>
      </c>
      <c r="BD41" s="24">
        <v>0.37230000000000002</v>
      </c>
      <c r="BE41" s="24">
        <v>0.12089999999999999</v>
      </c>
      <c r="BF41" s="25">
        <v>55.88</v>
      </c>
      <c r="BG41" s="25">
        <v>40.68</v>
      </c>
      <c r="BH41" s="25">
        <v>4.72</v>
      </c>
      <c r="BI41" s="25">
        <v>14.78</v>
      </c>
      <c r="BJ41" s="25">
        <v>13.83</v>
      </c>
    </row>
    <row r="42" spans="1:62" x14ac:dyDescent="0.2">
      <c r="A42" t="s">
        <v>71</v>
      </c>
      <c r="B42">
        <v>45</v>
      </c>
      <c r="C42" t="s">
        <v>72</v>
      </c>
      <c r="D42" t="s">
        <v>238</v>
      </c>
      <c r="E42" t="s">
        <v>6</v>
      </c>
      <c r="F42" t="s">
        <v>222</v>
      </c>
      <c r="G42" t="s">
        <v>7</v>
      </c>
      <c r="H42" t="s">
        <v>75</v>
      </c>
      <c r="I42" t="s">
        <v>239</v>
      </c>
      <c r="J42">
        <v>0</v>
      </c>
      <c r="K42" s="20">
        <v>0</v>
      </c>
      <c r="L42">
        <v>0</v>
      </c>
      <c r="M42">
        <v>0</v>
      </c>
      <c r="O42" s="20">
        <f t="shared" si="6"/>
        <v>0</v>
      </c>
      <c r="P42">
        <v>0</v>
      </c>
      <c r="Q42">
        <v>0</v>
      </c>
      <c r="R42">
        <f t="shared" si="3"/>
        <v>0</v>
      </c>
      <c r="S42">
        <v>0</v>
      </c>
      <c r="T42">
        <f t="shared" si="7"/>
        <v>0</v>
      </c>
      <c r="U42">
        <v>0</v>
      </c>
      <c r="V42">
        <v>122.2</v>
      </c>
      <c r="W42">
        <v>41.9</v>
      </c>
      <c r="X42">
        <v>83.4</v>
      </c>
      <c r="Y42">
        <v>84.1</v>
      </c>
      <c r="Z42">
        <v>84.3</v>
      </c>
      <c r="AA42">
        <v>83.933333333333337</v>
      </c>
      <c r="AB42">
        <v>4.5400000000000003E-2</v>
      </c>
      <c r="AC42">
        <v>4.7699999999999999E-2</v>
      </c>
      <c r="AD42">
        <v>8.5000000000000006E-3</v>
      </c>
      <c r="AE42">
        <f t="shared" si="8"/>
        <v>94.132653061224502</v>
      </c>
      <c r="AF42">
        <v>35.24</v>
      </c>
      <c r="AG42">
        <v>22.23</v>
      </c>
      <c r="AH42">
        <f t="shared" si="9"/>
        <v>13.010000000000002</v>
      </c>
      <c r="AI42" s="21">
        <v>7.42</v>
      </c>
      <c r="AJ42" s="21">
        <v>39</v>
      </c>
      <c r="AK42" s="21">
        <v>41</v>
      </c>
      <c r="AL42" s="21">
        <v>432</v>
      </c>
      <c r="AM42" s="21">
        <v>2987.8</v>
      </c>
      <c r="AN42" s="21">
        <v>0</v>
      </c>
      <c r="AO42" s="21">
        <v>18.600000000000001</v>
      </c>
      <c r="AP42" s="21">
        <v>0.6</v>
      </c>
      <c r="AQ42" s="21">
        <v>19.3</v>
      </c>
      <c r="AR42" s="21">
        <v>80.099999999999994</v>
      </c>
      <c r="AS42" s="21">
        <v>2.6</v>
      </c>
      <c r="AT42" s="21">
        <v>4.7</v>
      </c>
      <c r="AU42" s="21">
        <v>100.4</v>
      </c>
      <c r="AV42" s="22" t="s">
        <v>240</v>
      </c>
      <c r="AW42" s="22" t="s">
        <v>241</v>
      </c>
      <c r="AX42" s="22" t="s">
        <v>540</v>
      </c>
      <c r="AY42" s="22" t="s">
        <v>541</v>
      </c>
      <c r="AZ42" s="23">
        <v>1.8748</v>
      </c>
      <c r="BA42" s="24">
        <v>0.1898</v>
      </c>
      <c r="BB42" s="24">
        <v>3.5783</v>
      </c>
      <c r="BC42" s="24">
        <v>0.71550000000000002</v>
      </c>
      <c r="BD42" s="24">
        <v>0.42230000000000001</v>
      </c>
      <c r="BE42" s="24">
        <v>0.1623</v>
      </c>
      <c r="BF42" s="25">
        <v>65.95</v>
      </c>
      <c r="BG42" s="25">
        <v>56.33</v>
      </c>
      <c r="BH42" s="25">
        <v>5.76</v>
      </c>
      <c r="BI42" s="25">
        <v>16.239999999999998</v>
      </c>
      <c r="BJ42" s="25">
        <v>12.37</v>
      </c>
    </row>
    <row r="43" spans="1:62" x14ac:dyDescent="0.2">
      <c r="A43" t="s">
        <v>71</v>
      </c>
      <c r="B43">
        <v>46</v>
      </c>
      <c r="C43" t="s">
        <v>72</v>
      </c>
      <c r="D43" t="s">
        <v>242</v>
      </c>
      <c r="E43" t="s">
        <v>6</v>
      </c>
      <c r="F43" t="s">
        <v>222</v>
      </c>
      <c r="G43" t="s">
        <v>7</v>
      </c>
      <c r="H43" t="s">
        <v>75</v>
      </c>
      <c r="I43" t="s">
        <v>243</v>
      </c>
      <c r="J43">
        <v>0</v>
      </c>
      <c r="K43" s="20">
        <v>0</v>
      </c>
      <c r="L43">
        <v>0</v>
      </c>
      <c r="M43">
        <v>1</v>
      </c>
      <c r="O43" s="20">
        <f t="shared" si="6"/>
        <v>0.16666666666666666</v>
      </c>
      <c r="P43">
        <v>0.16666666666666666</v>
      </c>
      <c r="Q43">
        <v>0.42053433528396511</v>
      </c>
      <c r="R43">
        <f t="shared" si="3"/>
        <v>16.666666666666664</v>
      </c>
      <c r="S43">
        <v>0</v>
      </c>
      <c r="T43">
        <f t="shared" si="7"/>
        <v>0</v>
      </c>
      <c r="U43">
        <v>0</v>
      </c>
      <c r="V43">
        <v>136.1</v>
      </c>
      <c r="W43">
        <v>33.9</v>
      </c>
      <c r="X43">
        <v>83.2</v>
      </c>
      <c r="Y43">
        <v>82.3</v>
      </c>
      <c r="Z43">
        <v>85.2</v>
      </c>
      <c r="AA43">
        <v>83.566666666666663</v>
      </c>
      <c r="AB43">
        <v>5.33E-2</v>
      </c>
      <c r="AC43">
        <v>5.7000000000000002E-2</v>
      </c>
      <c r="AD43">
        <v>1.2200000000000001E-2</v>
      </c>
      <c r="AE43">
        <f t="shared" si="8"/>
        <v>91.741071428571416</v>
      </c>
      <c r="AF43">
        <v>44.78</v>
      </c>
      <c r="AG43">
        <v>22.24</v>
      </c>
      <c r="AH43">
        <f t="shared" si="9"/>
        <v>22.540000000000003</v>
      </c>
      <c r="AI43" s="21">
        <v>7.19</v>
      </c>
      <c r="AJ43" s="21">
        <v>53</v>
      </c>
      <c r="AK43" s="21">
        <v>30</v>
      </c>
      <c r="AL43" s="21">
        <v>501</v>
      </c>
      <c r="AM43" s="21">
        <v>2938.2</v>
      </c>
      <c r="AN43" s="21">
        <v>0</v>
      </c>
      <c r="AO43" s="21">
        <v>18.899999999999999</v>
      </c>
      <c r="AP43" s="21">
        <v>0.4</v>
      </c>
      <c r="AQ43" s="21">
        <v>22</v>
      </c>
      <c r="AR43" s="21">
        <v>77.599999999999994</v>
      </c>
      <c r="AS43" s="21">
        <v>4</v>
      </c>
      <c r="AT43" s="21">
        <v>4.4000000000000004</v>
      </c>
      <c r="AU43" s="21">
        <v>83.9</v>
      </c>
      <c r="AV43" s="22" t="s">
        <v>244</v>
      </c>
      <c r="AW43" s="22" t="s">
        <v>245</v>
      </c>
      <c r="AX43" s="22" t="s">
        <v>540</v>
      </c>
      <c r="AY43" s="22" t="s">
        <v>541</v>
      </c>
      <c r="AZ43" s="23">
        <v>0.89625999999999995</v>
      </c>
      <c r="BA43" s="24">
        <v>0.17949999999999999</v>
      </c>
      <c r="BB43" s="24">
        <v>2.3001</v>
      </c>
      <c r="BC43" s="24">
        <v>0.50170000000000003</v>
      </c>
      <c r="BD43" s="24">
        <v>0.31390000000000001</v>
      </c>
      <c r="BE43" s="24">
        <v>8.7099999999999997E-2</v>
      </c>
      <c r="BF43" s="25">
        <v>56.74</v>
      </c>
      <c r="BG43" s="25">
        <v>40.54</v>
      </c>
      <c r="BH43" s="25">
        <v>3.24</v>
      </c>
      <c r="BI43" s="25">
        <v>12.37</v>
      </c>
      <c r="BJ43" s="25">
        <v>9.91</v>
      </c>
    </row>
    <row r="44" spans="1:62" x14ac:dyDescent="0.2">
      <c r="A44" t="s">
        <v>71</v>
      </c>
      <c r="B44">
        <v>47</v>
      </c>
      <c r="C44" t="s">
        <v>72</v>
      </c>
      <c r="D44" t="s">
        <v>246</v>
      </c>
      <c r="E44" t="s">
        <v>6</v>
      </c>
      <c r="F44" t="s">
        <v>222</v>
      </c>
      <c r="G44" t="s">
        <v>7</v>
      </c>
      <c r="H44" t="s">
        <v>75</v>
      </c>
      <c r="I44" t="s">
        <v>247</v>
      </c>
      <c r="J44">
        <v>0</v>
      </c>
      <c r="K44" s="20">
        <v>0</v>
      </c>
      <c r="L44">
        <v>0</v>
      </c>
      <c r="M44">
        <v>0</v>
      </c>
      <c r="O44" s="20">
        <f t="shared" si="6"/>
        <v>0</v>
      </c>
      <c r="P44">
        <v>0</v>
      </c>
      <c r="Q44">
        <v>0</v>
      </c>
      <c r="R44">
        <f t="shared" si="3"/>
        <v>0</v>
      </c>
      <c r="S44">
        <v>0</v>
      </c>
      <c r="T44">
        <f t="shared" si="7"/>
        <v>0</v>
      </c>
      <c r="U44">
        <v>0</v>
      </c>
      <c r="V44">
        <v>112.9</v>
      </c>
      <c r="W44">
        <v>41.2</v>
      </c>
      <c r="X44">
        <v>80.400000000000006</v>
      </c>
      <c r="Y44">
        <v>82.7</v>
      </c>
      <c r="Z44">
        <v>81.900000000000006</v>
      </c>
      <c r="AA44">
        <v>81.666666666666671</v>
      </c>
      <c r="AB44">
        <v>4.6800000000000001E-2</v>
      </c>
      <c r="AC44">
        <v>4.8399999999999999E-2</v>
      </c>
      <c r="AD44">
        <v>8.3000000000000001E-3</v>
      </c>
      <c r="AE44">
        <f t="shared" si="8"/>
        <v>96.009975062344139</v>
      </c>
      <c r="AF44">
        <v>32.1</v>
      </c>
      <c r="AG44">
        <v>22.22</v>
      </c>
      <c r="AH44">
        <f t="shared" si="9"/>
        <v>9.8800000000000026</v>
      </c>
      <c r="AI44" s="21">
        <v>7.41</v>
      </c>
      <c r="AJ44" s="21">
        <v>61</v>
      </c>
      <c r="AK44" s="21">
        <v>59</v>
      </c>
      <c r="AL44" s="21">
        <v>498</v>
      </c>
      <c r="AM44" s="21">
        <v>3205.1</v>
      </c>
      <c r="AN44" s="21">
        <v>0</v>
      </c>
      <c r="AO44" s="21">
        <v>19.3</v>
      </c>
      <c r="AP44" s="21">
        <v>0.8</v>
      </c>
      <c r="AQ44" s="21">
        <v>21.5</v>
      </c>
      <c r="AR44" s="21">
        <v>77.7</v>
      </c>
      <c r="AS44" s="21">
        <v>4.5</v>
      </c>
      <c r="AT44" s="21">
        <v>4.4000000000000004</v>
      </c>
      <c r="AU44" s="21">
        <v>119.9</v>
      </c>
      <c r="AV44" s="22" t="s">
        <v>248</v>
      </c>
      <c r="AW44" s="22" t="s">
        <v>249</v>
      </c>
      <c r="AX44" s="22" t="s">
        <v>540</v>
      </c>
      <c r="AY44" s="22" t="s">
        <v>541</v>
      </c>
      <c r="AZ44" s="23">
        <v>1.4846999999999999</v>
      </c>
      <c r="BA44" s="24">
        <v>0.24879999999999999</v>
      </c>
      <c r="BB44" s="24">
        <v>4.4858000000000002</v>
      </c>
      <c r="BC44" s="24">
        <v>0.70789999999999997</v>
      </c>
      <c r="BD44" s="24">
        <v>0.3387</v>
      </c>
      <c r="BE44" s="24">
        <v>0.14530000000000001</v>
      </c>
      <c r="BF44" s="25">
        <v>73.72</v>
      </c>
      <c r="BG44" s="25">
        <v>48.79</v>
      </c>
      <c r="BH44" s="25">
        <v>4.84</v>
      </c>
      <c r="BI44" s="25">
        <v>13.48</v>
      </c>
      <c r="BJ44" s="25">
        <v>14.85</v>
      </c>
    </row>
    <row r="45" spans="1:62" x14ac:dyDescent="0.2">
      <c r="A45" t="s">
        <v>71</v>
      </c>
      <c r="B45">
        <v>48</v>
      </c>
      <c r="C45" t="s">
        <v>72</v>
      </c>
      <c r="D45" t="s">
        <v>250</v>
      </c>
      <c r="E45" t="s">
        <v>6</v>
      </c>
      <c r="F45" t="s">
        <v>222</v>
      </c>
      <c r="G45" t="s">
        <v>7</v>
      </c>
      <c r="H45" t="s">
        <v>75</v>
      </c>
      <c r="I45" t="s">
        <v>251</v>
      </c>
      <c r="J45">
        <v>20</v>
      </c>
      <c r="K45" s="20">
        <v>0.2</v>
      </c>
      <c r="L45">
        <v>0.46364760900080609</v>
      </c>
      <c r="M45">
        <v>1</v>
      </c>
      <c r="O45" s="20">
        <f t="shared" si="6"/>
        <v>0.16666666666666666</v>
      </c>
      <c r="P45">
        <v>0.16666666666666666</v>
      </c>
      <c r="Q45">
        <v>0.42053433528396511</v>
      </c>
      <c r="R45">
        <f t="shared" si="3"/>
        <v>16.666666666666664</v>
      </c>
      <c r="S45">
        <v>0</v>
      </c>
      <c r="T45">
        <f t="shared" si="7"/>
        <v>0</v>
      </c>
      <c r="U45">
        <v>0</v>
      </c>
      <c r="V45">
        <v>140.69999999999999</v>
      </c>
      <c r="W45">
        <v>41.2</v>
      </c>
      <c r="X45">
        <v>81.900000000000006</v>
      </c>
      <c r="Y45">
        <v>83.8</v>
      </c>
      <c r="Z45">
        <v>83.3</v>
      </c>
      <c r="AA45">
        <v>83</v>
      </c>
      <c r="AB45">
        <v>4.8500000000000001E-2</v>
      </c>
      <c r="AC45">
        <v>5.3800000000000001E-2</v>
      </c>
      <c r="AD45">
        <v>9.7999999999999997E-3</v>
      </c>
      <c r="AE45">
        <f t="shared" si="8"/>
        <v>87.954545454545453</v>
      </c>
      <c r="AF45">
        <v>40.07</v>
      </c>
      <c r="AG45">
        <v>22.37</v>
      </c>
      <c r="AH45">
        <f t="shared" si="9"/>
        <v>17.7</v>
      </c>
      <c r="AI45" s="21">
        <v>7.41</v>
      </c>
      <c r="AJ45" s="21">
        <v>60</v>
      </c>
      <c r="AK45" s="21">
        <v>70</v>
      </c>
      <c r="AL45" s="21">
        <v>504</v>
      </c>
      <c r="AM45" s="21">
        <v>3001.3</v>
      </c>
      <c r="AN45" s="21">
        <v>0</v>
      </c>
      <c r="AO45" s="21">
        <v>19.399999999999999</v>
      </c>
      <c r="AP45" s="21">
        <v>0.9</v>
      </c>
      <c r="AQ45" s="21">
        <v>21.7</v>
      </c>
      <c r="AR45" s="21">
        <v>77.400000000000006</v>
      </c>
      <c r="AS45" s="21">
        <v>4.2</v>
      </c>
      <c r="AT45" s="21">
        <v>4.4000000000000004</v>
      </c>
      <c r="AU45" s="21">
        <v>81.900000000000006</v>
      </c>
      <c r="AV45" s="22" t="s">
        <v>252</v>
      </c>
      <c r="AW45" s="22" t="s">
        <v>253</v>
      </c>
      <c r="AX45" s="22" t="s">
        <v>540</v>
      </c>
      <c r="AY45" s="22" t="s">
        <v>541</v>
      </c>
      <c r="AZ45" s="23">
        <v>1.4959800000000001</v>
      </c>
      <c r="BA45" s="24">
        <v>0.1971</v>
      </c>
      <c r="BB45" s="24">
        <v>3.2959999999999998</v>
      </c>
      <c r="BC45" s="24">
        <v>0.51559999999999995</v>
      </c>
      <c r="BD45" s="24">
        <v>0.31</v>
      </c>
      <c r="BE45" s="24">
        <v>0.12590000000000001</v>
      </c>
      <c r="BF45" s="25">
        <v>48.23</v>
      </c>
      <c r="BG45" s="25">
        <v>47.38</v>
      </c>
      <c r="BH45" s="25">
        <v>4.01</v>
      </c>
      <c r="BI45" s="25">
        <v>11.36</v>
      </c>
      <c r="BJ45" s="25">
        <v>13.53</v>
      </c>
    </row>
    <row r="46" spans="1:62" x14ac:dyDescent="0.2">
      <c r="A46" t="s">
        <v>71</v>
      </c>
      <c r="B46">
        <v>49</v>
      </c>
      <c r="C46" t="s">
        <v>72</v>
      </c>
      <c r="D46" t="s">
        <v>254</v>
      </c>
      <c r="E46" t="s">
        <v>6</v>
      </c>
      <c r="F46" t="s">
        <v>222</v>
      </c>
      <c r="G46" t="s">
        <v>7</v>
      </c>
      <c r="H46" t="s">
        <v>75</v>
      </c>
      <c r="I46" t="s">
        <v>255</v>
      </c>
      <c r="J46">
        <v>13.33</v>
      </c>
      <c r="K46" s="20">
        <v>0.1333</v>
      </c>
      <c r="L46">
        <v>0.37374314320749141</v>
      </c>
      <c r="M46">
        <v>0</v>
      </c>
      <c r="O46" s="20">
        <f t="shared" si="6"/>
        <v>0</v>
      </c>
      <c r="P46">
        <v>0</v>
      </c>
      <c r="Q46">
        <v>0</v>
      </c>
      <c r="R46">
        <f t="shared" si="3"/>
        <v>0</v>
      </c>
      <c r="S46">
        <v>0</v>
      </c>
      <c r="T46">
        <f t="shared" si="7"/>
        <v>0</v>
      </c>
      <c r="U46">
        <v>0</v>
      </c>
      <c r="V46">
        <v>129.19999999999999</v>
      </c>
      <c r="W46">
        <v>36.5</v>
      </c>
      <c r="X46">
        <v>81.7</v>
      </c>
      <c r="Y46">
        <v>82.8</v>
      </c>
      <c r="Z46">
        <v>81.599999999999994</v>
      </c>
      <c r="AA46">
        <v>82.033333333333331</v>
      </c>
      <c r="AB46">
        <v>5.0500000000000003E-2</v>
      </c>
      <c r="AC46">
        <v>5.1299999999999998E-2</v>
      </c>
      <c r="AD46">
        <v>8.9999999999999993E-3</v>
      </c>
      <c r="AE46">
        <f t="shared" si="8"/>
        <v>98.108747044917266</v>
      </c>
      <c r="AF46">
        <v>37.25</v>
      </c>
      <c r="AG46">
        <v>20.53</v>
      </c>
      <c r="AH46">
        <f t="shared" si="9"/>
        <v>16.72</v>
      </c>
      <c r="AI46" s="21">
        <v>7.08</v>
      </c>
      <c r="AJ46" s="21">
        <v>49</v>
      </c>
      <c r="AK46" s="21">
        <v>38</v>
      </c>
      <c r="AL46" s="21">
        <v>580</v>
      </c>
      <c r="AM46" s="21">
        <v>3002.9</v>
      </c>
      <c r="AN46" s="21">
        <v>0</v>
      </c>
      <c r="AO46" s="21">
        <v>19.899999999999999</v>
      </c>
      <c r="AP46" s="21">
        <v>0.5</v>
      </c>
      <c r="AQ46" s="21">
        <v>24.3</v>
      </c>
      <c r="AR46" s="21">
        <v>75.3</v>
      </c>
      <c r="AS46" s="21">
        <v>3.5</v>
      </c>
      <c r="AT46" s="21">
        <v>4.5</v>
      </c>
      <c r="AU46" s="21">
        <v>67.3</v>
      </c>
      <c r="AV46" s="22" t="s">
        <v>256</v>
      </c>
      <c r="AW46" s="22" t="s">
        <v>257</v>
      </c>
      <c r="AX46" s="22" t="s">
        <v>540</v>
      </c>
      <c r="AY46" s="22" t="s">
        <v>541</v>
      </c>
      <c r="AZ46" s="23">
        <v>1.1886000000000001</v>
      </c>
      <c r="BA46" s="24">
        <v>0.22989999999999999</v>
      </c>
      <c r="BB46" s="24">
        <v>3.8445999999999998</v>
      </c>
      <c r="BC46" s="24">
        <v>0.5323</v>
      </c>
      <c r="BD46" s="24">
        <v>0.29849999999999999</v>
      </c>
      <c r="BE46" s="24">
        <v>0.12089999999999999</v>
      </c>
      <c r="BF46" s="25">
        <v>68.31</v>
      </c>
      <c r="BG46" s="25">
        <v>88.63</v>
      </c>
      <c r="BH46" s="25">
        <v>4.3</v>
      </c>
      <c r="BI46" s="25">
        <v>11.51</v>
      </c>
      <c r="BJ46" s="25">
        <v>12.13</v>
      </c>
    </row>
    <row r="47" spans="1:62" x14ac:dyDescent="0.2">
      <c r="A47" t="s">
        <v>71</v>
      </c>
      <c r="B47">
        <v>51</v>
      </c>
      <c r="C47" t="s">
        <v>72</v>
      </c>
      <c r="D47" t="s">
        <v>258</v>
      </c>
      <c r="E47" t="s">
        <v>6</v>
      </c>
      <c r="F47" t="s">
        <v>222</v>
      </c>
      <c r="G47" t="s">
        <v>3</v>
      </c>
      <c r="H47" t="s">
        <v>112</v>
      </c>
      <c r="I47" t="s">
        <v>259</v>
      </c>
      <c r="J47">
        <v>86.667000000000002</v>
      </c>
      <c r="K47" s="20">
        <v>0.86667000000000005</v>
      </c>
      <c r="L47">
        <v>1.1970090548896939</v>
      </c>
      <c r="M47">
        <v>0</v>
      </c>
      <c r="O47" s="20">
        <f t="shared" si="6"/>
        <v>0</v>
      </c>
      <c r="P47">
        <v>0</v>
      </c>
      <c r="Q47">
        <v>0</v>
      </c>
      <c r="R47">
        <f t="shared" si="3"/>
        <v>0</v>
      </c>
      <c r="S47">
        <v>0</v>
      </c>
      <c r="T47">
        <f t="shared" si="7"/>
        <v>0</v>
      </c>
      <c r="U47">
        <v>0</v>
      </c>
      <c r="V47">
        <v>105.4</v>
      </c>
      <c r="W47">
        <v>42.1</v>
      </c>
      <c r="X47">
        <v>83.3</v>
      </c>
      <c r="Y47">
        <v>83.9</v>
      </c>
      <c r="Z47">
        <v>83.9</v>
      </c>
      <c r="AA47">
        <v>83.7</v>
      </c>
      <c r="AB47">
        <v>5.0900000000000001E-2</v>
      </c>
      <c r="AC47">
        <v>5.33E-2</v>
      </c>
      <c r="AD47">
        <v>9.2999999999999992E-3</v>
      </c>
      <c r="AE47">
        <f t="shared" si="8"/>
        <v>94.545454545454547</v>
      </c>
      <c r="AF47">
        <v>31.19</v>
      </c>
      <c r="AG47">
        <v>22.37</v>
      </c>
      <c r="AH47">
        <f t="shared" si="9"/>
        <v>8.82</v>
      </c>
      <c r="AI47" s="21">
        <v>7.38</v>
      </c>
      <c r="AJ47" s="21">
        <v>56</v>
      </c>
      <c r="AK47" s="21">
        <v>64</v>
      </c>
      <c r="AL47" s="21">
        <v>378</v>
      </c>
      <c r="AM47" s="21">
        <v>2926.4</v>
      </c>
      <c r="AN47" s="21">
        <v>0</v>
      </c>
      <c r="AO47" s="21">
        <v>17.899999999999999</v>
      </c>
      <c r="AP47" s="21">
        <v>0.9</v>
      </c>
      <c r="AQ47" s="21">
        <v>17.600000000000001</v>
      </c>
      <c r="AR47" s="21">
        <v>81.5</v>
      </c>
      <c r="AS47" s="21">
        <v>4.2</v>
      </c>
      <c r="AT47" s="21">
        <v>4</v>
      </c>
      <c r="AU47" s="21">
        <v>69.099999999999994</v>
      </c>
      <c r="AV47" s="22" t="s">
        <v>260</v>
      </c>
      <c r="AW47" s="22" t="s">
        <v>261</v>
      </c>
      <c r="AX47" s="22" t="s">
        <v>540</v>
      </c>
      <c r="AY47" s="22" t="s">
        <v>541</v>
      </c>
      <c r="AZ47" s="23">
        <v>2.37018</v>
      </c>
      <c r="BA47" s="24">
        <v>0.32579999999999998</v>
      </c>
      <c r="BB47" s="24">
        <v>3.8626</v>
      </c>
      <c r="BC47" s="24">
        <v>0.61160000000000003</v>
      </c>
      <c r="BD47" s="24">
        <v>0.36559999999999998</v>
      </c>
      <c r="BE47" s="24">
        <v>0.1812</v>
      </c>
      <c r="BF47" s="25">
        <v>38.08</v>
      </c>
      <c r="BG47" s="25">
        <v>63.11</v>
      </c>
      <c r="BH47" s="25">
        <v>6.08</v>
      </c>
      <c r="BI47" s="25">
        <v>8.4600000000000009</v>
      </c>
      <c r="BJ47" s="25">
        <v>16.39</v>
      </c>
    </row>
    <row r="48" spans="1:62" x14ac:dyDescent="0.2">
      <c r="A48" t="s">
        <v>71</v>
      </c>
      <c r="B48">
        <v>52</v>
      </c>
      <c r="C48" t="s">
        <v>72</v>
      </c>
      <c r="D48" t="s">
        <v>262</v>
      </c>
      <c r="E48" t="s">
        <v>6</v>
      </c>
      <c r="F48" t="s">
        <v>222</v>
      </c>
      <c r="G48" t="s">
        <v>3</v>
      </c>
      <c r="H48" t="s">
        <v>112</v>
      </c>
      <c r="I48" t="s">
        <v>263</v>
      </c>
      <c r="J48">
        <v>66.667000000000002</v>
      </c>
      <c r="K48" s="20">
        <v>0.66666999999999998</v>
      </c>
      <c r="L48">
        <v>0.95532015366283474</v>
      </c>
      <c r="M48">
        <v>0</v>
      </c>
      <c r="O48" s="20">
        <f t="shared" si="6"/>
        <v>0</v>
      </c>
      <c r="P48">
        <v>0</v>
      </c>
      <c r="Q48">
        <v>0</v>
      </c>
      <c r="R48">
        <f t="shared" si="3"/>
        <v>0</v>
      </c>
      <c r="S48">
        <v>0</v>
      </c>
      <c r="T48">
        <f t="shared" si="7"/>
        <v>0</v>
      </c>
      <c r="U48">
        <v>0</v>
      </c>
      <c r="V48">
        <v>122.6</v>
      </c>
      <c r="W48">
        <v>39.799999999999997</v>
      </c>
      <c r="X48">
        <v>80.599999999999994</v>
      </c>
      <c r="Y48">
        <v>80.7</v>
      </c>
      <c r="Z48">
        <v>83.3</v>
      </c>
      <c r="AA48">
        <v>81.533333333333346</v>
      </c>
      <c r="AB48">
        <v>4.9500000000000002E-2</v>
      </c>
      <c r="AC48">
        <v>5.3600000000000002E-2</v>
      </c>
      <c r="AD48">
        <v>9.4999999999999998E-3</v>
      </c>
      <c r="AE48">
        <f t="shared" si="8"/>
        <v>90.702947845804999</v>
      </c>
      <c r="AF48">
        <v>32.700000000000003</v>
      </c>
      <c r="AG48">
        <v>22.1</v>
      </c>
      <c r="AH48">
        <f t="shared" si="9"/>
        <v>10.600000000000001</v>
      </c>
      <c r="AI48" s="21">
        <v>7.31</v>
      </c>
      <c r="AJ48" s="21">
        <v>61</v>
      </c>
      <c r="AK48" s="21">
        <v>70</v>
      </c>
      <c r="AL48" s="21">
        <v>466</v>
      </c>
      <c r="AM48" s="21">
        <v>3035.3</v>
      </c>
      <c r="AN48" s="21">
        <v>0</v>
      </c>
      <c r="AO48" s="21">
        <v>19.100000000000001</v>
      </c>
      <c r="AP48" s="21">
        <v>0.9</v>
      </c>
      <c r="AQ48" s="21">
        <v>20.399999999999999</v>
      </c>
      <c r="AR48" s="21">
        <v>78.7</v>
      </c>
      <c r="AS48" s="21">
        <v>4.9000000000000004</v>
      </c>
      <c r="AT48" s="21">
        <v>4.8</v>
      </c>
      <c r="AU48" s="21">
        <v>66.2</v>
      </c>
      <c r="AV48" s="22" t="s">
        <v>264</v>
      </c>
      <c r="AW48" s="22" t="s">
        <v>265</v>
      </c>
      <c r="AX48" s="22" t="s">
        <v>540</v>
      </c>
      <c r="AY48" s="22" t="s">
        <v>541</v>
      </c>
      <c r="AZ48" s="23">
        <v>1.5937399999999999</v>
      </c>
      <c r="BA48" s="24">
        <v>0.249</v>
      </c>
      <c r="BB48" s="24">
        <v>3.6941999999999999</v>
      </c>
      <c r="BC48" s="24">
        <v>0.45739999999999997</v>
      </c>
      <c r="BD48" s="24">
        <v>0.30549999999999999</v>
      </c>
      <c r="BE48" s="24">
        <v>0.1343</v>
      </c>
      <c r="BF48" s="25">
        <v>28.05</v>
      </c>
      <c r="BG48" s="25">
        <v>54.26</v>
      </c>
      <c r="BH48" s="25">
        <v>4.1500000000000004</v>
      </c>
      <c r="BI48" s="25">
        <v>10.24</v>
      </c>
      <c r="BJ48" s="25">
        <v>17.68</v>
      </c>
    </row>
    <row r="49" spans="1:62" x14ac:dyDescent="0.2">
      <c r="A49" t="s">
        <v>71</v>
      </c>
      <c r="B49">
        <v>53</v>
      </c>
      <c r="C49" t="s">
        <v>72</v>
      </c>
      <c r="D49" t="s">
        <v>266</v>
      </c>
      <c r="E49" t="s">
        <v>6</v>
      </c>
      <c r="F49" t="s">
        <v>222</v>
      </c>
      <c r="G49" t="s">
        <v>3</v>
      </c>
      <c r="H49" t="s">
        <v>112</v>
      </c>
      <c r="I49" t="s">
        <v>267</v>
      </c>
      <c r="J49">
        <v>33.332999999999998</v>
      </c>
      <c r="K49" s="20">
        <v>0.33333000000000002</v>
      </c>
      <c r="L49">
        <v>0.61547617313206193</v>
      </c>
      <c r="M49">
        <v>2</v>
      </c>
      <c r="O49" s="20">
        <f t="shared" si="6"/>
        <v>0.33333333333333331</v>
      </c>
      <c r="P49">
        <v>0.33333333333333331</v>
      </c>
      <c r="Q49">
        <v>0.61547970867038726</v>
      </c>
      <c r="R49">
        <f t="shared" si="3"/>
        <v>33.333333333333329</v>
      </c>
      <c r="S49">
        <v>0</v>
      </c>
      <c r="T49">
        <f t="shared" si="7"/>
        <v>0</v>
      </c>
      <c r="U49">
        <v>0</v>
      </c>
      <c r="V49">
        <v>122.5</v>
      </c>
      <c r="W49">
        <v>40</v>
      </c>
      <c r="X49">
        <v>82.8</v>
      </c>
      <c r="Y49">
        <v>82.2</v>
      </c>
      <c r="Z49">
        <v>84.4</v>
      </c>
      <c r="AA49">
        <v>83.13333333333334</v>
      </c>
      <c r="AB49">
        <v>4.87E-2</v>
      </c>
      <c r="AC49">
        <v>5.33E-2</v>
      </c>
      <c r="AD49">
        <v>1.03E-2</v>
      </c>
      <c r="AE49">
        <f t="shared" si="8"/>
        <v>89.302325581395365</v>
      </c>
      <c r="AF49">
        <v>35.32</v>
      </c>
      <c r="AG49">
        <v>22.32</v>
      </c>
      <c r="AH49">
        <f t="shared" si="9"/>
        <v>13</v>
      </c>
      <c r="AI49" s="21">
        <v>7.49</v>
      </c>
      <c r="AJ49" s="21">
        <v>67</v>
      </c>
      <c r="AK49" s="21">
        <v>44</v>
      </c>
      <c r="AL49" s="21">
        <v>400</v>
      </c>
      <c r="AM49" s="21">
        <v>2961.8</v>
      </c>
      <c r="AN49" s="21">
        <v>0</v>
      </c>
      <c r="AO49" s="21">
        <v>18.3</v>
      </c>
      <c r="AP49" s="21">
        <v>0.6</v>
      </c>
      <c r="AQ49" s="21">
        <v>18.3</v>
      </c>
      <c r="AR49" s="21">
        <v>81.099999999999994</v>
      </c>
      <c r="AS49" s="21">
        <v>4.5999999999999996</v>
      </c>
      <c r="AT49" s="21">
        <v>4.2</v>
      </c>
      <c r="AU49" s="21">
        <v>62.2</v>
      </c>
      <c r="AV49" s="22" t="s">
        <v>268</v>
      </c>
      <c r="AW49" s="22" t="s">
        <v>269</v>
      </c>
      <c r="AX49" s="22" t="s">
        <v>540</v>
      </c>
      <c r="AY49" s="22" t="s">
        <v>541</v>
      </c>
      <c r="AZ49" s="23">
        <v>1.8230999999999999</v>
      </c>
      <c r="BA49" s="24">
        <v>0.23080000000000001</v>
      </c>
      <c r="BB49" s="24">
        <v>3.2576999999999998</v>
      </c>
      <c r="BC49" s="24">
        <v>0.60780000000000001</v>
      </c>
      <c r="BD49" s="24">
        <v>0.34539999999999998</v>
      </c>
      <c r="BE49" s="24">
        <v>0.14330000000000001</v>
      </c>
      <c r="BF49" s="25">
        <v>34.950000000000003</v>
      </c>
      <c r="BG49" s="25">
        <v>48.44</v>
      </c>
      <c r="BH49" s="25">
        <v>4.53</v>
      </c>
      <c r="BI49" s="25">
        <v>11.14</v>
      </c>
      <c r="BJ49" s="25">
        <v>12.09</v>
      </c>
    </row>
    <row r="50" spans="1:62" x14ac:dyDescent="0.2">
      <c r="A50" t="s">
        <v>71</v>
      </c>
      <c r="B50">
        <v>54</v>
      </c>
      <c r="C50" t="s">
        <v>72</v>
      </c>
      <c r="D50" t="s">
        <v>270</v>
      </c>
      <c r="E50" t="s">
        <v>6</v>
      </c>
      <c r="F50" t="s">
        <v>222</v>
      </c>
      <c r="G50" t="s">
        <v>3</v>
      </c>
      <c r="H50" t="s">
        <v>112</v>
      </c>
      <c r="I50" t="s">
        <v>271</v>
      </c>
      <c r="J50">
        <v>73.332999999999998</v>
      </c>
      <c r="K50" s="20">
        <v>0.73333000000000004</v>
      </c>
      <c r="L50">
        <v>1.0281534556609317</v>
      </c>
      <c r="M50">
        <v>0</v>
      </c>
      <c r="O50" s="20">
        <f t="shared" si="6"/>
        <v>0</v>
      </c>
      <c r="P50">
        <v>0</v>
      </c>
      <c r="Q50">
        <v>0</v>
      </c>
      <c r="R50">
        <f t="shared" si="3"/>
        <v>0</v>
      </c>
      <c r="S50">
        <v>0</v>
      </c>
      <c r="T50">
        <f t="shared" si="7"/>
        <v>0</v>
      </c>
      <c r="U50">
        <v>0</v>
      </c>
      <c r="V50">
        <v>118.6</v>
      </c>
      <c r="W50">
        <v>41.5</v>
      </c>
      <c r="X50">
        <v>83.5</v>
      </c>
      <c r="Y50">
        <v>82.8</v>
      </c>
      <c r="Z50">
        <v>83.1</v>
      </c>
      <c r="AA50">
        <v>83.13333333333334</v>
      </c>
      <c r="AB50">
        <v>5.3900000000000003E-2</v>
      </c>
      <c r="AC50">
        <v>5.8599999999999999E-2</v>
      </c>
      <c r="AD50">
        <v>1.04E-2</v>
      </c>
      <c r="AE50">
        <f t="shared" si="8"/>
        <v>90.248962655601673</v>
      </c>
      <c r="AF50">
        <v>33.4</v>
      </c>
      <c r="AG50">
        <v>22.14</v>
      </c>
      <c r="AH50">
        <f t="shared" si="9"/>
        <v>11.259999999999998</v>
      </c>
      <c r="AI50" s="21">
        <v>7.45</v>
      </c>
      <c r="AJ50" s="21">
        <v>70</v>
      </c>
      <c r="AK50" s="21">
        <v>55</v>
      </c>
      <c r="AL50" s="21">
        <v>446</v>
      </c>
      <c r="AM50" s="21">
        <v>3288.9</v>
      </c>
      <c r="AN50" s="21">
        <v>0</v>
      </c>
      <c r="AO50" s="21">
        <v>18.899999999999999</v>
      </c>
      <c r="AP50" s="21">
        <v>0.7</v>
      </c>
      <c r="AQ50" s="21">
        <v>19.7</v>
      </c>
      <c r="AR50" s="21">
        <v>79.5</v>
      </c>
      <c r="AS50" s="21">
        <v>5.4</v>
      </c>
      <c r="AT50" s="21">
        <v>5.2</v>
      </c>
      <c r="AU50" s="21">
        <v>92.3</v>
      </c>
      <c r="AV50" s="22" t="s">
        <v>272</v>
      </c>
      <c r="AW50" s="22" t="s">
        <v>273</v>
      </c>
      <c r="AX50" s="22" t="s">
        <v>540</v>
      </c>
      <c r="AY50" s="22" t="s">
        <v>541</v>
      </c>
      <c r="AZ50" s="23">
        <v>1.9622200000000001</v>
      </c>
      <c r="BA50" s="24">
        <v>0.30549999999999999</v>
      </c>
      <c r="BB50" s="24">
        <v>3.8702000000000001</v>
      </c>
      <c r="BC50" s="24">
        <v>0.58289999999999997</v>
      </c>
      <c r="BD50" s="24">
        <v>0.37880000000000003</v>
      </c>
      <c r="BE50" s="24">
        <v>0.16489999999999999</v>
      </c>
      <c r="BF50" s="25">
        <v>37.369999999999997</v>
      </c>
      <c r="BG50" s="25">
        <v>60.29</v>
      </c>
      <c r="BH50" s="25">
        <v>5.54</v>
      </c>
      <c r="BI50" s="25">
        <v>10.31</v>
      </c>
      <c r="BJ50" s="25">
        <v>18.62</v>
      </c>
    </row>
    <row r="51" spans="1:62" x14ac:dyDescent="0.2">
      <c r="A51" t="s">
        <v>71</v>
      </c>
      <c r="B51">
        <v>55</v>
      </c>
      <c r="C51" t="s">
        <v>72</v>
      </c>
      <c r="D51" t="s">
        <v>274</v>
      </c>
      <c r="E51" t="s">
        <v>6</v>
      </c>
      <c r="F51" t="s">
        <v>222</v>
      </c>
      <c r="G51" t="s">
        <v>3</v>
      </c>
      <c r="H51" t="s">
        <v>112</v>
      </c>
      <c r="I51" t="s">
        <v>275</v>
      </c>
      <c r="J51">
        <v>60</v>
      </c>
      <c r="K51" s="20">
        <v>0.6</v>
      </c>
      <c r="L51">
        <v>0.88607712379261372</v>
      </c>
      <c r="M51">
        <v>0</v>
      </c>
      <c r="O51" s="20">
        <f t="shared" si="6"/>
        <v>0</v>
      </c>
      <c r="P51">
        <v>0</v>
      </c>
      <c r="Q51">
        <v>0</v>
      </c>
      <c r="R51">
        <f t="shared" si="3"/>
        <v>0</v>
      </c>
      <c r="S51">
        <v>0</v>
      </c>
      <c r="T51">
        <f t="shared" si="7"/>
        <v>0</v>
      </c>
      <c r="U51">
        <v>0</v>
      </c>
      <c r="V51">
        <v>122.1</v>
      </c>
      <c r="W51">
        <v>42.1</v>
      </c>
      <c r="X51">
        <v>82.1</v>
      </c>
      <c r="Y51">
        <v>82.7</v>
      </c>
      <c r="Z51">
        <v>82.7</v>
      </c>
      <c r="AA51">
        <v>82.5</v>
      </c>
      <c r="AB51">
        <v>4.7100000000000003E-2</v>
      </c>
      <c r="AC51">
        <v>5.0500000000000003E-2</v>
      </c>
      <c r="AD51">
        <v>9.1999999999999998E-3</v>
      </c>
      <c r="AE51">
        <f t="shared" si="8"/>
        <v>91.767554479418891</v>
      </c>
      <c r="AF51">
        <v>35.08</v>
      </c>
      <c r="AG51">
        <v>22.13</v>
      </c>
      <c r="AH51">
        <f t="shared" si="9"/>
        <v>12.95</v>
      </c>
      <c r="AI51" s="21">
        <v>7.41</v>
      </c>
      <c r="AJ51" s="21">
        <v>63</v>
      </c>
      <c r="AK51" s="21">
        <v>57</v>
      </c>
      <c r="AL51" s="21">
        <v>491</v>
      </c>
      <c r="AM51" s="21">
        <v>3327.1</v>
      </c>
      <c r="AN51" s="21">
        <v>0</v>
      </c>
      <c r="AO51" s="21">
        <v>19.2</v>
      </c>
      <c r="AP51" s="21">
        <v>0.8</v>
      </c>
      <c r="AQ51" s="21">
        <v>21.3</v>
      </c>
      <c r="AR51" s="21">
        <v>78</v>
      </c>
      <c r="AS51" s="21">
        <v>4.5999999999999996</v>
      </c>
      <c r="AT51" s="21">
        <v>4.3</v>
      </c>
      <c r="AU51" s="21">
        <v>109.5</v>
      </c>
      <c r="AV51" s="22" t="s">
        <v>276</v>
      </c>
      <c r="AW51" s="22" t="s">
        <v>277</v>
      </c>
      <c r="AX51" s="22" t="s">
        <v>540</v>
      </c>
      <c r="AY51" s="22" t="s">
        <v>541</v>
      </c>
      <c r="AZ51" s="23">
        <v>2.2338800000000001</v>
      </c>
      <c r="BA51" s="24">
        <v>0.2868</v>
      </c>
      <c r="BB51" s="24">
        <v>3.7193999999999998</v>
      </c>
      <c r="BC51" s="24">
        <v>0.64800000000000002</v>
      </c>
      <c r="BD51" s="24">
        <v>0.3846</v>
      </c>
      <c r="BE51" s="24">
        <v>0.17219999999999999</v>
      </c>
      <c r="BF51" s="25">
        <v>45.5</v>
      </c>
      <c r="BG51" s="25">
        <v>61.16</v>
      </c>
      <c r="BH51" s="25">
        <v>5.45</v>
      </c>
      <c r="BI51" s="25">
        <v>9.99</v>
      </c>
      <c r="BJ51" s="25">
        <v>15.42</v>
      </c>
    </row>
    <row r="52" spans="1:62" x14ac:dyDescent="0.2">
      <c r="A52" t="s">
        <v>71</v>
      </c>
      <c r="B52">
        <v>56</v>
      </c>
      <c r="C52" t="s">
        <v>72</v>
      </c>
      <c r="D52" t="s">
        <v>278</v>
      </c>
      <c r="E52" t="s">
        <v>6</v>
      </c>
      <c r="F52" t="s">
        <v>222</v>
      </c>
      <c r="G52" t="s">
        <v>3</v>
      </c>
      <c r="H52" t="s">
        <v>112</v>
      </c>
      <c r="I52" t="s">
        <v>279</v>
      </c>
      <c r="J52">
        <v>80</v>
      </c>
      <c r="K52" s="20">
        <v>0.8</v>
      </c>
      <c r="L52">
        <v>1.1071487177940904</v>
      </c>
      <c r="M52">
        <v>0</v>
      </c>
      <c r="O52" s="20">
        <f t="shared" si="6"/>
        <v>0</v>
      </c>
      <c r="P52">
        <v>0</v>
      </c>
      <c r="Q52">
        <v>0</v>
      </c>
      <c r="R52">
        <f t="shared" si="3"/>
        <v>0</v>
      </c>
      <c r="S52">
        <v>0</v>
      </c>
      <c r="T52">
        <f t="shared" si="7"/>
        <v>0</v>
      </c>
      <c r="U52">
        <v>0</v>
      </c>
      <c r="V52">
        <v>119</v>
      </c>
      <c r="W52">
        <v>35.1</v>
      </c>
      <c r="X52">
        <v>83.1</v>
      </c>
      <c r="Y52">
        <v>83.9</v>
      </c>
      <c r="Z52">
        <v>84.6</v>
      </c>
      <c r="AA52">
        <v>83.86666666666666</v>
      </c>
      <c r="AB52">
        <v>5.91E-2</v>
      </c>
      <c r="AC52">
        <v>6.13E-2</v>
      </c>
      <c r="AD52">
        <v>1.12E-2</v>
      </c>
      <c r="AE52">
        <f t="shared" si="8"/>
        <v>95.60878243512974</v>
      </c>
      <c r="AF52">
        <v>37.51</v>
      </c>
      <c r="AG52">
        <v>22.31</v>
      </c>
      <c r="AH52">
        <f t="shared" si="9"/>
        <v>15.2</v>
      </c>
      <c r="AI52" s="21">
        <v>7.41</v>
      </c>
      <c r="AJ52" s="21">
        <v>60</v>
      </c>
      <c r="AK52" s="21">
        <v>30</v>
      </c>
      <c r="AL52" s="21">
        <v>473</v>
      </c>
      <c r="AM52" s="21">
        <v>3092.2</v>
      </c>
      <c r="AN52" s="21">
        <v>0</v>
      </c>
      <c r="AO52" s="21">
        <v>19</v>
      </c>
      <c r="AP52" s="21">
        <v>0.4</v>
      </c>
      <c r="AQ52" s="21">
        <v>20.7</v>
      </c>
      <c r="AR52" s="21">
        <v>78.900000000000006</v>
      </c>
      <c r="AS52" s="21">
        <v>4.4000000000000004</v>
      </c>
      <c r="AT52" s="21">
        <v>3.7</v>
      </c>
      <c r="AU52" s="21">
        <v>72.400000000000006</v>
      </c>
      <c r="AV52" s="22" t="s">
        <v>280</v>
      </c>
      <c r="AW52" s="22" t="s">
        <v>281</v>
      </c>
      <c r="AX52" s="22" t="s">
        <v>540</v>
      </c>
      <c r="AY52" s="22" t="s">
        <v>541</v>
      </c>
      <c r="AZ52" s="23">
        <v>0.92727999999999999</v>
      </c>
      <c r="BA52" s="24">
        <v>0.21590000000000001</v>
      </c>
      <c r="BB52" s="24">
        <v>2.8557000000000001</v>
      </c>
      <c r="BC52" s="24">
        <v>0.57869999999999999</v>
      </c>
      <c r="BD52" s="24">
        <v>0.31180000000000002</v>
      </c>
      <c r="BE52" s="24">
        <v>9.6500000000000002E-2</v>
      </c>
      <c r="BF52" s="25">
        <v>51.71</v>
      </c>
      <c r="BG52" s="25">
        <v>29.26</v>
      </c>
      <c r="BH52" s="25">
        <v>3.09</v>
      </c>
      <c r="BI52" s="25">
        <v>9.49</v>
      </c>
      <c r="BJ52" s="25">
        <v>9.16</v>
      </c>
    </row>
    <row r="53" spans="1:62" x14ac:dyDescent="0.2">
      <c r="A53" t="s">
        <v>71</v>
      </c>
      <c r="B53">
        <v>57</v>
      </c>
      <c r="C53" t="s">
        <v>72</v>
      </c>
      <c r="D53" t="s">
        <v>282</v>
      </c>
      <c r="E53" t="s">
        <v>6</v>
      </c>
      <c r="F53" t="s">
        <v>222</v>
      </c>
      <c r="G53" t="s">
        <v>3</v>
      </c>
      <c r="H53" t="s">
        <v>112</v>
      </c>
      <c r="I53" t="s">
        <v>283</v>
      </c>
      <c r="J53">
        <v>66.67</v>
      </c>
      <c r="K53" s="20">
        <v>0.66669999999999996</v>
      </c>
      <c r="L53">
        <v>0.95535197390555082</v>
      </c>
      <c r="M53">
        <v>0</v>
      </c>
      <c r="O53" s="20">
        <f t="shared" si="6"/>
        <v>0</v>
      </c>
      <c r="P53">
        <v>0</v>
      </c>
      <c r="Q53">
        <v>0</v>
      </c>
      <c r="R53">
        <f t="shared" si="3"/>
        <v>0</v>
      </c>
      <c r="S53">
        <v>0</v>
      </c>
      <c r="T53">
        <f t="shared" si="7"/>
        <v>0</v>
      </c>
      <c r="U53">
        <v>0</v>
      </c>
      <c r="V53">
        <v>114.8</v>
      </c>
      <c r="W53">
        <v>33.799999999999997</v>
      </c>
      <c r="X53">
        <v>81.900000000000006</v>
      </c>
      <c r="Y53">
        <v>81.7</v>
      </c>
      <c r="Z53">
        <v>82.5</v>
      </c>
      <c r="AA53">
        <v>82.033333333333346</v>
      </c>
      <c r="AB53">
        <v>4.8300000000000003E-2</v>
      </c>
      <c r="AC53">
        <v>5.2699999999999997E-2</v>
      </c>
      <c r="AD53">
        <v>9.9000000000000008E-3</v>
      </c>
      <c r="AE53">
        <f t="shared" si="8"/>
        <v>89.719626168224309</v>
      </c>
      <c r="AF53">
        <v>35.53</v>
      </c>
      <c r="AG53">
        <v>22.18</v>
      </c>
      <c r="AH53">
        <f t="shared" si="9"/>
        <v>13.350000000000001</v>
      </c>
      <c r="AI53" s="21">
        <v>7.32</v>
      </c>
      <c r="AJ53" s="21">
        <v>73</v>
      </c>
      <c r="AK53" s="21">
        <v>52</v>
      </c>
      <c r="AL53" s="21">
        <v>469</v>
      </c>
      <c r="AM53" s="21">
        <v>2999.3</v>
      </c>
      <c r="AN53" s="21">
        <v>0</v>
      </c>
      <c r="AO53" s="21">
        <v>19</v>
      </c>
      <c r="AP53" s="21">
        <v>0.7</v>
      </c>
      <c r="AQ53" s="21">
        <v>20.5</v>
      </c>
      <c r="AR53" s="21">
        <v>78.8</v>
      </c>
      <c r="AS53" s="21">
        <v>5.0999999999999996</v>
      </c>
      <c r="AT53" s="21">
        <v>4.4000000000000004</v>
      </c>
      <c r="AU53" s="21">
        <v>53.5</v>
      </c>
      <c r="AV53" s="22" t="s">
        <v>284</v>
      </c>
      <c r="AW53" s="22" t="s">
        <v>285</v>
      </c>
      <c r="AX53" s="22" t="s">
        <v>540</v>
      </c>
      <c r="AY53" s="22" t="s">
        <v>541</v>
      </c>
      <c r="AZ53" s="23">
        <v>1.1030599999999999</v>
      </c>
      <c r="BA53" s="24">
        <v>0.24210000000000001</v>
      </c>
      <c r="BB53" s="24">
        <v>3.5886</v>
      </c>
      <c r="BC53" s="24">
        <v>0.56759999999999999</v>
      </c>
      <c r="BD53" s="24">
        <v>0.28410000000000002</v>
      </c>
      <c r="BE53" s="24">
        <v>0.11899999999999999</v>
      </c>
      <c r="BF53" s="25">
        <v>50.84</v>
      </c>
      <c r="BG53" s="25">
        <v>34.78</v>
      </c>
      <c r="BH53" s="25">
        <v>3.41</v>
      </c>
      <c r="BI53" s="25">
        <v>8.25</v>
      </c>
      <c r="BJ53" s="25">
        <v>11.49</v>
      </c>
    </row>
    <row r="54" spans="1:62" x14ac:dyDescent="0.2">
      <c r="A54" t="s">
        <v>71</v>
      </c>
      <c r="B54">
        <v>58</v>
      </c>
      <c r="C54" t="s">
        <v>72</v>
      </c>
      <c r="D54" t="s">
        <v>286</v>
      </c>
      <c r="E54" t="s">
        <v>6</v>
      </c>
      <c r="F54" t="s">
        <v>222</v>
      </c>
      <c r="G54" t="s">
        <v>3</v>
      </c>
      <c r="H54" t="s">
        <v>112</v>
      </c>
      <c r="I54" t="s">
        <v>287</v>
      </c>
      <c r="J54">
        <v>46.666999999999994</v>
      </c>
      <c r="K54" s="20">
        <v>0.46666999999999997</v>
      </c>
      <c r="L54">
        <v>0.75204342995711382</v>
      </c>
      <c r="M54">
        <v>4</v>
      </c>
      <c r="O54" s="20">
        <f t="shared" si="6"/>
        <v>0.66666666666666663</v>
      </c>
      <c r="P54">
        <v>0.66666666666666663</v>
      </c>
      <c r="Q54">
        <v>0.9553166181245093</v>
      </c>
      <c r="R54">
        <f t="shared" si="3"/>
        <v>66.666666666666657</v>
      </c>
      <c r="S54">
        <v>0</v>
      </c>
      <c r="T54">
        <f t="shared" si="7"/>
        <v>0</v>
      </c>
      <c r="U54">
        <v>0</v>
      </c>
      <c r="V54">
        <v>124.2</v>
      </c>
      <c r="W54">
        <v>37.9</v>
      </c>
      <c r="X54">
        <v>82.2</v>
      </c>
      <c r="Y54">
        <v>82.8</v>
      </c>
      <c r="Z54">
        <v>83.3</v>
      </c>
      <c r="AA54">
        <v>82.766666666666666</v>
      </c>
      <c r="AB54">
        <v>5.2600000000000001E-2</v>
      </c>
      <c r="AC54">
        <v>5.6800000000000003E-2</v>
      </c>
      <c r="AD54">
        <v>0.01</v>
      </c>
      <c r="AE54">
        <f t="shared" si="8"/>
        <v>91.025641025641022</v>
      </c>
      <c r="AF54">
        <v>37.92</v>
      </c>
      <c r="AG54">
        <v>22.47</v>
      </c>
      <c r="AH54">
        <f>AF54-AG54</f>
        <v>15.450000000000003</v>
      </c>
      <c r="AI54" s="21">
        <v>7.41</v>
      </c>
      <c r="AJ54" s="21">
        <v>41</v>
      </c>
      <c r="AK54" s="21">
        <v>25</v>
      </c>
      <c r="AL54" s="21">
        <v>501</v>
      </c>
      <c r="AM54" s="21">
        <v>3286.1</v>
      </c>
      <c r="AN54" s="21">
        <v>0</v>
      </c>
      <c r="AO54" s="21">
        <v>19.2</v>
      </c>
      <c r="AP54" s="21">
        <v>0.3</v>
      </c>
      <c r="AQ54" s="21">
        <v>21.7</v>
      </c>
      <c r="AR54" s="21">
        <v>78</v>
      </c>
      <c r="AS54" s="21">
        <v>3.7</v>
      </c>
      <c r="AT54" s="21">
        <v>3.1</v>
      </c>
      <c r="AU54" s="21">
        <v>54.3</v>
      </c>
      <c r="AV54" s="22" t="s">
        <v>288</v>
      </c>
      <c r="AW54" s="22" t="s">
        <v>289</v>
      </c>
      <c r="AX54" s="22" t="s">
        <v>540</v>
      </c>
      <c r="AY54" s="22" t="s">
        <v>541</v>
      </c>
      <c r="AZ54" s="23">
        <v>0.98462000000000005</v>
      </c>
      <c r="BA54" s="24">
        <v>0.1691</v>
      </c>
      <c r="BB54" s="24">
        <v>2.9727999999999999</v>
      </c>
      <c r="BC54" s="24">
        <v>0.45910000000000001</v>
      </c>
      <c r="BD54" s="24">
        <v>0.26340000000000002</v>
      </c>
      <c r="BE54" s="24">
        <v>9.2999999999999999E-2</v>
      </c>
      <c r="BF54" s="25">
        <v>49.69</v>
      </c>
      <c r="BG54" s="25">
        <v>34.96</v>
      </c>
      <c r="BH54" s="25">
        <v>3.05</v>
      </c>
      <c r="BI54" s="25">
        <v>9.2200000000000006</v>
      </c>
      <c r="BJ54" s="25">
        <v>8.7200000000000006</v>
      </c>
    </row>
    <row r="55" spans="1:62" x14ac:dyDescent="0.2">
      <c r="A55" t="s">
        <v>71</v>
      </c>
      <c r="B55">
        <v>59</v>
      </c>
      <c r="C55" t="s">
        <v>72</v>
      </c>
      <c r="D55" t="s">
        <v>290</v>
      </c>
      <c r="E55" t="s">
        <v>6</v>
      </c>
      <c r="F55" t="s">
        <v>222</v>
      </c>
      <c r="G55" t="s">
        <v>3</v>
      </c>
      <c r="H55" t="s">
        <v>112</v>
      </c>
      <c r="I55" t="s">
        <v>291</v>
      </c>
      <c r="J55">
        <v>26.667000000000002</v>
      </c>
      <c r="K55" s="20">
        <v>0.26667000000000002</v>
      </c>
      <c r="L55">
        <v>0.54264287113396514</v>
      </c>
      <c r="M55">
        <v>0</v>
      </c>
      <c r="O55" s="20">
        <f t="shared" si="6"/>
        <v>0</v>
      </c>
      <c r="P55">
        <v>0</v>
      </c>
      <c r="Q55">
        <v>0</v>
      </c>
      <c r="R55">
        <f t="shared" si="3"/>
        <v>0</v>
      </c>
      <c r="S55">
        <v>0</v>
      </c>
      <c r="T55">
        <f t="shared" si="7"/>
        <v>0</v>
      </c>
      <c r="U55">
        <v>0</v>
      </c>
      <c r="V55">
        <v>118</v>
      </c>
      <c r="W55">
        <v>41.9</v>
      </c>
      <c r="X55">
        <v>81.099999999999994</v>
      </c>
      <c r="Y55">
        <v>82.4</v>
      </c>
      <c r="Z55">
        <v>82.5</v>
      </c>
      <c r="AA55">
        <v>82</v>
      </c>
      <c r="AB55">
        <v>4.5199999999999997E-2</v>
      </c>
      <c r="AC55">
        <v>4.7800000000000002E-2</v>
      </c>
      <c r="AD55">
        <v>8.6999999999999994E-3</v>
      </c>
      <c r="AE55">
        <f t="shared" si="8"/>
        <v>93.350383631713541</v>
      </c>
      <c r="AF55">
        <v>32.299999999999997</v>
      </c>
      <c r="AG55">
        <v>20.52</v>
      </c>
      <c r="AH55">
        <f>AF55-AG55</f>
        <v>11.779999999999998</v>
      </c>
      <c r="AI55" s="21">
        <v>7.45</v>
      </c>
      <c r="AJ55" s="21">
        <v>50</v>
      </c>
      <c r="AK55" s="21">
        <v>54</v>
      </c>
      <c r="AL55" s="21">
        <v>319</v>
      </c>
      <c r="AM55" s="21">
        <v>2764.9</v>
      </c>
      <c r="AN55" s="21">
        <v>0</v>
      </c>
      <c r="AO55" s="21">
        <v>16.600000000000001</v>
      </c>
      <c r="AP55" s="21">
        <v>0.8</v>
      </c>
      <c r="AQ55" s="21">
        <v>16</v>
      </c>
      <c r="AR55" s="21">
        <v>83.2</v>
      </c>
      <c r="AS55" s="21">
        <v>3.6</v>
      </c>
      <c r="AT55" s="21">
        <v>4.0999999999999996</v>
      </c>
      <c r="AU55" s="21">
        <v>30.6</v>
      </c>
      <c r="AV55" s="22" t="s">
        <v>292</v>
      </c>
      <c r="AW55" s="22" t="s">
        <v>293</v>
      </c>
      <c r="AX55" s="22" t="s">
        <v>540</v>
      </c>
      <c r="AY55" s="22" t="s">
        <v>541</v>
      </c>
      <c r="AZ55" s="23">
        <v>1.6717599999999999</v>
      </c>
      <c r="BA55" s="24">
        <v>0.27460000000000001</v>
      </c>
      <c r="BB55" s="24">
        <v>3.4033000000000002</v>
      </c>
      <c r="BC55" s="24">
        <v>0.4698</v>
      </c>
      <c r="BD55" s="24">
        <v>0.317</v>
      </c>
      <c r="BE55" s="24">
        <v>0.14660000000000001</v>
      </c>
      <c r="BF55" s="25">
        <v>33.94</v>
      </c>
      <c r="BG55" s="25">
        <v>54.64</v>
      </c>
      <c r="BH55" s="25">
        <v>4.59</v>
      </c>
      <c r="BI55" s="25">
        <v>6.77</v>
      </c>
      <c r="BJ55" s="25">
        <v>16.16</v>
      </c>
    </row>
    <row r="56" spans="1:62" x14ac:dyDescent="0.2">
      <c r="A56" t="s">
        <v>296</v>
      </c>
      <c r="B56">
        <v>1</v>
      </c>
      <c r="C56" t="s">
        <v>72</v>
      </c>
      <c r="D56" t="s">
        <v>73</v>
      </c>
      <c r="E56" t="s">
        <v>5</v>
      </c>
      <c r="F56" t="s">
        <v>74</v>
      </c>
      <c r="G56" t="s">
        <v>7</v>
      </c>
      <c r="H56" t="s">
        <v>75</v>
      </c>
      <c r="I56" t="s">
        <v>297</v>
      </c>
      <c r="J56">
        <v>0</v>
      </c>
      <c r="K56" s="20">
        <v>0</v>
      </c>
      <c r="L56">
        <v>0</v>
      </c>
      <c r="M56">
        <v>0</v>
      </c>
      <c r="O56" s="20">
        <f t="shared" si="6"/>
        <v>0</v>
      </c>
      <c r="P56">
        <v>0</v>
      </c>
      <c r="Q56">
        <v>0</v>
      </c>
      <c r="R56">
        <f t="shared" si="3"/>
        <v>0</v>
      </c>
      <c r="S56">
        <v>0</v>
      </c>
      <c r="T56">
        <f t="shared" si="7"/>
        <v>0</v>
      </c>
      <c r="U56">
        <v>0</v>
      </c>
      <c r="V56">
        <v>95.5</v>
      </c>
      <c r="W56">
        <v>40.6</v>
      </c>
      <c r="X56">
        <v>81.7</v>
      </c>
      <c r="Y56">
        <v>82.8</v>
      </c>
      <c r="Z56">
        <v>83.5</v>
      </c>
      <c r="AA56">
        <v>82.666666666666671</v>
      </c>
      <c r="AB56">
        <v>4.3400000000000001E-2</v>
      </c>
      <c r="AC56">
        <v>5.8000000000000003E-2</v>
      </c>
      <c r="AD56">
        <v>9.4999999999999998E-3</v>
      </c>
      <c r="AE56">
        <f t="shared" si="8"/>
        <v>69.896907216494839</v>
      </c>
      <c r="AF56">
        <v>30.14</v>
      </c>
      <c r="AG56">
        <v>22.18</v>
      </c>
      <c r="AH56">
        <f>AF56-AG56</f>
        <v>7.9600000000000009</v>
      </c>
      <c r="AI56" s="30">
        <v>6.85</v>
      </c>
      <c r="AJ56" s="30">
        <v>91</v>
      </c>
      <c r="AK56" s="30">
        <v>137</v>
      </c>
      <c r="AL56" s="30">
        <v>455</v>
      </c>
      <c r="AM56" s="30">
        <v>3134.8</v>
      </c>
      <c r="AN56" s="30">
        <v>0</v>
      </c>
      <c r="AO56" s="30">
        <v>19.100000000000001</v>
      </c>
      <c r="AP56" s="30">
        <v>1.8</v>
      </c>
      <c r="AQ56" s="30">
        <v>19.8</v>
      </c>
      <c r="AR56" s="30">
        <v>78.400000000000006</v>
      </c>
      <c r="AS56" s="30">
        <v>5.0999999999999996</v>
      </c>
      <c r="AT56" s="30">
        <v>6.2</v>
      </c>
      <c r="AU56" s="30">
        <v>41.4</v>
      </c>
    </row>
    <row r="57" spans="1:62" x14ac:dyDescent="0.2">
      <c r="A57" t="s">
        <v>296</v>
      </c>
      <c r="B57">
        <v>2</v>
      </c>
      <c r="C57" t="s">
        <v>72</v>
      </c>
      <c r="D57" t="s">
        <v>79</v>
      </c>
      <c r="E57" t="s">
        <v>5</v>
      </c>
      <c r="F57" t="s">
        <v>74</v>
      </c>
      <c r="G57" t="s">
        <v>7</v>
      </c>
      <c r="H57" t="s">
        <v>75</v>
      </c>
      <c r="I57" t="s">
        <v>299</v>
      </c>
      <c r="J57">
        <v>0</v>
      </c>
      <c r="K57" s="20">
        <v>0</v>
      </c>
      <c r="L57">
        <v>0</v>
      </c>
      <c r="M57">
        <v>0</v>
      </c>
      <c r="O57" s="20">
        <f t="shared" si="6"/>
        <v>0</v>
      </c>
      <c r="P57">
        <v>0</v>
      </c>
      <c r="Q57">
        <v>0</v>
      </c>
      <c r="R57">
        <f t="shared" si="3"/>
        <v>0</v>
      </c>
      <c r="S57">
        <v>0</v>
      </c>
      <c r="T57">
        <f t="shared" si="7"/>
        <v>0</v>
      </c>
      <c r="U57">
        <v>0</v>
      </c>
      <c r="V57">
        <v>101</v>
      </c>
      <c r="W57">
        <v>34.299999999999997</v>
      </c>
      <c r="X57">
        <v>83.2</v>
      </c>
      <c r="Y57">
        <v>80</v>
      </c>
      <c r="Z57">
        <v>84.1</v>
      </c>
      <c r="AA57">
        <v>82.433333333333323</v>
      </c>
      <c r="AB57">
        <v>3.4299999999999997E-2</v>
      </c>
      <c r="AC57">
        <v>4.4900000000000002E-2</v>
      </c>
      <c r="AD57">
        <v>7.6E-3</v>
      </c>
      <c r="AE57">
        <f>100*((AB57-AD57)/(AC57-AD57))</f>
        <v>71.581769436997305</v>
      </c>
      <c r="AF57">
        <v>31.63</v>
      </c>
      <c r="AG57">
        <v>22.12</v>
      </c>
      <c r="AH57">
        <f t="shared" ref="AH57:AH103" si="10">AF57-AG57</f>
        <v>9.509999999999998</v>
      </c>
      <c r="AI57" s="30">
        <v>6.71</v>
      </c>
      <c r="AJ57" s="30">
        <v>81</v>
      </c>
      <c r="AK57" s="30">
        <v>136</v>
      </c>
      <c r="AL57" s="30">
        <v>487</v>
      </c>
      <c r="AM57" s="30">
        <v>3102.4</v>
      </c>
      <c r="AN57" s="30">
        <v>2</v>
      </c>
      <c r="AO57" s="30">
        <v>21.4</v>
      </c>
      <c r="AP57" s="30">
        <v>1.6</v>
      </c>
      <c r="AQ57" s="30">
        <v>19</v>
      </c>
      <c r="AR57" s="30">
        <v>70.099999999999994</v>
      </c>
      <c r="AS57" s="30">
        <v>4.7</v>
      </c>
      <c r="AT57" s="30">
        <v>5.2</v>
      </c>
      <c r="AU57" s="30">
        <v>45</v>
      </c>
    </row>
    <row r="58" spans="1:62" x14ac:dyDescent="0.2">
      <c r="A58" t="s">
        <v>296</v>
      </c>
      <c r="B58">
        <v>3</v>
      </c>
      <c r="C58" t="s">
        <v>72</v>
      </c>
      <c r="D58" t="s">
        <v>83</v>
      </c>
      <c r="E58" t="s">
        <v>5</v>
      </c>
      <c r="F58" t="s">
        <v>74</v>
      </c>
      <c r="G58" t="s">
        <v>7</v>
      </c>
      <c r="H58" t="s">
        <v>75</v>
      </c>
      <c r="I58" t="s">
        <v>301</v>
      </c>
      <c r="J58">
        <v>0</v>
      </c>
      <c r="K58" s="20">
        <v>0</v>
      </c>
      <c r="L58">
        <v>0</v>
      </c>
      <c r="M58">
        <v>0</v>
      </c>
      <c r="O58" s="20">
        <f t="shared" si="6"/>
        <v>0</v>
      </c>
      <c r="P58">
        <v>0</v>
      </c>
      <c r="Q58">
        <v>0</v>
      </c>
      <c r="R58">
        <f t="shared" si="3"/>
        <v>0</v>
      </c>
      <c r="S58">
        <v>0</v>
      </c>
      <c r="T58">
        <f t="shared" si="7"/>
        <v>0</v>
      </c>
      <c r="U58">
        <v>0</v>
      </c>
      <c r="V58">
        <v>113</v>
      </c>
      <c r="W58">
        <v>34.4</v>
      </c>
      <c r="X58">
        <v>83.1</v>
      </c>
      <c r="Y58">
        <v>83.3</v>
      </c>
      <c r="Z58">
        <v>83.9</v>
      </c>
      <c r="AA58">
        <v>83.433333333333323</v>
      </c>
      <c r="AB58">
        <v>3.3999999999999998E-3</v>
      </c>
      <c r="AC58">
        <v>4.5699999999999998E-2</v>
      </c>
      <c r="AD58">
        <v>6.7999999999999996E-3</v>
      </c>
      <c r="AE58">
        <f>((AB58-AD58)/(AC58-AD58))*100</f>
        <v>-8.7403598971722367</v>
      </c>
      <c r="AF58">
        <v>32.049999999999997</v>
      </c>
      <c r="AG58">
        <v>21.6</v>
      </c>
      <c r="AH58">
        <f t="shared" si="10"/>
        <v>10.449999999999996</v>
      </c>
      <c r="AI58" s="30">
        <v>7.35</v>
      </c>
      <c r="AJ58" s="30">
        <v>105</v>
      </c>
      <c r="AK58" s="30">
        <v>111</v>
      </c>
      <c r="AL58" s="30">
        <v>308</v>
      </c>
      <c r="AM58" s="30">
        <v>3096.8</v>
      </c>
      <c r="AN58" s="30">
        <v>0</v>
      </c>
      <c r="AO58" s="30">
        <v>17.899999999999999</v>
      </c>
      <c r="AP58" s="30">
        <v>1.6</v>
      </c>
      <c r="AQ58" s="30">
        <v>14.4</v>
      </c>
      <c r="AR58" s="30">
        <v>84</v>
      </c>
      <c r="AS58" s="30">
        <v>6</v>
      </c>
      <c r="AT58" s="30">
        <v>6.4</v>
      </c>
      <c r="AU58" s="30">
        <v>35.200000000000003</v>
      </c>
    </row>
    <row r="59" spans="1:62" x14ac:dyDescent="0.2">
      <c r="A59" t="s">
        <v>296</v>
      </c>
      <c r="B59">
        <v>4</v>
      </c>
      <c r="C59" t="s">
        <v>72</v>
      </c>
      <c r="D59" t="s">
        <v>87</v>
      </c>
      <c r="E59" t="s">
        <v>5</v>
      </c>
      <c r="F59" t="s">
        <v>74</v>
      </c>
      <c r="G59" t="s">
        <v>7</v>
      </c>
      <c r="H59" t="s">
        <v>75</v>
      </c>
      <c r="I59" t="s">
        <v>303</v>
      </c>
      <c r="J59">
        <v>0</v>
      </c>
      <c r="K59" s="20">
        <v>0</v>
      </c>
      <c r="L59">
        <v>0</v>
      </c>
      <c r="M59">
        <v>0</v>
      </c>
      <c r="O59" s="20">
        <f t="shared" si="6"/>
        <v>0</v>
      </c>
      <c r="P59">
        <v>0</v>
      </c>
      <c r="Q59">
        <v>0</v>
      </c>
      <c r="R59">
        <f t="shared" si="3"/>
        <v>0</v>
      </c>
      <c r="S59">
        <v>0</v>
      </c>
      <c r="T59">
        <f t="shared" si="7"/>
        <v>0</v>
      </c>
      <c r="U59">
        <v>0</v>
      </c>
      <c r="V59">
        <v>105</v>
      </c>
      <c r="W59">
        <v>46.8</v>
      </c>
      <c r="X59">
        <v>81.400000000000006</v>
      </c>
      <c r="Y59">
        <v>80.099999999999994</v>
      </c>
      <c r="Z59">
        <v>80.400000000000006</v>
      </c>
      <c r="AA59">
        <v>80.63333333333334</v>
      </c>
      <c r="AB59">
        <v>4.1399999999999999E-2</v>
      </c>
      <c r="AC59">
        <v>5.7599999999999998E-2</v>
      </c>
      <c r="AD59">
        <v>8.8999999999999999E-3</v>
      </c>
      <c r="AE59">
        <f>((AB59-AD59)/(AC59-AD59))*100</f>
        <v>66.735112936344976</v>
      </c>
      <c r="AF59">
        <v>30.91</v>
      </c>
      <c r="AG59">
        <v>22.2</v>
      </c>
      <c r="AH59">
        <f t="shared" si="10"/>
        <v>8.7100000000000009</v>
      </c>
      <c r="AI59" s="30">
        <v>6.73</v>
      </c>
      <c r="AJ59" s="30">
        <v>75</v>
      </c>
      <c r="AK59" s="30">
        <v>102</v>
      </c>
      <c r="AL59" s="30">
        <v>490</v>
      </c>
      <c r="AM59" s="30">
        <v>3124.3</v>
      </c>
      <c r="AN59" s="30">
        <v>2</v>
      </c>
      <c r="AO59" s="30">
        <v>21.3</v>
      </c>
      <c r="AP59" s="30">
        <v>1.2</v>
      </c>
      <c r="AQ59" s="30">
        <v>19.100000000000001</v>
      </c>
      <c r="AR59" s="30">
        <v>70.3</v>
      </c>
      <c r="AS59" s="30">
        <v>3.9</v>
      </c>
      <c r="AT59" s="30">
        <v>4.7</v>
      </c>
      <c r="AU59" s="30">
        <v>28.7</v>
      </c>
    </row>
    <row r="60" spans="1:62" x14ac:dyDescent="0.2">
      <c r="A60" t="s">
        <v>296</v>
      </c>
      <c r="B60">
        <v>5</v>
      </c>
      <c r="C60" t="s">
        <v>72</v>
      </c>
      <c r="D60" t="s">
        <v>91</v>
      </c>
      <c r="E60" t="s">
        <v>5</v>
      </c>
      <c r="F60" t="s">
        <v>74</v>
      </c>
      <c r="G60" t="s">
        <v>7</v>
      </c>
      <c r="H60" t="s">
        <v>75</v>
      </c>
      <c r="I60" t="s">
        <v>305</v>
      </c>
      <c r="J60">
        <v>0</v>
      </c>
      <c r="K60" s="20">
        <v>0</v>
      </c>
      <c r="L60">
        <v>0</v>
      </c>
      <c r="M60">
        <v>0</v>
      </c>
      <c r="O60" s="20">
        <f t="shared" si="6"/>
        <v>0</v>
      </c>
      <c r="P60">
        <v>0</v>
      </c>
      <c r="Q60">
        <v>0</v>
      </c>
      <c r="R60">
        <f t="shared" si="3"/>
        <v>0</v>
      </c>
      <c r="S60">
        <v>0</v>
      </c>
      <c r="T60">
        <f t="shared" si="7"/>
        <v>0</v>
      </c>
      <c r="U60">
        <v>0</v>
      </c>
      <c r="V60">
        <v>101</v>
      </c>
      <c r="W60">
        <v>41</v>
      </c>
      <c r="X60">
        <v>78.099999999999994</v>
      </c>
      <c r="Y60">
        <v>80</v>
      </c>
      <c r="Z60">
        <v>78.900000000000006</v>
      </c>
      <c r="AA60">
        <v>79</v>
      </c>
      <c r="AB60">
        <v>4.58E-2</v>
      </c>
      <c r="AC60">
        <v>6.0299999999999999E-2</v>
      </c>
      <c r="AD60">
        <v>8.8999999999999999E-3</v>
      </c>
      <c r="AE60">
        <f>100*((AB60-AD60)/(AC60-AD60))</f>
        <v>71.789883268482484</v>
      </c>
      <c r="AF60">
        <v>31.34</v>
      </c>
      <c r="AG60">
        <v>21.99</v>
      </c>
      <c r="AH60">
        <f t="shared" si="10"/>
        <v>9.3500000000000014</v>
      </c>
      <c r="AI60" s="30">
        <v>7.02</v>
      </c>
      <c r="AJ60" s="30">
        <v>78</v>
      </c>
      <c r="AK60" s="30">
        <v>127</v>
      </c>
      <c r="AL60" s="30">
        <v>489</v>
      </c>
      <c r="AM60" s="30">
        <v>3231.9</v>
      </c>
      <c r="AN60" s="30">
        <v>0</v>
      </c>
      <c r="AO60" s="30">
        <v>19.399999999999999</v>
      </c>
      <c r="AP60" s="30">
        <v>1.7</v>
      </c>
      <c r="AQ60" s="30">
        <v>21</v>
      </c>
      <c r="AR60" s="30">
        <v>77.3</v>
      </c>
      <c r="AS60" s="30">
        <v>4.0999999999999996</v>
      </c>
      <c r="AT60" s="30">
        <v>4.8</v>
      </c>
      <c r="AU60" s="30">
        <v>33.799999999999997</v>
      </c>
    </row>
    <row r="61" spans="1:62" x14ac:dyDescent="0.2">
      <c r="A61" t="s">
        <v>296</v>
      </c>
      <c r="B61">
        <v>6</v>
      </c>
      <c r="C61" t="s">
        <v>72</v>
      </c>
      <c r="D61" t="s">
        <v>95</v>
      </c>
      <c r="E61" t="s">
        <v>5</v>
      </c>
      <c r="F61" t="s">
        <v>74</v>
      </c>
      <c r="G61" t="s">
        <v>7</v>
      </c>
      <c r="H61" t="s">
        <v>75</v>
      </c>
      <c r="I61" t="s">
        <v>307</v>
      </c>
      <c r="J61">
        <v>0</v>
      </c>
      <c r="K61" s="20">
        <v>0</v>
      </c>
      <c r="L61">
        <v>0</v>
      </c>
      <c r="M61">
        <v>0</v>
      </c>
      <c r="O61" s="20">
        <f t="shared" si="6"/>
        <v>0</v>
      </c>
      <c r="P61">
        <v>0</v>
      </c>
      <c r="Q61">
        <v>0</v>
      </c>
      <c r="R61">
        <f t="shared" si="3"/>
        <v>0</v>
      </c>
      <c r="S61">
        <v>0</v>
      </c>
      <c r="T61">
        <f t="shared" si="7"/>
        <v>0</v>
      </c>
      <c r="U61">
        <v>0</v>
      </c>
      <c r="V61">
        <v>103</v>
      </c>
      <c r="W61">
        <v>42.5</v>
      </c>
      <c r="X61">
        <v>79.400000000000006</v>
      </c>
      <c r="Y61">
        <v>78.400000000000006</v>
      </c>
      <c r="Z61">
        <v>79.7</v>
      </c>
      <c r="AA61">
        <v>79.166666666666671</v>
      </c>
      <c r="AB61">
        <v>3.2199999999999999E-2</v>
      </c>
      <c r="AC61">
        <v>4.5999999999999999E-2</v>
      </c>
      <c r="AD61">
        <v>7.7999999999999996E-3</v>
      </c>
      <c r="AE61">
        <f>((AB61-AD61)/(AC61-AD61))*100</f>
        <v>63.874345549738223</v>
      </c>
      <c r="AF61">
        <v>32.96</v>
      </c>
      <c r="AG61">
        <v>22.2</v>
      </c>
      <c r="AH61">
        <f t="shared" si="10"/>
        <v>10.760000000000002</v>
      </c>
      <c r="AI61" s="30">
        <v>7.16</v>
      </c>
      <c r="AJ61" s="30">
        <v>81</v>
      </c>
      <c r="AK61" s="30">
        <v>110</v>
      </c>
      <c r="AL61" s="30">
        <v>414</v>
      </c>
      <c r="AM61" s="30">
        <v>3792.3</v>
      </c>
      <c r="AN61" s="30">
        <v>0</v>
      </c>
      <c r="AO61" s="30">
        <v>18.7</v>
      </c>
      <c r="AP61" s="30">
        <v>1.5</v>
      </c>
      <c r="AQ61" s="30">
        <v>18.399999999999999</v>
      </c>
      <c r="AR61" s="30">
        <v>80.099999999999994</v>
      </c>
      <c r="AS61" s="30">
        <v>4.4000000000000004</v>
      </c>
      <c r="AT61" s="30">
        <v>4.5999999999999996</v>
      </c>
      <c r="AU61" s="30">
        <v>41.3</v>
      </c>
    </row>
    <row r="62" spans="1:62" x14ac:dyDescent="0.2">
      <c r="A62" t="s">
        <v>296</v>
      </c>
      <c r="B62">
        <v>7</v>
      </c>
      <c r="C62" t="s">
        <v>72</v>
      </c>
      <c r="D62" t="s">
        <v>99</v>
      </c>
      <c r="E62" t="s">
        <v>5</v>
      </c>
      <c r="F62" t="s">
        <v>74</v>
      </c>
      <c r="G62" t="s">
        <v>7</v>
      </c>
      <c r="H62" t="s">
        <v>75</v>
      </c>
      <c r="I62" t="s">
        <v>309</v>
      </c>
      <c r="J62">
        <v>0</v>
      </c>
      <c r="K62" s="20">
        <v>0</v>
      </c>
      <c r="L62">
        <v>0</v>
      </c>
      <c r="M62">
        <v>0</v>
      </c>
      <c r="O62" s="20">
        <f t="shared" si="6"/>
        <v>0</v>
      </c>
      <c r="P62">
        <v>0</v>
      </c>
      <c r="Q62">
        <v>0</v>
      </c>
      <c r="R62">
        <f t="shared" si="3"/>
        <v>0</v>
      </c>
      <c r="S62">
        <v>0</v>
      </c>
      <c r="T62">
        <f t="shared" si="7"/>
        <v>0</v>
      </c>
      <c r="U62">
        <v>0</v>
      </c>
      <c r="V62">
        <v>112</v>
      </c>
      <c r="W62">
        <v>30.4</v>
      </c>
      <c r="X62">
        <v>76.400000000000006</v>
      </c>
      <c r="Y62">
        <v>85.6</v>
      </c>
      <c r="Z62">
        <v>82.7</v>
      </c>
      <c r="AA62">
        <v>81.566666666666663</v>
      </c>
      <c r="AB62">
        <v>3.5499999999999997E-2</v>
      </c>
      <c r="AC62">
        <v>4.87E-2</v>
      </c>
      <c r="AD62">
        <v>6.6E-3</v>
      </c>
      <c r="AE62">
        <f>((AB62-AD62)/(AC62-AD62))*100</f>
        <v>68.646080760095003</v>
      </c>
      <c r="AF62">
        <v>32.92</v>
      </c>
      <c r="AG62">
        <v>22.05</v>
      </c>
      <c r="AH62">
        <f t="shared" si="10"/>
        <v>10.870000000000001</v>
      </c>
      <c r="AI62" s="30">
        <v>6.79</v>
      </c>
      <c r="AJ62" s="30">
        <v>68</v>
      </c>
      <c r="AK62" s="30">
        <v>89</v>
      </c>
      <c r="AL62" s="30">
        <v>555</v>
      </c>
      <c r="AM62" s="30">
        <v>3397.5</v>
      </c>
      <c r="AN62" s="30">
        <v>2</v>
      </c>
      <c r="AO62" s="30">
        <v>21.9</v>
      </c>
      <c r="AP62" s="30">
        <v>1</v>
      </c>
      <c r="AQ62" s="30">
        <v>21.2</v>
      </c>
      <c r="AR62" s="30">
        <v>68.599999999999994</v>
      </c>
      <c r="AS62" s="30">
        <v>3.8</v>
      </c>
      <c r="AT62" s="30">
        <v>4.2</v>
      </c>
      <c r="AU62" s="30">
        <v>35.200000000000003</v>
      </c>
    </row>
    <row r="63" spans="1:62" x14ac:dyDescent="0.2">
      <c r="A63" t="s">
        <v>296</v>
      </c>
      <c r="B63">
        <v>8</v>
      </c>
      <c r="C63" t="s">
        <v>72</v>
      </c>
      <c r="D63" t="s">
        <v>103</v>
      </c>
      <c r="E63" t="s">
        <v>5</v>
      </c>
      <c r="F63" t="s">
        <v>74</v>
      </c>
      <c r="G63" t="s">
        <v>7</v>
      </c>
      <c r="H63" t="s">
        <v>75</v>
      </c>
      <c r="I63" t="s">
        <v>311</v>
      </c>
      <c r="J63">
        <v>0</v>
      </c>
      <c r="K63" s="20">
        <v>0</v>
      </c>
      <c r="L63">
        <v>0</v>
      </c>
      <c r="M63">
        <v>0</v>
      </c>
      <c r="O63" s="20">
        <f t="shared" si="6"/>
        <v>0</v>
      </c>
      <c r="P63">
        <v>0</v>
      </c>
      <c r="Q63">
        <v>0</v>
      </c>
      <c r="R63">
        <f t="shared" si="3"/>
        <v>0</v>
      </c>
      <c r="S63">
        <v>0</v>
      </c>
      <c r="T63">
        <f t="shared" si="7"/>
        <v>0</v>
      </c>
      <c r="U63">
        <v>0</v>
      </c>
      <c r="V63">
        <v>105</v>
      </c>
      <c r="W63">
        <v>29.9</v>
      </c>
      <c r="X63">
        <v>79.3</v>
      </c>
      <c r="Y63">
        <v>81.8</v>
      </c>
      <c r="Z63">
        <v>80.599999999999994</v>
      </c>
      <c r="AA63">
        <v>80.566666666666663</v>
      </c>
      <c r="AB63">
        <v>3.3099999999999997E-2</v>
      </c>
      <c r="AC63">
        <v>4.7800000000000002E-2</v>
      </c>
      <c r="AD63">
        <v>7.0000000000000001E-3</v>
      </c>
      <c r="AE63">
        <f>100*((AB63-AD63)/(AC63-AD63))</f>
        <v>63.970588235294116</v>
      </c>
      <c r="AF63">
        <v>32.159999999999997</v>
      </c>
      <c r="AG63">
        <v>22.21</v>
      </c>
      <c r="AH63">
        <f t="shared" si="10"/>
        <v>9.9499999999999957</v>
      </c>
      <c r="AI63" s="30">
        <v>7.19</v>
      </c>
      <c r="AJ63" s="30">
        <v>75</v>
      </c>
      <c r="AK63" s="30">
        <v>104</v>
      </c>
      <c r="AL63" s="30">
        <v>478</v>
      </c>
      <c r="AM63" s="30">
        <v>4001.6</v>
      </c>
      <c r="AN63" s="30">
        <v>0</v>
      </c>
      <c r="AO63" s="30">
        <v>19.3</v>
      </c>
      <c r="AP63" s="30">
        <v>1.4</v>
      </c>
      <c r="AQ63" s="30">
        <v>20.7</v>
      </c>
      <c r="AR63" s="30">
        <v>77.900000000000006</v>
      </c>
      <c r="AS63" s="30">
        <v>6</v>
      </c>
      <c r="AT63" s="30">
        <v>4.5999999999999996</v>
      </c>
      <c r="AU63" s="30">
        <v>46.5</v>
      </c>
    </row>
    <row r="64" spans="1:62" x14ac:dyDescent="0.2">
      <c r="A64" t="s">
        <v>296</v>
      </c>
      <c r="B64">
        <v>11</v>
      </c>
      <c r="C64" t="s">
        <v>72</v>
      </c>
      <c r="D64" t="s">
        <v>111</v>
      </c>
      <c r="E64" t="s">
        <v>5</v>
      </c>
      <c r="F64" t="s">
        <v>74</v>
      </c>
      <c r="G64" t="s">
        <v>3</v>
      </c>
      <c r="H64" t="s">
        <v>112</v>
      </c>
      <c r="I64" t="s">
        <v>313</v>
      </c>
      <c r="J64">
        <v>0</v>
      </c>
      <c r="K64" s="20">
        <v>0</v>
      </c>
      <c r="L64">
        <v>0</v>
      </c>
      <c r="M64">
        <v>0</v>
      </c>
      <c r="O64" s="20">
        <f t="shared" si="6"/>
        <v>0</v>
      </c>
      <c r="P64">
        <v>0</v>
      </c>
      <c r="Q64">
        <v>0</v>
      </c>
      <c r="R64">
        <f t="shared" si="3"/>
        <v>0</v>
      </c>
      <c r="S64">
        <v>0</v>
      </c>
      <c r="T64">
        <f t="shared" si="7"/>
        <v>0</v>
      </c>
      <c r="U64">
        <v>0</v>
      </c>
      <c r="V64">
        <v>100</v>
      </c>
      <c r="W64">
        <v>17.8</v>
      </c>
      <c r="X64">
        <v>85.8</v>
      </c>
      <c r="Y64">
        <v>86.8</v>
      </c>
      <c r="Z64">
        <v>84.3</v>
      </c>
      <c r="AA64">
        <v>85.633333333333326</v>
      </c>
      <c r="AB64">
        <v>4.2200000000000001E-2</v>
      </c>
      <c r="AC64">
        <v>5.7299999999999997E-2</v>
      </c>
      <c r="AD64">
        <v>9.7000000000000003E-3</v>
      </c>
      <c r="AE64">
        <f>((AB64-AD64)/(AC64-AD64))*100</f>
        <v>68.277310924369758</v>
      </c>
      <c r="AF64">
        <v>31.19</v>
      </c>
      <c r="AG64">
        <v>22.37</v>
      </c>
      <c r="AH64">
        <f t="shared" si="10"/>
        <v>8.82</v>
      </c>
      <c r="AI64" s="30">
        <v>7.17</v>
      </c>
      <c r="AJ64" s="30">
        <v>97</v>
      </c>
      <c r="AK64" s="30">
        <v>115</v>
      </c>
      <c r="AL64" s="30">
        <v>424</v>
      </c>
      <c r="AM64" s="30">
        <v>3981.4</v>
      </c>
      <c r="AN64" s="30">
        <v>0</v>
      </c>
      <c r="AO64" s="30">
        <v>18.8</v>
      </c>
      <c r="AP64" s="30">
        <v>1.6</v>
      </c>
      <c r="AQ64" s="30">
        <v>18.8</v>
      </c>
      <c r="AR64" s="30">
        <v>79.7</v>
      </c>
      <c r="AS64" s="30">
        <v>5.5</v>
      </c>
      <c r="AT64" s="30">
        <v>5.2</v>
      </c>
      <c r="AU64" s="30">
        <v>48.2</v>
      </c>
    </row>
    <row r="65" spans="1:47" x14ac:dyDescent="0.2">
      <c r="A65" t="s">
        <v>296</v>
      </c>
      <c r="B65">
        <v>12</v>
      </c>
      <c r="C65" t="s">
        <v>72</v>
      </c>
      <c r="D65" t="s">
        <v>116</v>
      </c>
      <c r="E65" t="s">
        <v>5</v>
      </c>
      <c r="F65" t="s">
        <v>74</v>
      </c>
      <c r="G65" t="s">
        <v>3</v>
      </c>
      <c r="H65" t="s">
        <v>112</v>
      </c>
      <c r="I65" t="s">
        <v>315</v>
      </c>
      <c r="J65">
        <v>21.428599999999999</v>
      </c>
      <c r="K65" s="20">
        <v>0.214286</v>
      </c>
      <c r="L65">
        <v>0.48127572209757097</v>
      </c>
      <c r="M65">
        <v>2</v>
      </c>
      <c r="O65" s="20">
        <f t="shared" si="6"/>
        <v>0.33333333333333331</v>
      </c>
      <c r="P65">
        <v>0.33333333333333331</v>
      </c>
      <c r="Q65">
        <v>0.61547970867038726</v>
      </c>
      <c r="R65">
        <f t="shared" si="3"/>
        <v>33.333333333333329</v>
      </c>
      <c r="S65">
        <v>0</v>
      </c>
      <c r="T65">
        <f t="shared" si="7"/>
        <v>0</v>
      </c>
      <c r="U65">
        <v>0</v>
      </c>
      <c r="V65">
        <v>107</v>
      </c>
      <c r="W65">
        <v>26</v>
      </c>
      <c r="X65">
        <v>83.3</v>
      </c>
      <c r="Y65">
        <v>84.3</v>
      </c>
      <c r="Z65">
        <v>82.6</v>
      </c>
      <c r="AA65">
        <v>83.399999999999991</v>
      </c>
      <c r="AB65">
        <v>4.7100000000000003E-2</v>
      </c>
      <c r="AC65">
        <v>6.2100000000000002E-2</v>
      </c>
      <c r="AD65">
        <v>9.7999999999999997E-3</v>
      </c>
      <c r="AE65">
        <f>((AB65-AD65)/(AC65-AD65))*100</f>
        <v>71.319311663479922</v>
      </c>
      <c r="AF65">
        <v>33.24</v>
      </c>
      <c r="AG65">
        <v>22.28</v>
      </c>
      <c r="AH65">
        <f t="shared" si="10"/>
        <v>10.96</v>
      </c>
      <c r="AI65" s="30">
        <v>7.28</v>
      </c>
      <c r="AJ65" s="30">
        <v>89</v>
      </c>
      <c r="AK65" s="30">
        <v>84</v>
      </c>
      <c r="AL65" s="30">
        <v>425</v>
      </c>
      <c r="AM65" s="30">
        <v>3936.1</v>
      </c>
      <c r="AN65" s="30">
        <v>0</v>
      </c>
      <c r="AO65" s="30">
        <v>18.8</v>
      </c>
      <c r="AP65" s="30">
        <v>1.1000000000000001</v>
      </c>
      <c r="AQ65" s="30">
        <v>18.899999999999999</v>
      </c>
      <c r="AR65" s="30">
        <v>80</v>
      </c>
      <c r="AS65" s="30">
        <v>4.5999999999999996</v>
      </c>
      <c r="AT65" s="30">
        <v>5.4</v>
      </c>
      <c r="AU65" s="30">
        <v>37.6</v>
      </c>
    </row>
    <row r="66" spans="1:47" x14ac:dyDescent="0.2">
      <c r="A66" t="s">
        <v>296</v>
      </c>
      <c r="B66">
        <v>13</v>
      </c>
      <c r="C66" t="s">
        <v>72</v>
      </c>
      <c r="D66" t="s">
        <v>120</v>
      </c>
      <c r="E66" t="s">
        <v>5</v>
      </c>
      <c r="F66" t="s">
        <v>74</v>
      </c>
      <c r="G66" t="s">
        <v>3</v>
      </c>
      <c r="H66" t="s">
        <v>112</v>
      </c>
      <c r="I66" t="s">
        <v>317</v>
      </c>
      <c r="J66">
        <v>0</v>
      </c>
      <c r="K66" s="20">
        <v>0</v>
      </c>
      <c r="L66">
        <v>0</v>
      </c>
      <c r="M66">
        <v>2</v>
      </c>
      <c r="O66" s="20">
        <f t="shared" ref="O66:O97" si="11">M66/6</f>
        <v>0.33333333333333331</v>
      </c>
      <c r="P66">
        <v>0.33333333333333331</v>
      </c>
      <c r="Q66">
        <v>0.61547970867038726</v>
      </c>
      <c r="R66">
        <f t="shared" si="3"/>
        <v>33.333333333333329</v>
      </c>
      <c r="S66">
        <v>0</v>
      </c>
      <c r="T66">
        <f t="shared" ref="T66:T97" si="12">S66/6</f>
        <v>0</v>
      </c>
      <c r="U66">
        <v>0</v>
      </c>
      <c r="V66">
        <v>121</v>
      </c>
      <c r="W66">
        <v>46.2</v>
      </c>
      <c r="X66">
        <v>81.099999999999994</v>
      </c>
      <c r="Y66">
        <v>80.8</v>
      </c>
      <c r="Z66">
        <v>83.1</v>
      </c>
      <c r="AA66">
        <v>81.666666666666657</v>
      </c>
      <c r="AB66">
        <v>4.0599999999999997E-2</v>
      </c>
      <c r="AC66">
        <v>5.2999999999999999E-2</v>
      </c>
      <c r="AD66">
        <v>8.0999999999999996E-3</v>
      </c>
      <c r="AE66">
        <f>100*((AB66-AD66)/(AC66-AD66))</f>
        <v>72.38307349665925</v>
      </c>
      <c r="AF66">
        <v>33.32</v>
      </c>
      <c r="AG66">
        <v>22.37</v>
      </c>
      <c r="AH66">
        <f t="shared" si="10"/>
        <v>10.95</v>
      </c>
      <c r="AI66" s="30">
        <v>7.42</v>
      </c>
      <c r="AJ66" s="30">
        <v>94</v>
      </c>
      <c r="AK66" s="30">
        <v>82</v>
      </c>
      <c r="AL66" s="30">
        <v>366</v>
      </c>
      <c r="AM66" s="30">
        <v>3568.5</v>
      </c>
      <c r="AN66" s="30">
        <v>0</v>
      </c>
      <c r="AO66" s="30">
        <v>18.3</v>
      </c>
      <c r="AP66" s="30">
        <v>1.2</v>
      </c>
      <c r="AQ66" s="30">
        <v>16.7</v>
      </c>
      <c r="AR66" s="30">
        <v>82.1</v>
      </c>
      <c r="AS66" s="30">
        <v>5.2</v>
      </c>
      <c r="AT66" s="30">
        <v>5.4</v>
      </c>
      <c r="AU66" s="30">
        <v>31.8</v>
      </c>
    </row>
    <row r="67" spans="1:47" x14ac:dyDescent="0.2">
      <c r="A67" t="s">
        <v>296</v>
      </c>
      <c r="B67">
        <v>14</v>
      </c>
      <c r="C67" t="s">
        <v>72</v>
      </c>
      <c r="D67" t="s">
        <v>124</v>
      </c>
      <c r="E67" t="s">
        <v>5</v>
      </c>
      <c r="F67" t="s">
        <v>74</v>
      </c>
      <c r="G67" t="s">
        <v>3</v>
      </c>
      <c r="H67" t="s">
        <v>112</v>
      </c>
      <c r="I67" t="s">
        <v>319</v>
      </c>
      <c r="J67">
        <v>0</v>
      </c>
      <c r="K67" s="20">
        <v>0</v>
      </c>
      <c r="L67">
        <v>0</v>
      </c>
      <c r="M67">
        <v>6</v>
      </c>
      <c r="O67" s="20">
        <f t="shared" si="11"/>
        <v>1</v>
      </c>
      <c r="P67">
        <v>1</v>
      </c>
      <c r="Q67">
        <v>1.5707963267948966</v>
      </c>
      <c r="R67">
        <f t="shared" ref="R67:R115" si="13">O67*100</f>
        <v>100</v>
      </c>
      <c r="S67">
        <v>0</v>
      </c>
      <c r="T67">
        <f t="shared" si="12"/>
        <v>0</v>
      </c>
      <c r="U67">
        <v>0</v>
      </c>
      <c r="V67">
        <v>113</v>
      </c>
      <c r="W67">
        <v>46.1</v>
      </c>
      <c r="X67">
        <v>79.099999999999994</v>
      </c>
      <c r="Y67">
        <v>79.3</v>
      </c>
      <c r="Z67">
        <v>79.099999999999994</v>
      </c>
      <c r="AA67">
        <v>79.166666666666657</v>
      </c>
      <c r="AB67">
        <v>4.7600000000000003E-2</v>
      </c>
      <c r="AC67">
        <v>6.4699999999999994E-2</v>
      </c>
      <c r="AD67">
        <v>9.1999999999999998E-3</v>
      </c>
      <c r="AE67">
        <f>((AB67-AD67)/(AC67-AD67))*100</f>
        <v>69.189189189189207</v>
      </c>
      <c r="AF67">
        <v>33.08</v>
      </c>
      <c r="AG67">
        <v>22.22</v>
      </c>
      <c r="AH67">
        <f t="shared" si="10"/>
        <v>10.86</v>
      </c>
      <c r="AI67" s="30">
        <v>7.27</v>
      </c>
      <c r="AJ67" s="30">
        <v>94</v>
      </c>
      <c r="AK67" s="30">
        <v>118</v>
      </c>
      <c r="AL67" s="30">
        <v>462</v>
      </c>
      <c r="AM67" s="30">
        <v>3442.9</v>
      </c>
      <c r="AN67" s="30">
        <v>0</v>
      </c>
      <c r="AO67" s="30">
        <v>19.2</v>
      </c>
      <c r="AP67" s="30">
        <v>1.6</v>
      </c>
      <c r="AQ67" s="30">
        <v>20.100000000000001</v>
      </c>
      <c r="AR67" s="30">
        <v>78.3</v>
      </c>
      <c r="AS67" s="30">
        <v>4.9000000000000004</v>
      </c>
      <c r="AT67" s="30">
        <v>5.4</v>
      </c>
      <c r="AU67" s="30">
        <v>36.9</v>
      </c>
    </row>
    <row r="68" spans="1:47" x14ac:dyDescent="0.2">
      <c r="A68" t="s">
        <v>296</v>
      </c>
      <c r="B68">
        <v>15</v>
      </c>
      <c r="C68" t="s">
        <v>72</v>
      </c>
      <c r="D68" t="s">
        <v>128</v>
      </c>
      <c r="E68" t="s">
        <v>5</v>
      </c>
      <c r="F68" t="s">
        <v>74</v>
      </c>
      <c r="G68" t="s">
        <v>3</v>
      </c>
      <c r="H68" t="s">
        <v>112</v>
      </c>
      <c r="I68" t="s">
        <v>321</v>
      </c>
      <c r="J68">
        <v>0</v>
      </c>
      <c r="K68" s="20">
        <v>0</v>
      </c>
      <c r="L68">
        <v>0</v>
      </c>
      <c r="M68">
        <v>0</v>
      </c>
      <c r="O68" s="20">
        <f t="shared" si="11"/>
        <v>0</v>
      </c>
      <c r="P68">
        <v>0</v>
      </c>
      <c r="Q68">
        <v>0</v>
      </c>
      <c r="R68">
        <f t="shared" si="13"/>
        <v>0</v>
      </c>
      <c r="S68">
        <v>0</v>
      </c>
      <c r="T68">
        <f t="shared" si="12"/>
        <v>0</v>
      </c>
      <c r="U68">
        <v>0</v>
      </c>
      <c r="V68">
        <v>105</v>
      </c>
      <c r="W68">
        <v>35.6</v>
      </c>
      <c r="X68">
        <v>82.4</v>
      </c>
      <c r="Y68">
        <v>81.7</v>
      </c>
      <c r="Z68">
        <v>82.8</v>
      </c>
      <c r="AA68">
        <v>82.300000000000011</v>
      </c>
      <c r="AB68">
        <v>3.95E-2</v>
      </c>
      <c r="AC68">
        <v>5.3999999999999999E-2</v>
      </c>
      <c r="AD68">
        <v>8.8999999999999999E-3</v>
      </c>
      <c r="AE68">
        <f>((AB68-AD68)/(AC68-AD68))*100</f>
        <v>67.849223946784917</v>
      </c>
      <c r="AF68">
        <v>32.72</v>
      </c>
      <c r="AG68">
        <v>22.26</v>
      </c>
      <c r="AH68">
        <f t="shared" si="10"/>
        <v>10.459999999999997</v>
      </c>
      <c r="AI68" s="30">
        <v>7.26</v>
      </c>
      <c r="AJ68" s="30">
        <v>94</v>
      </c>
      <c r="AK68" s="30">
        <v>90</v>
      </c>
      <c r="AL68" s="30">
        <v>402</v>
      </c>
      <c r="AM68" s="30">
        <v>3865.9</v>
      </c>
      <c r="AN68" s="30">
        <v>0</v>
      </c>
      <c r="AO68" s="30">
        <v>18.600000000000001</v>
      </c>
      <c r="AP68" s="30">
        <v>1.2</v>
      </c>
      <c r="AQ68" s="30">
        <v>18</v>
      </c>
      <c r="AR68" s="30">
        <v>80.7</v>
      </c>
      <c r="AS68" s="30">
        <v>5.2</v>
      </c>
      <c r="AT68" s="30">
        <v>5</v>
      </c>
      <c r="AU68" s="30">
        <v>40.5</v>
      </c>
    </row>
    <row r="69" spans="1:47" x14ac:dyDescent="0.2">
      <c r="A69" t="s">
        <v>296</v>
      </c>
      <c r="B69">
        <v>16</v>
      </c>
      <c r="C69" t="s">
        <v>72</v>
      </c>
      <c r="D69" t="s">
        <v>132</v>
      </c>
      <c r="E69" t="s">
        <v>5</v>
      </c>
      <c r="F69" t="s">
        <v>74</v>
      </c>
      <c r="G69" t="s">
        <v>3</v>
      </c>
      <c r="H69" t="s">
        <v>112</v>
      </c>
      <c r="I69" t="s">
        <v>323</v>
      </c>
      <c r="J69">
        <v>20</v>
      </c>
      <c r="K69" s="20">
        <v>0.2</v>
      </c>
      <c r="L69">
        <v>0.46364760900080609</v>
      </c>
      <c r="M69">
        <v>1</v>
      </c>
      <c r="O69" s="20">
        <f t="shared" si="11"/>
        <v>0.16666666666666666</v>
      </c>
      <c r="P69">
        <v>0.16666666666666666</v>
      </c>
      <c r="Q69">
        <v>0.42053433528396511</v>
      </c>
      <c r="R69">
        <f t="shared" si="13"/>
        <v>16.666666666666664</v>
      </c>
      <c r="S69">
        <v>0</v>
      </c>
      <c r="T69">
        <f t="shared" si="12"/>
        <v>0</v>
      </c>
      <c r="U69">
        <v>0</v>
      </c>
      <c r="V69">
        <v>105</v>
      </c>
      <c r="W69">
        <v>26.9</v>
      </c>
      <c r="X69">
        <v>77.2</v>
      </c>
      <c r="Y69">
        <v>80.400000000000006</v>
      </c>
      <c r="Z69">
        <v>78.400000000000006</v>
      </c>
      <c r="AA69">
        <v>78.666666666666671</v>
      </c>
      <c r="AB69">
        <v>4.0300000000000002E-2</v>
      </c>
      <c r="AC69">
        <v>6.0600000000000001E-2</v>
      </c>
      <c r="AD69">
        <v>8.3000000000000001E-3</v>
      </c>
      <c r="AE69">
        <f>100*((AB69-AD69)/(AC69-AD69))</f>
        <v>61.185468451242834</v>
      </c>
      <c r="AF69">
        <v>31.7</v>
      </c>
      <c r="AG69">
        <v>22.34</v>
      </c>
      <c r="AH69">
        <f t="shared" si="10"/>
        <v>9.36</v>
      </c>
      <c r="AI69" s="30">
        <v>7.15</v>
      </c>
      <c r="AJ69" s="30">
        <v>70</v>
      </c>
      <c r="AK69" s="30">
        <v>88</v>
      </c>
      <c r="AL69" s="30">
        <v>494</v>
      </c>
      <c r="AM69" s="30">
        <v>3510</v>
      </c>
      <c r="AN69" s="30">
        <v>0</v>
      </c>
      <c r="AO69" s="30">
        <v>19.3</v>
      </c>
      <c r="AP69" s="30">
        <v>1.2</v>
      </c>
      <c r="AQ69" s="30">
        <v>21.3</v>
      </c>
      <c r="AR69" s="30">
        <v>77.599999999999994</v>
      </c>
      <c r="AS69" s="30">
        <v>3.7</v>
      </c>
      <c r="AT69" s="30">
        <v>3.7</v>
      </c>
      <c r="AU69" s="30">
        <v>25.3</v>
      </c>
    </row>
    <row r="70" spans="1:47" x14ac:dyDescent="0.2">
      <c r="A70" t="s">
        <v>296</v>
      </c>
      <c r="B70">
        <v>17</v>
      </c>
      <c r="C70" t="s">
        <v>72</v>
      </c>
      <c r="D70" t="s">
        <v>136</v>
      </c>
      <c r="E70" t="s">
        <v>5</v>
      </c>
      <c r="F70" t="s">
        <v>74</v>
      </c>
      <c r="G70" t="s">
        <v>3</v>
      </c>
      <c r="H70" t="s">
        <v>112</v>
      </c>
      <c r="I70" t="s">
        <v>325</v>
      </c>
      <c r="J70">
        <v>0</v>
      </c>
      <c r="K70" s="20">
        <v>0</v>
      </c>
      <c r="L70">
        <v>0</v>
      </c>
      <c r="M70">
        <v>2</v>
      </c>
      <c r="O70" s="20">
        <f t="shared" si="11"/>
        <v>0.33333333333333331</v>
      </c>
      <c r="P70">
        <v>0.33333333333333331</v>
      </c>
      <c r="Q70">
        <v>0.61547970867038726</v>
      </c>
      <c r="R70">
        <f t="shared" si="13"/>
        <v>33.333333333333329</v>
      </c>
      <c r="S70">
        <v>0</v>
      </c>
      <c r="T70">
        <f t="shared" si="12"/>
        <v>0</v>
      </c>
      <c r="U70">
        <v>0</v>
      </c>
      <c r="V70">
        <v>104.5</v>
      </c>
      <c r="W70">
        <v>42</v>
      </c>
      <c r="X70">
        <v>77.599999999999994</v>
      </c>
      <c r="Y70">
        <v>82.9</v>
      </c>
      <c r="Z70">
        <v>79.3</v>
      </c>
      <c r="AA70">
        <v>79.933333333333337</v>
      </c>
      <c r="AB70">
        <v>3.9699999999999999E-2</v>
      </c>
      <c r="AC70">
        <v>5.57E-2</v>
      </c>
      <c r="AD70">
        <v>9.1000000000000004E-3</v>
      </c>
      <c r="AE70">
        <f>((AB70-AD70)/(AC70-AD70))*100</f>
        <v>65.665236051502134</v>
      </c>
      <c r="AF70">
        <v>31.21</v>
      </c>
      <c r="AG70">
        <v>22.23</v>
      </c>
      <c r="AH70">
        <f t="shared" si="10"/>
        <v>8.98</v>
      </c>
      <c r="AI70" s="30">
        <v>7.31</v>
      </c>
      <c r="AJ70" s="30">
        <v>73</v>
      </c>
      <c r="AK70" s="30">
        <v>87</v>
      </c>
      <c r="AL70" s="30">
        <v>429</v>
      </c>
      <c r="AM70" s="30">
        <v>3866.4</v>
      </c>
      <c r="AN70" s="30">
        <v>0</v>
      </c>
      <c r="AO70" s="30">
        <v>18.8</v>
      </c>
      <c r="AP70" s="30">
        <v>1.2</v>
      </c>
      <c r="AQ70" s="30">
        <v>19</v>
      </c>
      <c r="AR70" s="30">
        <v>79.8</v>
      </c>
      <c r="AS70" s="30">
        <v>4</v>
      </c>
      <c r="AT70" s="30">
        <v>4.4000000000000004</v>
      </c>
      <c r="AU70" s="30">
        <v>48.3</v>
      </c>
    </row>
    <row r="71" spans="1:47" x14ac:dyDescent="0.2">
      <c r="A71" t="s">
        <v>296</v>
      </c>
      <c r="B71">
        <v>18</v>
      </c>
      <c r="C71" t="s">
        <v>72</v>
      </c>
      <c r="D71" t="s">
        <v>140</v>
      </c>
      <c r="E71" t="s">
        <v>5</v>
      </c>
      <c r="F71" t="s">
        <v>74</v>
      </c>
      <c r="G71" t="s">
        <v>3</v>
      </c>
      <c r="H71" t="s">
        <v>112</v>
      </c>
      <c r="I71" t="s">
        <v>327</v>
      </c>
      <c r="J71">
        <v>0</v>
      </c>
      <c r="K71" s="20">
        <v>0</v>
      </c>
      <c r="L71">
        <v>0</v>
      </c>
      <c r="M71">
        <v>0</v>
      </c>
      <c r="O71" s="20">
        <f t="shared" si="11"/>
        <v>0</v>
      </c>
      <c r="P71">
        <v>0</v>
      </c>
      <c r="Q71">
        <v>0</v>
      </c>
      <c r="R71">
        <f t="shared" si="13"/>
        <v>0</v>
      </c>
      <c r="S71">
        <v>0</v>
      </c>
      <c r="T71">
        <f t="shared" si="12"/>
        <v>0</v>
      </c>
      <c r="U71">
        <v>0</v>
      </c>
      <c r="V71">
        <v>113</v>
      </c>
      <c r="W71">
        <v>48.4</v>
      </c>
      <c r="X71">
        <v>77.2</v>
      </c>
      <c r="Y71">
        <v>78.8</v>
      </c>
      <c r="Z71">
        <v>77.400000000000006</v>
      </c>
      <c r="AA71">
        <v>77.8</v>
      </c>
      <c r="AB71">
        <v>4.0800000000000003E-2</v>
      </c>
      <c r="AC71">
        <v>5.5300000000000002E-2</v>
      </c>
      <c r="AD71">
        <v>8.3999999999999995E-3</v>
      </c>
      <c r="AE71">
        <f>((AB71-AD71)/(AC71-AD71))*100</f>
        <v>69.083155650319839</v>
      </c>
      <c r="AF71">
        <v>33.380000000000003</v>
      </c>
      <c r="AG71">
        <v>22.37</v>
      </c>
      <c r="AH71">
        <f t="shared" si="10"/>
        <v>11.010000000000002</v>
      </c>
      <c r="AI71" s="30">
        <v>7.15</v>
      </c>
      <c r="AJ71" s="30">
        <v>83</v>
      </c>
      <c r="AK71" s="30">
        <v>97</v>
      </c>
      <c r="AL71" s="30">
        <v>443</v>
      </c>
      <c r="AM71" s="30">
        <v>3232</v>
      </c>
      <c r="AN71" s="30">
        <v>0</v>
      </c>
      <c r="AO71" s="30">
        <v>18.899999999999999</v>
      </c>
      <c r="AP71" s="30">
        <v>1.3</v>
      </c>
      <c r="AQ71" s="30">
        <v>19.5</v>
      </c>
      <c r="AR71" s="30">
        <v>79.2</v>
      </c>
      <c r="AS71" s="30">
        <v>4.2</v>
      </c>
      <c r="AT71" s="30">
        <v>4.9000000000000004</v>
      </c>
      <c r="AU71" s="30">
        <v>29.5</v>
      </c>
    </row>
    <row r="72" spans="1:47" x14ac:dyDescent="0.2">
      <c r="A72" t="s">
        <v>296</v>
      </c>
      <c r="B72">
        <v>21</v>
      </c>
      <c r="C72" t="s">
        <v>72</v>
      </c>
      <c r="D72" t="s">
        <v>148</v>
      </c>
      <c r="E72" t="s">
        <v>4</v>
      </c>
      <c r="F72" t="s">
        <v>149</v>
      </c>
      <c r="G72" t="s">
        <v>7</v>
      </c>
      <c r="H72" t="s">
        <v>75</v>
      </c>
      <c r="I72" t="s">
        <v>329</v>
      </c>
      <c r="J72">
        <v>0</v>
      </c>
      <c r="K72" s="20">
        <v>0</v>
      </c>
      <c r="L72">
        <v>0</v>
      </c>
      <c r="M72">
        <v>0</v>
      </c>
      <c r="O72" s="20">
        <f t="shared" si="11"/>
        <v>0</v>
      </c>
      <c r="P72">
        <v>0</v>
      </c>
      <c r="Q72">
        <v>0</v>
      </c>
      <c r="R72">
        <f t="shared" si="13"/>
        <v>0</v>
      </c>
      <c r="S72">
        <v>0</v>
      </c>
      <c r="T72">
        <f t="shared" si="12"/>
        <v>0</v>
      </c>
      <c r="U72">
        <v>0</v>
      </c>
      <c r="V72">
        <v>124</v>
      </c>
      <c r="W72">
        <v>41.2</v>
      </c>
      <c r="X72">
        <v>81.7</v>
      </c>
      <c r="Y72">
        <v>81.900000000000006</v>
      </c>
      <c r="Z72">
        <v>87.2</v>
      </c>
      <c r="AA72">
        <v>83.600000000000009</v>
      </c>
      <c r="AB72">
        <v>4.2700000000000002E-2</v>
      </c>
      <c r="AC72">
        <v>4.9500000000000002E-2</v>
      </c>
      <c r="AD72">
        <v>7.4000000000000003E-3</v>
      </c>
      <c r="AE72">
        <f>100*((AB72-AD72)/(AC72-AD72))</f>
        <v>83.847980997624703</v>
      </c>
      <c r="AF72">
        <v>41.13</v>
      </c>
      <c r="AG72">
        <v>22.52</v>
      </c>
      <c r="AH72">
        <f t="shared" si="10"/>
        <v>18.610000000000003</v>
      </c>
      <c r="AI72" s="30">
        <v>7.41</v>
      </c>
      <c r="AJ72" s="30">
        <v>94</v>
      </c>
      <c r="AK72" s="30">
        <v>87</v>
      </c>
      <c r="AL72" s="30">
        <v>471</v>
      </c>
      <c r="AM72" s="30">
        <v>3598.4</v>
      </c>
      <c r="AN72" s="30">
        <v>0</v>
      </c>
      <c r="AO72" s="30">
        <v>19.100000000000001</v>
      </c>
      <c r="AP72" s="30">
        <v>1.2</v>
      </c>
      <c r="AQ72" s="30">
        <v>20.5</v>
      </c>
      <c r="AR72" s="30">
        <v>78.3</v>
      </c>
      <c r="AS72" s="30">
        <v>20.2</v>
      </c>
      <c r="AT72" s="30">
        <v>5.5</v>
      </c>
      <c r="AU72" s="30">
        <v>49.5</v>
      </c>
    </row>
    <row r="73" spans="1:47" x14ac:dyDescent="0.2">
      <c r="A73" t="s">
        <v>296</v>
      </c>
      <c r="B73">
        <v>22</v>
      </c>
      <c r="C73" t="s">
        <v>72</v>
      </c>
      <c r="D73" t="s">
        <v>153</v>
      </c>
      <c r="E73" t="s">
        <v>4</v>
      </c>
      <c r="F73" t="s">
        <v>149</v>
      </c>
      <c r="G73" t="s">
        <v>7</v>
      </c>
      <c r="H73" t="s">
        <v>75</v>
      </c>
      <c r="I73" t="s">
        <v>331</v>
      </c>
      <c r="J73">
        <v>0</v>
      </c>
      <c r="K73" s="20">
        <v>0</v>
      </c>
      <c r="L73">
        <v>0</v>
      </c>
      <c r="M73">
        <v>0</v>
      </c>
      <c r="O73" s="20">
        <f t="shared" si="11"/>
        <v>0</v>
      </c>
      <c r="P73">
        <v>0</v>
      </c>
      <c r="Q73">
        <v>0</v>
      </c>
      <c r="R73">
        <f t="shared" si="13"/>
        <v>0</v>
      </c>
      <c r="S73">
        <v>0</v>
      </c>
      <c r="T73">
        <f t="shared" si="12"/>
        <v>0</v>
      </c>
      <c r="U73">
        <v>0</v>
      </c>
      <c r="V73">
        <v>125</v>
      </c>
      <c r="W73">
        <v>43.6</v>
      </c>
      <c r="X73">
        <v>80.8</v>
      </c>
      <c r="Y73">
        <v>81.3</v>
      </c>
      <c r="Z73">
        <v>80.3</v>
      </c>
      <c r="AA73">
        <v>80.8</v>
      </c>
      <c r="AB73">
        <v>4.4999999999999998E-2</v>
      </c>
      <c r="AC73">
        <v>5.2200000000000003E-2</v>
      </c>
      <c r="AD73">
        <v>7.7000000000000002E-3</v>
      </c>
      <c r="AE73">
        <f>((AB73-AD73)/(AC73-AD73))*100</f>
        <v>83.820224719101105</v>
      </c>
      <c r="AF73">
        <v>43.78</v>
      </c>
      <c r="AG73">
        <v>22.38</v>
      </c>
      <c r="AH73">
        <f t="shared" si="10"/>
        <v>21.400000000000002</v>
      </c>
      <c r="AI73" s="30">
        <v>7.53</v>
      </c>
      <c r="AJ73" s="30">
        <v>90</v>
      </c>
      <c r="AK73" s="30">
        <v>60</v>
      </c>
      <c r="AL73" s="30">
        <v>408</v>
      </c>
      <c r="AM73" s="30">
        <v>3505.8</v>
      </c>
      <c r="AN73" s="30">
        <v>0</v>
      </c>
      <c r="AO73" s="30">
        <v>18.600000000000001</v>
      </c>
      <c r="AP73" s="30">
        <v>0.8</v>
      </c>
      <c r="AQ73" s="30">
        <v>18.3</v>
      </c>
      <c r="AR73" s="30">
        <v>80.8</v>
      </c>
      <c r="AS73" s="30">
        <v>4.8</v>
      </c>
      <c r="AT73" s="30">
        <v>5.7</v>
      </c>
      <c r="AU73" s="30">
        <v>30.6</v>
      </c>
    </row>
    <row r="74" spans="1:47" x14ac:dyDescent="0.2">
      <c r="A74" t="s">
        <v>296</v>
      </c>
      <c r="B74">
        <v>23</v>
      </c>
      <c r="C74" t="s">
        <v>72</v>
      </c>
      <c r="D74" t="s">
        <v>157</v>
      </c>
      <c r="E74" t="s">
        <v>4</v>
      </c>
      <c r="F74" t="s">
        <v>149</v>
      </c>
      <c r="G74" t="s">
        <v>7</v>
      </c>
      <c r="H74" t="s">
        <v>75</v>
      </c>
      <c r="I74" t="s">
        <v>333</v>
      </c>
      <c r="J74">
        <v>0</v>
      </c>
      <c r="K74" s="20">
        <v>0</v>
      </c>
      <c r="L74">
        <v>0</v>
      </c>
      <c r="M74">
        <v>0</v>
      </c>
      <c r="O74" s="20">
        <f t="shared" si="11"/>
        <v>0</v>
      </c>
      <c r="P74">
        <v>0</v>
      </c>
      <c r="Q74">
        <v>0</v>
      </c>
      <c r="R74">
        <f t="shared" si="13"/>
        <v>0</v>
      </c>
      <c r="S74">
        <v>0</v>
      </c>
      <c r="T74">
        <f t="shared" si="12"/>
        <v>0</v>
      </c>
      <c r="U74">
        <v>0</v>
      </c>
      <c r="V74">
        <v>154</v>
      </c>
      <c r="W74">
        <v>49</v>
      </c>
      <c r="X74">
        <v>81.5</v>
      </c>
      <c r="Y74">
        <v>81.900000000000006</v>
      </c>
      <c r="Z74">
        <v>82.3</v>
      </c>
      <c r="AA74">
        <v>81.899999999999991</v>
      </c>
      <c r="AB74">
        <v>4.0099999999999997E-2</v>
      </c>
      <c r="AC74">
        <v>4.3499999999999997E-2</v>
      </c>
      <c r="AD74">
        <v>6.6E-3</v>
      </c>
      <c r="AE74">
        <f>((AB74-AD74)/(AC74-AD74))*100</f>
        <v>90.785907859078591</v>
      </c>
      <c r="AF74">
        <v>41.11</v>
      </c>
      <c r="AG74">
        <v>20.78</v>
      </c>
      <c r="AH74">
        <f t="shared" si="10"/>
        <v>20.329999999999998</v>
      </c>
      <c r="AI74" s="30">
        <v>7.58</v>
      </c>
      <c r="AJ74" s="30">
        <v>74</v>
      </c>
      <c r="AK74" s="30">
        <v>46</v>
      </c>
      <c r="AL74" s="30">
        <v>368</v>
      </c>
      <c r="AM74" s="30">
        <v>3189.2</v>
      </c>
      <c r="AN74" s="30">
        <v>0</v>
      </c>
      <c r="AO74" s="30">
        <v>18.2</v>
      </c>
      <c r="AP74" s="30">
        <v>0.6</v>
      </c>
      <c r="AQ74" s="30">
        <v>16.899999999999999</v>
      </c>
      <c r="AR74" s="30">
        <v>82.5</v>
      </c>
      <c r="AS74" s="30">
        <v>3.8</v>
      </c>
      <c r="AT74" s="30">
        <v>4.5999999999999996</v>
      </c>
      <c r="AU74" s="30">
        <v>25.9</v>
      </c>
    </row>
    <row r="75" spans="1:47" x14ac:dyDescent="0.2">
      <c r="A75" t="s">
        <v>296</v>
      </c>
      <c r="B75">
        <v>24</v>
      </c>
      <c r="C75" t="s">
        <v>72</v>
      </c>
      <c r="D75" t="s">
        <v>161</v>
      </c>
      <c r="E75" t="s">
        <v>4</v>
      </c>
      <c r="F75" t="s">
        <v>149</v>
      </c>
      <c r="G75" t="s">
        <v>7</v>
      </c>
      <c r="H75" t="s">
        <v>75</v>
      </c>
      <c r="I75" t="s">
        <v>335</v>
      </c>
      <c r="J75">
        <v>0</v>
      </c>
      <c r="K75" s="20">
        <v>0</v>
      </c>
      <c r="L75">
        <v>0</v>
      </c>
      <c r="M75">
        <v>0</v>
      </c>
      <c r="O75" s="20">
        <f t="shared" si="11"/>
        <v>0</v>
      </c>
      <c r="P75">
        <v>0</v>
      </c>
      <c r="Q75">
        <v>0</v>
      </c>
      <c r="R75">
        <f t="shared" si="13"/>
        <v>0</v>
      </c>
      <c r="S75">
        <v>0</v>
      </c>
      <c r="T75">
        <f t="shared" si="12"/>
        <v>0</v>
      </c>
      <c r="U75">
        <v>0</v>
      </c>
      <c r="V75">
        <v>116</v>
      </c>
      <c r="W75">
        <v>46.6</v>
      </c>
      <c r="X75">
        <v>77.8</v>
      </c>
      <c r="Y75">
        <v>79.099999999999994</v>
      </c>
      <c r="Z75">
        <v>79.8</v>
      </c>
      <c r="AA75">
        <v>78.899999999999991</v>
      </c>
      <c r="AB75">
        <v>4.6199999999999998E-2</v>
      </c>
      <c r="AC75">
        <v>5.2400000000000002E-2</v>
      </c>
      <c r="AD75">
        <v>7.7000000000000002E-3</v>
      </c>
      <c r="AE75">
        <f>100*((AB75-AD75)/(AC75-AD75))</f>
        <v>86.129753914988811</v>
      </c>
      <c r="AF75">
        <v>27.48</v>
      </c>
      <c r="AG75">
        <v>21.54</v>
      </c>
      <c r="AH75">
        <f t="shared" si="10"/>
        <v>5.9400000000000013</v>
      </c>
      <c r="AI75" s="30">
        <v>7.25</v>
      </c>
      <c r="AJ75" s="30">
        <v>87</v>
      </c>
      <c r="AK75" s="30">
        <v>73</v>
      </c>
      <c r="AL75" s="30">
        <v>423</v>
      </c>
      <c r="AM75" s="30">
        <v>3018.6</v>
      </c>
      <c r="AN75" s="30">
        <v>0</v>
      </c>
      <c r="AO75" s="30">
        <v>18.7</v>
      </c>
      <c r="AP75" s="30">
        <v>1</v>
      </c>
      <c r="AQ75" s="30">
        <v>18.8</v>
      </c>
      <c r="AR75" s="30">
        <v>80.2</v>
      </c>
      <c r="AS75" s="30">
        <v>8.6</v>
      </c>
      <c r="AT75" s="30">
        <v>4.8</v>
      </c>
      <c r="AU75" s="30">
        <v>21.9</v>
      </c>
    </row>
    <row r="76" spans="1:47" x14ac:dyDescent="0.2">
      <c r="A76" t="s">
        <v>296</v>
      </c>
      <c r="B76">
        <v>25</v>
      </c>
      <c r="C76" t="s">
        <v>72</v>
      </c>
      <c r="D76" t="s">
        <v>165</v>
      </c>
      <c r="E76" t="s">
        <v>4</v>
      </c>
      <c r="F76" t="s">
        <v>149</v>
      </c>
      <c r="G76" t="s">
        <v>7</v>
      </c>
      <c r="H76" t="s">
        <v>75</v>
      </c>
      <c r="I76" t="s">
        <v>337</v>
      </c>
      <c r="J76">
        <v>0</v>
      </c>
      <c r="K76" s="20">
        <v>0</v>
      </c>
      <c r="L76">
        <v>0</v>
      </c>
      <c r="M76">
        <v>0</v>
      </c>
      <c r="O76" s="20">
        <f t="shared" si="11"/>
        <v>0</v>
      </c>
      <c r="P76">
        <v>0</v>
      </c>
      <c r="Q76">
        <v>0</v>
      </c>
      <c r="R76">
        <f t="shared" si="13"/>
        <v>0</v>
      </c>
      <c r="S76">
        <v>0</v>
      </c>
      <c r="T76">
        <f t="shared" si="12"/>
        <v>0</v>
      </c>
      <c r="U76">
        <v>0</v>
      </c>
      <c r="V76">
        <v>131</v>
      </c>
      <c r="W76">
        <v>30.4</v>
      </c>
      <c r="X76">
        <v>77.400000000000006</v>
      </c>
      <c r="Y76">
        <v>79.400000000000006</v>
      </c>
      <c r="Z76">
        <v>80.400000000000006</v>
      </c>
      <c r="AA76">
        <v>79.066666666666677</v>
      </c>
      <c r="AB76">
        <v>4.9399999999999999E-2</v>
      </c>
      <c r="AC76">
        <v>5.8000000000000003E-2</v>
      </c>
      <c r="AD76">
        <v>8.6999999999999994E-3</v>
      </c>
      <c r="AE76">
        <f>((AB76-AD76)/(AC76-AD76))*100</f>
        <v>82.555780933062877</v>
      </c>
      <c r="AF76">
        <v>45.61</v>
      </c>
      <c r="AG76">
        <v>22.46</v>
      </c>
      <c r="AH76">
        <f t="shared" si="10"/>
        <v>23.15</v>
      </c>
      <c r="AI76" s="30">
        <v>6.98</v>
      </c>
      <c r="AJ76" s="30">
        <v>60</v>
      </c>
      <c r="AK76" s="30">
        <v>35</v>
      </c>
      <c r="AL76" s="30">
        <v>515</v>
      </c>
      <c r="AM76" s="30">
        <v>3256.3</v>
      </c>
      <c r="AN76" s="30">
        <v>0</v>
      </c>
      <c r="AO76" s="30">
        <v>19.399999999999999</v>
      </c>
      <c r="AP76" s="30">
        <v>0.5</v>
      </c>
      <c r="AQ76" s="30">
        <v>22.1</v>
      </c>
      <c r="AR76" s="30">
        <v>77.400000000000006</v>
      </c>
      <c r="AS76" s="30">
        <v>3.4</v>
      </c>
      <c r="AT76" s="30">
        <v>3.6</v>
      </c>
      <c r="AU76" s="30">
        <v>21.4</v>
      </c>
    </row>
    <row r="77" spans="1:47" x14ac:dyDescent="0.2">
      <c r="A77" t="s">
        <v>296</v>
      </c>
      <c r="B77">
        <v>26</v>
      </c>
      <c r="C77" t="s">
        <v>72</v>
      </c>
      <c r="D77" t="s">
        <v>169</v>
      </c>
      <c r="E77" t="s">
        <v>4</v>
      </c>
      <c r="F77" t="s">
        <v>149</v>
      </c>
      <c r="G77" t="s">
        <v>7</v>
      </c>
      <c r="H77" t="s">
        <v>75</v>
      </c>
      <c r="I77" t="s">
        <v>339</v>
      </c>
      <c r="J77">
        <v>0</v>
      </c>
      <c r="K77" s="20">
        <v>0</v>
      </c>
      <c r="L77">
        <v>0</v>
      </c>
      <c r="M77">
        <v>0</v>
      </c>
      <c r="O77" s="20">
        <f t="shared" si="11"/>
        <v>0</v>
      </c>
      <c r="P77">
        <v>0</v>
      </c>
      <c r="Q77">
        <v>0</v>
      </c>
      <c r="R77">
        <f t="shared" si="13"/>
        <v>0</v>
      </c>
      <c r="S77">
        <v>0</v>
      </c>
      <c r="T77">
        <f t="shared" si="12"/>
        <v>0</v>
      </c>
      <c r="U77">
        <v>0</v>
      </c>
      <c r="V77">
        <v>116</v>
      </c>
      <c r="W77">
        <v>36.200000000000003</v>
      </c>
      <c r="X77">
        <v>74.8</v>
      </c>
      <c r="Y77">
        <v>76.2</v>
      </c>
      <c r="Z77">
        <v>77.400000000000006</v>
      </c>
      <c r="AA77">
        <v>76.13333333333334</v>
      </c>
      <c r="AB77">
        <v>4.6100000000000002E-2</v>
      </c>
      <c r="AC77">
        <v>5.16E-2</v>
      </c>
      <c r="AD77">
        <v>7.7999999999999996E-3</v>
      </c>
      <c r="AE77">
        <f>((AB77-AD77)/(AC77-AD77))*100</f>
        <v>87.44292237442923</v>
      </c>
      <c r="AF77">
        <v>30.27</v>
      </c>
      <c r="AG77">
        <v>22.48</v>
      </c>
      <c r="AH77">
        <f t="shared" si="10"/>
        <v>7.7899999999999991</v>
      </c>
      <c r="AI77" s="30">
        <v>7.41</v>
      </c>
      <c r="AJ77" s="30">
        <v>100</v>
      </c>
      <c r="AK77" s="30">
        <v>52</v>
      </c>
      <c r="AL77" s="30">
        <v>395</v>
      </c>
      <c r="AM77" s="30">
        <v>3120.3</v>
      </c>
      <c r="AN77" s="30">
        <v>0</v>
      </c>
      <c r="AO77" s="30">
        <v>18.399999999999999</v>
      </c>
      <c r="AP77" s="30">
        <v>0.7</v>
      </c>
      <c r="AQ77" s="30">
        <v>17.899999999999999</v>
      </c>
      <c r="AR77" s="30">
        <v>81.400000000000006</v>
      </c>
      <c r="AS77" s="30">
        <v>5.8</v>
      </c>
      <c r="AT77" s="30">
        <v>5.9</v>
      </c>
      <c r="AU77" s="30">
        <v>26</v>
      </c>
    </row>
    <row r="78" spans="1:47" x14ac:dyDescent="0.2">
      <c r="A78" t="s">
        <v>296</v>
      </c>
      <c r="B78">
        <v>27</v>
      </c>
      <c r="C78" t="s">
        <v>72</v>
      </c>
      <c r="D78" t="s">
        <v>173</v>
      </c>
      <c r="E78" t="s">
        <v>4</v>
      </c>
      <c r="F78" t="s">
        <v>149</v>
      </c>
      <c r="G78" t="s">
        <v>7</v>
      </c>
      <c r="H78" t="s">
        <v>75</v>
      </c>
      <c r="I78" t="s">
        <v>341</v>
      </c>
      <c r="J78">
        <v>0</v>
      </c>
      <c r="K78" s="20">
        <v>0</v>
      </c>
      <c r="L78">
        <v>0</v>
      </c>
      <c r="M78">
        <v>0</v>
      </c>
      <c r="O78" s="20">
        <f t="shared" si="11"/>
        <v>0</v>
      </c>
      <c r="P78">
        <v>0</v>
      </c>
      <c r="Q78">
        <v>0</v>
      </c>
      <c r="R78">
        <f t="shared" si="13"/>
        <v>0</v>
      </c>
      <c r="S78">
        <v>0</v>
      </c>
      <c r="T78">
        <f t="shared" si="12"/>
        <v>0</v>
      </c>
      <c r="U78">
        <v>0</v>
      </c>
      <c r="V78">
        <v>130.5</v>
      </c>
      <c r="W78">
        <v>40.700000000000003</v>
      </c>
      <c r="X78">
        <v>75.5</v>
      </c>
      <c r="Y78">
        <v>75.400000000000006</v>
      </c>
      <c r="Z78">
        <v>75.2</v>
      </c>
      <c r="AA78">
        <v>75.366666666666674</v>
      </c>
      <c r="AB78">
        <v>3.8800000000000001E-2</v>
      </c>
      <c r="AC78">
        <v>4.4699999999999997E-2</v>
      </c>
      <c r="AD78">
        <v>6.4000000000000003E-3</v>
      </c>
      <c r="AE78">
        <f>100*((AB78-AD78)/(AC78-AD78))</f>
        <v>84.595300261096611</v>
      </c>
      <c r="AF78">
        <v>38.99</v>
      </c>
      <c r="AG78">
        <v>22.45</v>
      </c>
      <c r="AH78">
        <f t="shared" si="10"/>
        <v>16.540000000000003</v>
      </c>
      <c r="AI78" s="30">
        <v>7.54</v>
      </c>
      <c r="AJ78" s="30">
        <v>76</v>
      </c>
      <c r="AK78" s="30">
        <v>61</v>
      </c>
      <c r="AL78" s="30">
        <v>489</v>
      </c>
      <c r="AM78" s="30">
        <v>3918.8</v>
      </c>
      <c r="AN78" s="30">
        <v>0</v>
      </c>
      <c r="AO78" s="30">
        <v>19.2</v>
      </c>
      <c r="AP78" s="30">
        <v>0.8</v>
      </c>
      <c r="AQ78" s="30">
        <v>21.2</v>
      </c>
      <c r="AR78" s="30">
        <v>78</v>
      </c>
      <c r="AS78" s="30">
        <v>12.9</v>
      </c>
      <c r="AT78" s="30">
        <v>4.4000000000000004</v>
      </c>
      <c r="AU78" s="30">
        <v>32.9</v>
      </c>
    </row>
    <row r="79" spans="1:47" x14ac:dyDescent="0.2">
      <c r="A79" t="s">
        <v>296</v>
      </c>
      <c r="B79">
        <v>28</v>
      </c>
      <c r="C79" t="s">
        <v>72</v>
      </c>
      <c r="D79" t="s">
        <v>177</v>
      </c>
      <c r="E79" t="s">
        <v>4</v>
      </c>
      <c r="F79" t="s">
        <v>149</v>
      </c>
      <c r="G79" t="s">
        <v>7</v>
      </c>
      <c r="H79" t="s">
        <v>75</v>
      </c>
      <c r="I79" t="s">
        <v>343</v>
      </c>
      <c r="J79">
        <v>0</v>
      </c>
      <c r="K79" s="20">
        <v>0</v>
      </c>
      <c r="L79">
        <v>0</v>
      </c>
      <c r="M79">
        <v>0</v>
      </c>
      <c r="O79" s="20">
        <f t="shared" si="11"/>
        <v>0</v>
      </c>
      <c r="P79">
        <v>0</v>
      </c>
      <c r="Q79">
        <v>0</v>
      </c>
      <c r="R79">
        <f t="shared" si="13"/>
        <v>0</v>
      </c>
      <c r="S79">
        <v>0</v>
      </c>
      <c r="T79">
        <f t="shared" si="12"/>
        <v>0</v>
      </c>
      <c r="U79">
        <v>0</v>
      </c>
      <c r="V79">
        <v>141</v>
      </c>
      <c r="W79">
        <v>30.7</v>
      </c>
      <c r="X79">
        <v>76.400000000000006</v>
      </c>
      <c r="Y79">
        <v>83.9</v>
      </c>
      <c r="Z79">
        <v>77.2</v>
      </c>
      <c r="AA79">
        <v>79.166666666666671</v>
      </c>
      <c r="AB79">
        <v>3.6499999999999998E-2</v>
      </c>
      <c r="AC79">
        <v>4.2799999999999998E-2</v>
      </c>
      <c r="AD79">
        <v>7.4000000000000003E-3</v>
      </c>
      <c r="AE79">
        <f>((AB79-AD79)/(AC79-AD79))*100</f>
        <v>82.20338983050847</v>
      </c>
      <c r="AF79">
        <v>37.979999999999997</v>
      </c>
      <c r="AG79">
        <v>20.7</v>
      </c>
      <c r="AH79">
        <f t="shared" si="10"/>
        <v>17.279999999999998</v>
      </c>
      <c r="AI79" s="30">
        <v>7.41</v>
      </c>
      <c r="AJ79" s="30">
        <v>74</v>
      </c>
      <c r="AK79" s="30">
        <v>44</v>
      </c>
      <c r="AL79" s="30">
        <v>489</v>
      </c>
      <c r="AM79" s="30">
        <v>3387.4</v>
      </c>
      <c r="AN79" s="30">
        <v>0</v>
      </c>
      <c r="AO79" s="30">
        <v>19.2</v>
      </c>
      <c r="AP79" s="30">
        <v>0.6</v>
      </c>
      <c r="AQ79" s="30">
        <v>21.2</v>
      </c>
      <c r="AR79" s="30">
        <v>78.2</v>
      </c>
      <c r="AS79" s="30">
        <v>3.8</v>
      </c>
      <c r="AT79" s="30">
        <v>4.0999999999999996</v>
      </c>
      <c r="AU79" s="30">
        <v>20.3</v>
      </c>
    </row>
    <row r="80" spans="1:47" x14ac:dyDescent="0.2">
      <c r="A80" t="s">
        <v>296</v>
      </c>
      <c r="B80">
        <v>31</v>
      </c>
      <c r="C80" t="s">
        <v>72</v>
      </c>
      <c r="D80" t="s">
        <v>185</v>
      </c>
      <c r="E80" t="s">
        <v>4</v>
      </c>
      <c r="F80" t="s">
        <v>149</v>
      </c>
      <c r="G80" t="s">
        <v>3</v>
      </c>
      <c r="H80" t="s">
        <v>112</v>
      </c>
      <c r="I80" t="s">
        <v>345</v>
      </c>
      <c r="J80">
        <v>63.63664</v>
      </c>
      <c r="K80" s="20">
        <v>0.6363664</v>
      </c>
      <c r="L80">
        <v>0.923514351311578</v>
      </c>
      <c r="M80">
        <v>0</v>
      </c>
      <c r="O80" s="20">
        <f t="shared" si="11"/>
        <v>0</v>
      </c>
      <c r="P80">
        <v>0</v>
      </c>
      <c r="Q80">
        <v>0</v>
      </c>
      <c r="R80">
        <f t="shared" si="13"/>
        <v>0</v>
      </c>
      <c r="S80">
        <v>0</v>
      </c>
      <c r="T80">
        <f t="shared" si="12"/>
        <v>0</v>
      </c>
      <c r="U80">
        <v>0</v>
      </c>
      <c r="V80">
        <v>136.5</v>
      </c>
      <c r="W80">
        <v>47.8</v>
      </c>
      <c r="X80">
        <v>80.3</v>
      </c>
      <c r="Y80">
        <v>81</v>
      </c>
      <c r="Z80">
        <v>80.400000000000006</v>
      </c>
      <c r="AA80">
        <v>80.566666666666677</v>
      </c>
      <c r="AB80">
        <v>4.2099999999999999E-2</v>
      </c>
      <c r="AC80">
        <v>4.6899999999999997E-2</v>
      </c>
      <c r="AD80">
        <v>7.4000000000000003E-3</v>
      </c>
      <c r="AE80">
        <f>((AB80-AD80)/(AC80-AD80))*100</f>
        <v>87.848101265822791</v>
      </c>
      <c r="AF80">
        <v>41.13</v>
      </c>
      <c r="AG80">
        <v>21.13</v>
      </c>
      <c r="AH80">
        <f t="shared" si="10"/>
        <v>20.000000000000004</v>
      </c>
      <c r="AI80" s="30">
        <v>7.52</v>
      </c>
      <c r="AJ80" s="30">
        <v>93</v>
      </c>
      <c r="AK80" s="30">
        <v>51</v>
      </c>
      <c r="AL80" s="30">
        <v>358</v>
      </c>
      <c r="AM80" s="30">
        <v>3261.9</v>
      </c>
      <c r="AN80" s="30">
        <v>0</v>
      </c>
      <c r="AO80" s="30">
        <v>18.100000000000001</v>
      </c>
      <c r="AP80" s="30">
        <v>0.7</v>
      </c>
      <c r="AQ80" s="30">
        <v>16.5</v>
      </c>
      <c r="AR80" s="30">
        <v>82.8</v>
      </c>
      <c r="AS80" s="30">
        <v>5</v>
      </c>
      <c r="AT80" s="30">
        <v>5.7</v>
      </c>
      <c r="AU80" s="30">
        <v>36.6</v>
      </c>
    </row>
    <row r="81" spans="1:47" x14ac:dyDescent="0.2">
      <c r="A81" t="s">
        <v>296</v>
      </c>
      <c r="B81">
        <v>32</v>
      </c>
      <c r="C81" t="s">
        <v>72</v>
      </c>
      <c r="D81" t="s">
        <v>189</v>
      </c>
      <c r="E81" t="s">
        <v>4</v>
      </c>
      <c r="F81" t="s">
        <v>149</v>
      </c>
      <c r="G81" t="s">
        <v>3</v>
      </c>
      <c r="H81" t="s">
        <v>112</v>
      </c>
      <c r="I81" t="s">
        <v>347</v>
      </c>
      <c r="J81">
        <v>100</v>
      </c>
      <c r="K81" s="20">
        <v>1</v>
      </c>
      <c r="L81">
        <v>1.5707963267948966</v>
      </c>
      <c r="M81">
        <v>4</v>
      </c>
      <c r="O81" s="20">
        <f t="shared" si="11"/>
        <v>0.66666666666666663</v>
      </c>
      <c r="P81">
        <v>0.66666666666666663</v>
      </c>
      <c r="Q81">
        <v>0.9553166181245093</v>
      </c>
      <c r="R81">
        <f t="shared" si="13"/>
        <v>66.666666666666657</v>
      </c>
      <c r="S81">
        <v>0</v>
      </c>
      <c r="T81">
        <f t="shared" si="12"/>
        <v>0</v>
      </c>
      <c r="U81">
        <v>0</v>
      </c>
      <c r="V81">
        <v>136.1</v>
      </c>
      <c r="W81">
        <v>41.3</v>
      </c>
      <c r="X81">
        <v>81</v>
      </c>
      <c r="Y81">
        <v>81.099999999999994</v>
      </c>
      <c r="Z81">
        <v>83.4</v>
      </c>
      <c r="AA81">
        <v>81.833333333333329</v>
      </c>
      <c r="AB81">
        <v>4.6300000000000001E-2</v>
      </c>
      <c r="AC81">
        <v>6.1499999999999999E-2</v>
      </c>
      <c r="AD81">
        <v>9.1000000000000004E-3</v>
      </c>
      <c r="AE81">
        <f>100*((AB81-AD81)/(AC81-AD81))</f>
        <v>70.992366412213741</v>
      </c>
      <c r="AF81">
        <v>41.72</v>
      </c>
      <c r="AG81">
        <v>21.7</v>
      </c>
      <c r="AH81">
        <f t="shared" si="10"/>
        <v>20.02</v>
      </c>
      <c r="AI81" s="30">
        <v>7.41</v>
      </c>
      <c r="AJ81" s="30">
        <v>79</v>
      </c>
      <c r="AK81" s="30">
        <v>54</v>
      </c>
      <c r="AL81" s="30">
        <v>455</v>
      </c>
      <c r="AM81" s="30">
        <v>3678.6</v>
      </c>
      <c r="AN81" s="30">
        <v>0</v>
      </c>
      <c r="AO81" s="30">
        <v>18.899999999999999</v>
      </c>
      <c r="AP81" s="30">
        <v>0.7</v>
      </c>
      <c r="AQ81" s="30">
        <v>20</v>
      </c>
      <c r="AR81" s="30">
        <v>79.2</v>
      </c>
      <c r="AS81" s="30">
        <v>4.0999999999999996</v>
      </c>
      <c r="AT81" s="30">
        <v>4.9000000000000004</v>
      </c>
      <c r="AU81" s="30">
        <v>31.8</v>
      </c>
    </row>
    <row r="82" spans="1:47" x14ac:dyDescent="0.2">
      <c r="A82" t="s">
        <v>296</v>
      </c>
      <c r="B82">
        <v>33</v>
      </c>
      <c r="C82" t="s">
        <v>72</v>
      </c>
      <c r="D82" t="s">
        <v>193</v>
      </c>
      <c r="E82" t="s">
        <v>4</v>
      </c>
      <c r="F82" t="s">
        <v>149</v>
      </c>
      <c r="G82" t="s">
        <v>3</v>
      </c>
      <c r="H82" t="s">
        <v>112</v>
      </c>
      <c r="I82" t="s">
        <v>349</v>
      </c>
      <c r="J82">
        <v>71.428600000000003</v>
      </c>
      <c r="K82" s="20">
        <v>0.71428599999999998</v>
      </c>
      <c r="L82">
        <v>1.0068540016620811</v>
      </c>
      <c r="M82">
        <v>1</v>
      </c>
      <c r="O82" s="20">
        <f t="shared" si="11"/>
        <v>0.16666666666666666</v>
      </c>
      <c r="P82">
        <v>0.16666666666666666</v>
      </c>
      <c r="Q82">
        <v>0.42053433528396511</v>
      </c>
      <c r="R82">
        <f t="shared" si="13"/>
        <v>16.666666666666664</v>
      </c>
      <c r="S82">
        <v>1</v>
      </c>
      <c r="T82">
        <f t="shared" si="12"/>
        <v>0.16666666666666666</v>
      </c>
      <c r="U82">
        <v>16.666666666666664</v>
      </c>
      <c r="V82">
        <v>141.5</v>
      </c>
      <c r="W82">
        <v>43.1</v>
      </c>
      <c r="X82">
        <v>81.400000000000006</v>
      </c>
      <c r="Y82">
        <v>82.1</v>
      </c>
      <c r="Z82">
        <v>81.900000000000006</v>
      </c>
      <c r="AA82">
        <v>81.8</v>
      </c>
      <c r="AB82">
        <v>4.36E-2</v>
      </c>
      <c r="AC82">
        <v>4.9799999999999997E-2</v>
      </c>
      <c r="AD82">
        <v>7.7999999999999996E-3</v>
      </c>
      <c r="AE82">
        <f>((AB82-AD82)/(AC82-AD82))*100</f>
        <v>85.238095238095241</v>
      </c>
      <c r="AF82">
        <v>43.34</v>
      </c>
      <c r="AG82">
        <v>22.04</v>
      </c>
      <c r="AH82">
        <f t="shared" si="10"/>
        <v>21.300000000000004</v>
      </c>
      <c r="AI82" s="30">
        <v>7.55</v>
      </c>
      <c r="AJ82" s="30">
        <v>84</v>
      </c>
      <c r="AK82" s="30">
        <v>47</v>
      </c>
      <c r="AL82" s="30">
        <v>446</v>
      </c>
      <c r="AM82" s="30">
        <v>3739.9</v>
      </c>
      <c r="AN82" s="30">
        <v>0</v>
      </c>
      <c r="AO82" s="30">
        <v>18.8</v>
      </c>
      <c r="AP82" s="30">
        <v>0.6</v>
      </c>
      <c r="AQ82" s="30">
        <v>19.7</v>
      </c>
      <c r="AR82" s="30">
        <v>79.599999999999994</v>
      </c>
      <c r="AS82" s="30">
        <v>4.7</v>
      </c>
      <c r="AT82" s="30">
        <v>4.9000000000000004</v>
      </c>
      <c r="AU82" s="30">
        <v>33.200000000000003</v>
      </c>
    </row>
    <row r="83" spans="1:47" x14ac:dyDescent="0.2">
      <c r="A83" t="s">
        <v>296</v>
      </c>
      <c r="B83">
        <v>34</v>
      </c>
      <c r="C83" t="s">
        <v>72</v>
      </c>
      <c r="D83" t="s">
        <v>197</v>
      </c>
      <c r="E83" t="s">
        <v>4</v>
      </c>
      <c r="F83" t="s">
        <v>149</v>
      </c>
      <c r="G83" t="s">
        <v>3</v>
      </c>
      <c r="H83" t="s">
        <v>112</v>
      </c>
      <c r="I83" t="s">
        <v>351</v>
      </c>
      <c r="J83">
        <v>73.333300000000008</v>
      </c>
      <c r="K83" s="20">
        <v>0.73333300000000001</v>
      </c>
      <c r="L83">
        <v>1.028156847656138</v>
      </c>
      <c r="M83">
        <v>2</v>
      </c>
      <c r="O83" s="20">
        <f t="shared" si="11"/>
        <v>0.33333333333333331</v>
      </c>
      <c r="P83">
        <v>0.33333333333333331</v>
      </c>
      <c r="Q83">
        <v>0.61547970867038726</v>
      </c>
      <c r="R83">
        <f t="shared" si="13"/>
        <v>33.333333333333329</v>
      </c>
      <c r="S83">
        <v>0</v>
      </c>
      <c r="T83">
        <f t="shared" si="12"/>
        <v>0</v>
      </c>
      <c r="U83">
        <v>0</v>
      </c>
      <c r="V83">
        <v>141</v>
      </c>
      <c r="W83">
        <v>31.8</v>
      </c>
      <c r="X83">
        <v>80.3</v>
      </c>
      <c r="Y83">
        <v>79.599999999999994</v>
      </c>
      <c r="Z83">
        <v>79.7</v>
      </c>
      <c r="AA83">
        <v>79.86666666666666</v>
      </c>
      <c r="AB83">
        <v>4.9500000000000002E-2</v>
      </c>
      <c r="AC83">
        <v>5.4199999999999998E-2</v>
      </c>
      <c r="AD83">
        <v>8.8000000000000005E-3</v>
      </c>
      <c r="AE83">
        <f>((AB83-AD83)/(AC83-AD83))*100</f>
        <v>89.647577092511028</v>
      </c>
      <c r="AF83">
        <v>43.24</v>
      </c>
      <c r="AG83">
        <v>22.44</v>
      </c>
      <c r="AH83">
        <f t="shared" si="10"/>
        <v>20.8</v>
      </c>
      <c r="AI83" s="30">
        <v>7.12</v>
      </c>
      <c r="AJ83" s="30">
        <v>74</v>
      </c>
      <c r="AK83" s="30">
        <v>52</v>
      </c>
      <c r="AL83" s="30">
        <v>475</v>
      </c>
      <c r="AM83" s="30">
        <v>3001.5</v>
      </c>
      <c r="AN83" s="30">
        <v>0</v>
      </c>
      <c r="AO83" s="30">
        <v>19.100000000000001</v>
      </c>
      <c r="AP83" s="30">
        <v>0.7</v>
      </c>
      <c r="AQ83" s="30">
        <v>20.7</v>
      </c>
      <c r="AR83" s="30">
        <v>78.599999999999994</v>
      </c>
      <c r="AS83" s="30">
        <v>4</v>
      </c>
      <c r="AT83" s="30">
        <v>5.0999999999999996</v>
      </c>
      <c r="AU83" s="30">
        <v>27.5</v>
      </c>
    </row>
    <row r="84" spans="1:47" x14ac:dyDescent="0.2">
      <c r="A84" t="s">
        <v>296</v>
      </c>
      <c r="B84">
        <v>35</v>
      </c>
      <c r="C84" t="s">
        <v>72</v>
      </c>
      <c r="D84" t="s">
        <v>201</v>
      </c>
      <c r="E84" t="s">
        <v>4</v>
      </c>
      <c r="F84" t="s">
        <v>149</v>
      </c>
      <c r="G84" t="s">
        <v>3</v>
      </c>
      <c r="H84" t="s">
        <v>112</v>
      </c>
      <c r="I84" t="s">
        <v>353</v>
      </c>
      <c r="J84">
        <v>60</v>
      </c>
      <c r="K84" s="20">
        <v>0.6</v>
      </c>
      <c r="L84">
        <v>0.88607712379261372</v>
      </c>
      <c r="M84">
        <v>4</v>
      </c>
      <c r="O84" s="20">
        <f t="shared" si="11"/>
        <v>0.66666666666666663</v>
      </c>
      <c r="P84">
        <v>0.66666666666666663</v>
      </c>
      <c r="Q84">
        <v>0.9553166181245093</v>
      </c>
      <c r="R84">
        <f t="shared" si="13"/>
        <v>66.666666666666657</v>
      </c>
      <c r="S84">
        <v>0</v>
      </c>
      <c r="T84">
        <f t="shared" si="12"/>
        <v>0</v>
      </c>
      <c r="U84">
        <v>0</v>
      </c>
      <c r="V84">
        <v>134</v>
      </c>
      <c r="W84">
        <v>25.4</v>
      </c>
      <c r="X84">
        <v>75.900000000000006</v>
      </c>
      <c r="Y84">
        <v>75.900000000000006</v>
      </c>
      <c r="Z84">
        <v>77.400000000000006</v>
      </c>
      <c r="AA84">
        <v>76.400000000000006</v>
      </c>
      <c r="AB84">
        <v>4.7199999999999999E-2</v>
      </c>
      <c r="AC84">
        <v>5.0200000000000002E-2</v>
      </c>
      <c r="AD84">
        <v>6.4999999999999997E-3</v>
      </c>
      <c r="AE84">
        <f>100*((AB84-AD84)/(AC84-AD84))</f>
        <v>93.135011441647592</v>
      </c>
      <c r="AF84">
        <v>47.82</v>
      </c>
      <c r="AG84">
        <v>22.39</v>
      </c>
      <c r="AH84">
        <f t="shared" si="10"/>
        <v>25.43</v>
      </c>
      <c r="AI84" s="30">
        <v>7.49</v>
      </c>
      <c r="AJ84" s="30">
        <v>84</v>
      </c>
      <c r="AK84" s="30">
        <v>54</v>
      </c>
      <c r="AL84" s="30">
        <v>466</v>
      </c>
      <c r="AM84" s="30">
        <v>3186.2</v>
      </c>
      <c r="AN84" s="30">
        <v>0</v>
      </c>
      <c r="AO84" s="30">
        <v>19</v>
      </c>
      <c r="AP84" s="30">
        <v>0.7</v>
      </c>
      <c r="AQ84" s="30">
        <v>20.399999999999999</v>
      </c>
      <c r="AR84" s="30">
        <v>78.900000000000006</v>
      </c>
      <c r="AS84" s="30">
        <v>4.3</v>
      </c>
      <c r="AT84" s="30">
        <v>4.9000000000000004</v>
      </c>
      <c r="AU84" s="30">
        <v>24.4</v>
      </c>
    </row>
    <row r="85" spans="1:47" x14ac:dyDescent="0.2">
      <c r="A85" t="s">
        <v>296</v>
      </c>
      <c r="B85">
        <v>36</v>
      </c>
      <c r="C85" t="s">
        <v>72</v>
      </c>
      <c r="D85" t="s">
        <v>205</v>
      </c>
      <c r="E85" t="s">
        <v>4</v>
      </c>
      <c r="F85" t="s">
        <v>149</v>
      </c>
      <c r="G85" t="s">
        <v>3</v>
      </c>
      <c r="H85" t="s">
        <v>112</v>
      </c>
      <c r="I85" t="s">
        <v>355</v>
      </c>
      <c r="J85">
        <v>60</v>
      </c>
      <c r="K85" s="20">
        <v>0.6</v>
      </c>
      <c r="L85">
        <v>0.88607712379261372</v>
      </c>
      <c r="M85">
        <v>6</v>
      </c>
      <c r="O85" s="20">
        <f t="shared" si="11"/>
        <v>1</v>
      </c>
      <c r="P85">
        <v>1</v>
      </c>
      <c r="Q85">
        <v>1.5707963267948966</v>
      </c>
      <c r="R85">
        <f t="shared" si="13"/>
        <v>100</v>
      </c>
      <c r="S85">
        <v>0</v>
      </c>
      <c r="T85">
        <f t="shared" si="12"/>
        <v>0</v>
      </c>
      <c r="U85">
        <v>0</v>
      </c>
      <c r="V85">
        <v>123</v>
      </c>
      <c r="W85">
        <v>32.5</v>
      </c>
      <c r="X85">
        <v>75.2</v>
      </c>
      <c r="Y85">
        <v>75.900000000000006</v>
      </c>
      <c r="Z85">
        <v>78.599999999999994</v>
      </c>
      <c r="AA85">
        <v>76.566666666666677</v>
      </c>
      <c r="AB85">
        <v>4.6300000000000001E-2</v>
      </c>
      <c r="AC85">
        <v>0.05</v>
      </c>
      <c r="AD85">
        <v>8.3000000000000001E-3</v>
      </c>
      <c r="AE85">
        <f>((AB85-AD85)/(AC85-AD85))*100</f>
        <v>91.127098321342928</v>
      </c>
      <c r="AF85">
        <v>44.26</v>
      </c>
      <c r="AG85">
        <v>22.42</v>
      </c>
      <c r="AH85">
        <f t="shared" si="10"/>
        <v>21.839999999999996</v>
      </c>
      <c r="AI85" s="30">
        <v>7.45</v>
      </c>
      <c r="AJ85" s="30">
        <v>88</v>
      </c>
      <c r="AK85" s="30">
        <v>62</v>
      </c>
      <c r="AL85" s="30">
        <v>422</v>
      </c>
      <c r="AM85" s="30">
        <v>3578.5</v>
      </c>
      <c r="AN85" s="30">
        <v>0</v>
      </c>
      <c r="AO85" s="30">
        <v>18.7</v>
      </c>
      <c r="AP85" s="30">
        <v>0.9</v>
      </c>
      <c r="AQ85" s="30">
        <v>18.8</v>
      </c>
      <c r="AR85" s="30">
        <v>80.3</v>
      </c>
      <c r="AS85" s="30">
        <v>4.8</v>
      </c>
      <c r="AT85" s="30">
        <v>5.2</v>
      </c>
      <c r="AU85" s="30">
        <v>35</v>
      </c>
    </row>
    <row r="86" spans="1:47" x14ac:dyDescent="0.2">
      <c r="A86" t="s">
        <v>296</v>
      </c>
      <c r="B86">
        <v>37</v>
      </c>
      <c r="C86" t="s">
        <v>72</v>
      </c>
      <c r="D86" t="s">
        <v>209</v>
      </c>
      <c r="E86" t="s">
        <v>4</v>
      </c>
      <c r="F86" t="s">
        <v>149</v>
      </c>
      <c r="G86" t="s">
        <v>3</v>
      </c>
      <c r="H86" t="s">
        <v>112</v>
      </c>
      <c r="I86" t="s">
        <v>357</v>
      </c>
      <c r="J86">
        <v>66.667000000000002</v>
      </c>
      <c r="K86" s="20">
        <v>0.66666999999999998</v>
      </c>
      <c r="L86">
        <v>0.95532015366283474</v>
      </c>
      <c r="M86">
        <v>5</v>
      </c>
      <c r="O86" s="20">
        <f t="shared" si="11"/>
        <v>0.83333333333333337</v>
      </c>
      <c r="P86">
        <v>0.83333333333333337</v>
      </c>
      <c r="Q86">
        <v>1.1502619915109316</v>
      </c>
      <c r="R86">
        <f t="shared" si="13"/>
        <v>83.333333333333343</v>
      </c>
      <c r="S86">
        <v>0</v>
      </c>
      <c r="T86">
        <f t="shared" si="12"/>
        <v>0</v>
      </c>
      <c r="U86">
        <v>0</v>
      </c>
      <c r="V86">
        <v>125.5</v>
      </c>
      <c r="W86">
        <v>47.6</v>
      </c>
      <c r="X86">
        <v>75.900000000000006</v>
      </c>
      <c r="Y86">
        <v>76.599999999999994</v>
      </c>
      <c r="Z86">
        <v>77.8</v>
      </c>
      <c r="AA86">
        <v>76.766666666666666</v>
      </c>
      <c r="AB86">
        <v>5.2900000000000003E-2</v>
      </c>
      <c r="AC86">
        <v>5.8400000000000001E-2</v>
      </c>
      <c r="AD86">
        <v>7.6E-3</v>
      </c>
      <c r="AE86">
        <f>((AB86-AD86)/(AC86-AD86))*100</f>
        <v>89.173228346456696</v>
      </c>
      <c r="AF86">
        <v>37.53</v>
      </c>
      <c r="AG86">
        <v>22.33</v>
      </c>
      <c r="AH86">
        <f t="shared" si="10"/>
        <v>15.200000000000003</v>
      </c>
      <c r="AI86" s="30">
        <v>7.27</v>
      </c>
      <c r="AJ86" s="30">
        <v>79</v>
      </c>
      <c r="AK86" s="30">
        <v>60</v>
      </c>
      <c r="AL86" s="30">
        <v>523</v>
      </c>
      <c r="AM86" s="30">
        <v>3460.5</v>
      </c>
      <c r="AN86" s="30">
        <v>0</v>
      </c>
      <c r="AO86" s="30">
        <v>19.5</v>
      </c>
      <c r="AP86" s="30">
        <v>0.8</v>
      </c>
      <c r="AQ86" s="30">
        <v>22.3</v>
      </c>
      <c r="AR86" s="30">
        <v>76.900000000000006</v>
      </c>
      <c r="AS86" s="30">
        <v>4.3</v>
      </c>
      <c r="AT86" s="30">
        <v>4.3</v>
      </c>
      <c r="AU86" s="30">
        <v>34.6</v>
      </c>
    </row>
    <row r="87" spans="1:47" x14ac:dyDescent="0.2">
      <c r="A87" t="s">
        <v>296</v>
      </c>
      <c r="B87">
        <v>38</v>
      </c>
      <c r="C87" t="s">
        <v>72</v>
      </c>
      <c r="D87" t="s">
        <v>213</v>
      </c>
      <c r="E87" t="s">
        <v>4</v>
      </c>
      <c r="F87" t="s">
        <v>149</v>
      </c>
      <c r="G87" t="s">
        <v>3</v>
      </c>
      <c r="H87" t="s">
        <v>112</v>
      </c>
      <c r="I87" t="s">
        <v>359</v>
      </c>
      <c r="J87">
        <v>80</v>
      </c>
      <c r="K87" s="20">
        <v>0.8</v>
      </c>
      <c r="L87">
        <v>1.1071487177940904</v>
      </c>
      <c r="M87">
        <v>5</v>
      </c>
      <c r="O87" s="20">
        <f t="shared" si="11"/>
        <v>0.83333333333333337</v>
      </c>
      <c r="P87">
        <v>0.83333333333333337</v>
      </c>
      <c r="Q87">
        <v>1.1502619915109316</v>
      </c>
      <c r="R87">
        <f t="shared" si="13"/>
        <v>83.333333333333343</v>
      </c>
      <c r="S87">
        <v>0</v>
      </c>
      <c r="T87">
        <f t="shared" si="12"/>
        <v>0</v>
      </c>
      <c r="U87">
        <v>0</v>
      </c>
      <c r="V87">
        <v>117.5</v>
      </c>
      <c r="W87">
        <v>41.2</v>
      </c>
      <c r="X87">
        <v>75.3</v>
      </c>
      <c r="Y87">
        <v>75.8</v>
      </c>
      <c r="Z87">
        <v>74.900000000000006</v>
      </c>
      <c r="AA87">
        <v>75.333333333333329</v>
      </c>
      <c r="AB87">
        <v>4.58E-2</v>
      </c>
      <c r="AC87">
        <v>5.0099999999999999E-2</v>
      </c>
      <c r="AD87">
        <v>7.7000000000000002E-3</v>
      </c>
      <c r="AE87">
        <f>100*((AB87-AD87)/(AC87-AD87))</f>
        <v>89.858490566037744</v>
      </c>
      <c r="AF87">
        <v>29.56</v>
      </c>
      <c r="AG87">
        <v>22.29</v>
      </c>
      <c r="AH87">
        <f t="shared" si="10"/>
        <v>7.27</v>
      </c>
      <c r="AI87" s="30">
        <v>7.21</v>
      </c>
      <c r="AJ87" s="30">
        <v>81</v>
      </c>
      <c r="AK87" s="30">
        <v>84</v>
      </c>
      <c r="AL87" s="30">
        <v>670</v>
      </c>
      <c r="AM87" s="30">
        <v>4275.8999999999996</v>
      </c>
      <c r="AN87" s="30">
        <v>0</v>
      </c>
      <c r="AO87" s="30">
        <v>20.8</v>
      </c>
      <c r="AP87" s="30">
        <v>1</v>
      </c>
      <c r="AQ87" s="30">
        <v>26.8</v>
      </c>
      <c r="AR87" s="30">
        <v>72.099999999999994</v>
      </c>
      <c r="AS87" s="30">
        <v>4</v>
      </c>
      <c r="AT87" s="30">
        <v>4.4000000000000004</v>
      </c>
      <c r="AU87" s="30">
        <v>53.7</v>
      </c>
    </row>
    <row r="88" spans="1:47" x14ac:dyDescent="0.2">
      <c r="A88" t="s">
        <v>296</v>
      </c>
      <c r="B88">
        <v>41</v>
      </c>
      <c r="C88" t="s">
        <v>72</v>
      </c>
      <c r="D88" t="s">
        <v>221</v>
      </c>
      <c r="E88" t="s">
        <v>6</v>
      </c>
      <c r="F88" t="s">
        <v>222</v>
      </c>
      <c r="G88" t="s">
        <v>7</v>
      </c>
      <c r="H88" t="s">
        <v>75</v>
      </c>
      <c r="I88" t="s">
        <v>361</v>
      </c>
      <c r="J88">
        <v>0</v>
      </c>
      <c r="K88" s="20">
        <v>0</v>
      </c>
      <c r="L88">
        <v>0</v>
      </c>
      <c r="M88">
        <v>0</v>
      </c>
      <c r="O88" s="20">
        <f t="shared" si="11"/>
        <v>0</v>
      </c>
      <c r="P88">
        <v>0</v>
      </c>
      <c r="Q88">
        <v>0</v>
      </c>
      <c r="R88">
        <f t="shared" si="13"/>
        <v>0</v>
      </c>
      <c r="S88">
        <v>0</v>
      </c>
      <c r="T88">
        <f t="shared" si="12"/>
        <v>0</v>
      </c>
      <c r="U88">
        <v>0</v>
      </c>
      <c r="V88">
        <v>135</v>
      </c>
      <c r="W88">
        <v>43.1</v>
      </c>
      <c r="X88">
        <v>85.5</v>
      </c>
      <c r="Y88">
        <v>82.3</v>
      </c>
      <c r="Z88">
        <v>86.3</v>
      </c>
      <c r="AA88">
        <v>84.7</v>
      </c>
      <c r="AB88">
        <v>4.82E-2</v>
      </c>
      <c r="AC88">
        <v>5.8200000000000002E-2</v>
      </c>
      <c r="AD88">
        <v>9.4999999999999998E-3</v>
      </c>
      <c r="AE88">
        <f>((AB88-AD88)/(AC88-AD88))*100</f>
        <v>79.466119096509232</v>
      </c>
      <c r="AF88">
        <v>43.7</v>
      </c>
      <c r="AG88">
        <v>22.39</v>
      </c>
      <c r="AH88">
        <f t="shared" si="10"/>
        <v>21.310000000000002</v>
      </c>
      <c r="AI88" s="30">
        <v>7</v>
      </c>
      <c r="AJ88" s="30">
        <v>73</v>
      </c>
      <c r="AK88" s="30">
        <v>33</v>
      </c>
      <c r="AL88" s="30">
        <v>571</v>
      </c>
      <c r="AM88" s="30">
        <v>3696.3</v>
      </c>
      <c r="AN88" s="30">
        <v>0</v>
      </c>
      <c r="AO88" s="30">
        <v>19.8</v>
      </c>
      <c r="AP88" s="30">
        <v>0.4</v>
      </c>
      <c r="AQ88" s="30">
        <v>24</v>
      </c>
      <c r="AR88" s="30">
        <v>75.599999999999994</v>
      </c>
      <c r="AS88" s="30">
        <v>4.0999999999999996</v>
      </c>
      <c r="AT88" s="30">
        <v>4.0999999999999996</v>
      </c>
      <c r="AU88" s="30">
        <v>45.3</v>
      </c>
    </row>
    <row r="89" spans="1:47" x14ac:dyDescent="0.2">
      <c r="A89" t="s">
        <v>296</v>
      </c>
      <c r="B89">
        <v>42</v>
      </c>
      <c r="C89" t="s">
        <v>72</v>
      </c>
      <c r="D89" t="s">
        <v>226</v>
      </c>
      <c r="E89" t="s">
        <v>6</v>
      </c>
      <c r="F89" t="s">
        <v>222</v>
      </c>
      <c r="G89" t="s">
        <v>7</v>
      </c>
      <c r="H89" t="s">
        <v>75</v>
      </c>
      <c r="I89" t="s">
        <v>363</v>
      </c>
      <c r="J89">
        <v>0</v>
      </c>
      <c r="K89" s="20">
        <v>0</v>
      </c>
      <c r="L89">
        <v>0</v>
      </c>
      <c r="M89">
        <v>0</v>
      </c>
      <c r="O89" s="20">
        <f t="shared" si="11"/>
        <v>0</v>
      </c>
      <c r="P89">
        <v>0</v>
      </c>
      <c r="Q89">
        <v>0</v>
      </c>
      <c r="R89">
        <f t="shared" si="13"/>
        <v>0</v>
      </c>
      <c r="S89">
        <v>0</v>
      </c>
      <c r="T89">
        <f t="shared" si="12"/>
        <v>0</v>
      </c>
      <c r="U89">
        <v>0</v>
      </c>
      <c r="V89">
        <v>146.5</v>
      </c>
      <c r="W89">
        <v>45.8</v>
      </c>
      <c r="X89">
        <v>80.8</v>
      </c>
      <c r="Y89">
        <v>81.7</v>
      </c>
      <c r="Z89">
        <v>81.900000000000006</v>
      </c>
      <c r="AA89">
        <v>81.466666666666669</v>
      </c>
      <c r="AB89">
        <v>4.53E-2</v>
      </c>
      <c r="AC89">
        <v>5.3400000000000003E-2</v>
      </c>
      <c r="AD89">
        <v>7.4000000000000003E-3</v>
      </c>
      <c r="AE89">
        <f>((AB89-AD89)/(AC89-AD89))*100</f>
        <v>82.391304347826093</v>
      </c>
      <c r="AF89">
        <v>46.64</v>
      </c>
      <c r="AG89">
        <v>22.47</v>
      </c>
      <c r="AH89">
        <f t="shared" si="10"/>
        <v>24.17</v>
      </c>
      <c r="AI89" s="30">
        <v>7.55</v>
      </c>
      <c r="AJ89" s="30">
        <v>93</v>
      </c>
      <c r="AK89" s="30">
        <v>38</v>
      </c>
      <c r="AL89" s="30">
        <v>374</v>
      </c>
      <c r="AM89" s="30">
        <v>3800</v>
      </c>
      <c r="AN89" s="30">
        <v>0</v>
      </c>
      <c r="AO89" s="30">
        <v>18.2</v>
      </c>
      <c r="AP89" s="30">
        <v>0.5</v>
      </c>
      <c r="AQ89" s="30">
        <v>17.100000000000001</v>
      </c>
      <c r="AR89" s="30">
        <v>82.4</v>
      </c>
      <c r="AS89" s="30">
        <v>6</v>
      </c>
      <c r="AT89" s="30">
        <v>5.5</v>
      </c>
      <c r="AU89" s="30">
        <v>54</v>
      </c>
    </row>
    <row r="90" spans="1:47" x14ac:dyDescent="0.2">
      <c r="A90" t="s">
        <v>296</v>
      </c>
      <c r="B90">
        <v>43</v>
      </c>
      <c r="C90" t="s">
        <v>72</v>
      </c>
      <c r="D90" t="s">
        <v>230</v>
      </c>
      <c r="E90" t="s">
        <v>6</v>
      </c>
      <c r="F90" t="s">
        <v>222</v>
      </c>
      <c r="G90" t="s">
        <v>7</v>
      </c>
      <c r="H90" t="s">
        <v>75</v>
      </c>
      <c r="I90" t="s">
        <v>365</v>
      </c>
      <c r="J90">
        <v>0</v>
      </c>
      <c r="K90" s="20">
        <v>0</v>
      </c>
      <c r="L90">
        <v>0</v>
      </c>
      <c r="M90">
        <v>0</v>
      </c>
      <c r="O90" s="20">
        <f t="shared" si="11"/>
        <v>0</v>
      </c>
      <c r="P90">
        <v>0</v>
      </c>
      <c r="Q90">
        <v>0</v>
      </c>
      <c r="R90">
        <f t="shared" si="13"/>
        <v>0</v>
      </c>
      <c r="S90">
        <v>0</v>
      </c>
      <c r="T90">
        <f t="shared" si="12"/>
        <v>0</v>
      </c>
      <c r="U90">
        <v>0</v>
      </c>
      <c r="V90">
        <v>148</v>
      </c>
      <c r="W90">
        <v>28.4</v>
      </c>
      <c r="X90">
        <v>81.7</v>
      </c>
      <c r="Y90">
        <v>82.6</v>
      </c>
      <c r="Z90">
        <v>82.5</v>
      </c>
      <c r="AA90">
        <v>82.266666666666666</v>
      </c>
      <c r="AB90">
        <v>3.8600000000000002E-2</v>
      </c>
      <c r="AC90">
        <v>4.36E-2</v>
      </c>
      <c r="AD90">
        <v>7.7999999999999996E-3</v>
      </c>
      <c r="AE90">
        <f>100*((AB90-AD90)/(AC90-AD90))</f>
        <v>86.033519553072637</v>
      </c>
      <c r="AF90">
        <v>47.88</v>
      </c>
      <c r="AG90">
        <v>22.53</v>
      </c>
      <c r="AH90">
        <f t="shared" si="10"/>
        <v>25.35</v>
      </c>
      <c r="AI90" s="30">
        <v>7.52</v>
      </c>
      <c r="AJ90" s="30">
        <v>92</v>
      </c>
      <c r="AK90" s="30">
        <v>32</v>
      </c>
      <c r="AL90" s="30">
        <v>392</v>
      </c>
      <c r="AM90" s="30">
        <v>3671.1</v>
      </c>
      <c r="AN90" s="30">
        <v>0</v>
      </c>
      <c r="AO90" s="30">
        <v>18.3</v>
      </c>
      <c r="AP90" s="30">
        <v>0.4</v>
      </c>
      <c r="AQ90" s="30">
        <v>17.8</v>
      </c>
      <c r="AR90" s="30">
        <v>81.7</v>
      </c>
      <c r="AS90" s="30">
        <v>4.8</v>
      </c>
      <c r="AT90" s="30">
        <v>5.5</v>
      </c>
      <c r="AU90" s="30">
        <v>42.7</v>
      </c>
    </row>
    <row r="91" spans="1:47" x14ac:dyDescent="0.2">
      <c r="A91" t="s">
        <v>296</v>
      </c>
      <c r="B91">
        <v>44</v>
      </c>
      <c r="C91" t="s">
        <v>72</v>
      </c>
      <c r="D91" t="s">
        <v>234</v>
      </c>
      <c r="E91" t="s">
        <v>6</v>
      </c>
      <c r="F91" t="s">
        <v>222</v>
      </c>
      <c r="G91" t="s">
        <v>7</v>
      </c>
      <c r="H91" t="s">
        <v>75</v>
      </c>
      <c r="I91" t="s">
        <v>367</v>
      </c>
      <c r="J91">
        <v>0</v>
      </c>
      <c r="K91" s="20">
        <v>0</v>
      </c>
      <c r="L91">
        <v>0</v>
      </c>
      <c r="M91">
        <v>0</v>
      </c>
      <c r="O91" s="20">
        <f t="shared" si="11"/>
        <v>0</v>
      </c>
      <c r="P91">
        <v>0</v>
      </c>
      <c r="Q91">
        <v>0</v>
      </c>
      <c r="R91">
        <f t="shared" si="13"/>
        <v>0</v>
      </c>
      <c r="S91">
        <v>0</v>
      </c>
      <c r="T91">
        <f t="shared" si="12"/>
        <v>0</v>
      </c>
      <c r="U91">
        <v>0</v>
      </c>
      <c r="V91">
        <v>152</v>
      </c>
      <c r="W91">
        <v>41.7</v>
      </c>
      <c r="X91">
        <v>78.400000000000006</v>
      </c>
      <c r="Y91">
        <v>83.9</v>
      </c>
      <c r="Z91">
        <v>74.3</v>
      </c>
      <c r="AA91">
        <v>78.866666666666674</v>
      </c>
      <c r="AB91">
        <v>4.9799999999999997E-2</v>
      </c>
      <c r="AC91">
        <v>5.62E-2</v>
      </c>
      <c r="AD91">
        <v>8.3999999999999995E-3</v>
      </c>
      <c r="AE91">
        <f>((AB91-AD91)/(AC91-AD91))*100</f>
        <v>86.610878661087867</v>
      </c>
      <c r="AF91">
        <v>54.04</v>
      </c>
      <c r="AG91">
        <v>22.35</v>
      </c>
      <c r="AH91">
        <f t="shared" si="10"/>
        <v>31.689999999999998</v>
      </c>
      <c r="AI91" s="30">
        <v>7.12</v>
      </c>
      <c r="AJ91" s="30">
        <v>80</v>
      </c>
      <c r="AK91" s="30">
        <v>37</v>
      </c>
      <c r="AL91" s="30">
        <v>430</v>
      </c>
      <c r="AM91" s="30">
        <v>2945.5</v>
      </c>
      <c r="AN91" s="30">
        <v>0</v>
      </c>
      <c r="AO91" s="30">
        <v>18.399999999999999</v>
      </c>
      <c r="AP91" s="30">
        <v>0.5</v>
      </c>
      <c r="AQ91" s="30">
        <v>19.5</v>
      </c>
      <c r="AR91" s="30">
        <v>80</v>
      </c>
      <c r="AS91" s="30">
        <v>4.7</v>
      </c>
      <c r="AT91" s="30">
        <v>4.9000000000000004</v>
      </c>
      <c r="AU91" s="30">
        <v>37.4</v>
      </c>
    </row>
    <row r="92" spans="1:47" x14ac:dyDescent="0.2">
      <c r="A92" t="s">
        <v>296</v>
      </c>
      <c r="B92">
        <v>45</v>
      </c>
      <c r="C92" t="s">
        <v>72</v>
      </c>
      <c r="D92" t="s">
        <v>238</v>
      </c>
      <c r="E92" t="s">
        <v>6</v>
      </c>
      <c r="F92" t="s">
        <v>222</v>
      </c>
      <c r="G92" t="s">
        <v>7</v>
      </c>
      <c r="H92" t="s">
        <v>75</v>
      </c>
      <c r="I92" t="s">
        <v>369</v>
      </c>
      <c r="J92">
        <v>0</v>
      </c>
      <c r="K92" s="20">
        <v>0</v>
      </c>
      <c r="L92">
        <v>0</v>
      </c>
      <c r="M92">
        <v>0</v>
      </c>
      <c r="O92" s="20">
        <f t="shared" si="11"/>
        <v>0</v>
      </c>
      <c r="P92">
        <v>0</v>
      </c>
      <c r="Q92">
        <v>0</v>
      </c>
      <c r="R92">
        <f t="shared" si="13"/>
        <v>0</v>
      </c>
      <c r="S92">
        <v>0</v>
      </c>
      <c r="T92">
        <f t="shared" si="12"/>
        <v>0</v>
      </c>
      <c r="U92">
        <v>0</v>
      </c>
      <c r="V92">
        <v>136</v>
      </c>
      <c r="W92">
        <v>33.200000000000003</v>
      </c>
      <c r="X92">
        <v>77.900000000000006</v>
      </c>
      <c r="Y92">
        <v>83.4</v>
      </c>
      <c r="Z92">
        <v>85.3</v>
      </c>
      <c r="AA92">
        <v>82.2</v>
      </c>
      <c r="AB92">
        <v>4.5900000000000003E-2</v>
      </c>
      <c r="AC92">
        <v>5.0999999999999997E-2</v>
      </c>
      <c r="AD92">
        <v>8.6E-3</v>
      </c>
      <c r="AE92">
        <f>((AB92-AD92)/(AC92-AD92))*100</f>
        <v>87.971698113207566</v>
      </c>
      <c r="AF92">
        <v>52.45</v>
      </c>
      <c r="AG92">
        <v>22.47</v>
      </c>
      <c r="AH92">
        <f t="shared" si="10"/>
        <v>29.980000000000004</v>
      </c>
      <c r="AI92" s="30">
        <v>7.34</v>
      </c>
      <c r="AJ92" s="30">
        <v>76</v>
      </c>
      <c r="AK92" s="30">
        <v>38</v>
      </c>
      <c r="AL92" s="30">
        <v>497</v>
      </c>
      <c r="AM92" s="30">
        <v>3683.6</v>
      </c>
      <c r="AN92" s="30">
        <v>0</v>
      </c>
      <c r="AO92" s="30">
        <v>19.2</v>
      </c>
      <c r="AP92" s="30">
        <v>0.5</v>
      </c>
      <c r="AQ92" s="30">
        <v>21.5</v>
      </c>
      <c r="AR92" s="30">
        <v>78</v>
      </c>
      <c r="AS92" s="30">
        <v>4.2</v>
      </c>
      <c r="AT92" s="30">
        <v>4.3</v>
      </c>
      <c r="AU92" s="30">
        <v>40.6</v>
      </c>
    </row>
    <row r="93" spans="1:47" x14ac:dyDescent="0.2">
      <c r="A93" t="s">
        <v>296</v>
      </c>
      <c r="B93">
        <v>46</v>
      </c>
      <c r="C93" t="s">
        <v>72</v>
      </c>
      <c r="D93" t="s">
        <v>242</v>
      </c>
      <c r="E93" t="s">
        <v>6</v>
      </c>
      <c r="F93" t="s">
        <v>222</v>
      </c>
      <c r="G93" t="s">
        <v>7</v>
      </c>
      <c r="H93" t="s">
        <v>75</v>
      </c>
      <c r="I93" t="s">
        <v>371</v>
      </c>
      <c r="J93">
        <v>0</v>
      </c>
      <c r="K93" s="20">
        <v>0</v>
      </c>
      <c r="L93">
        <v>0</v>
      </c>
      <c r="M93">
        <v>0</v>
      </c>
      <c r="O93" s="20">
        <f t="shared" si="11"/>
        <v>0</v>
      </c>
      <c r="P93">
        <v>0</v>
      </c>
      <c r="Q93">
        <v>0</v>
      </c>
      <c r="R93">
        <f t="shared" si="13"/>
        <v>0</v>
      </c>
      <c r="S93">
        <v>0</v>
      </c>
      <c r="T93">
        <f t="shared" si="12"/>
        <v>0</v>
      </c>
      <c r="U93">
        <v>0</v>
      </c>
      <c r="V93">
        <v>140</v>
      </c>
      <c r="W93">
        <v>43.4</v>
      </c>
      <c r="X93">
        <v>77.8</v>
      </c>
      <c r="Y93">
        <v>78</v>
      </c>
      <c r="Z93">
        <v>76.8</v>
      </c>
      <c r="AA93">
        <v>77.533333333333346</v>
      </c>
      <c r="AB93">
        <v>5.2900000000000003E-2</v>
      </c>
      <c r="AC93">
        <v>6.08E-2</v>
      </c>
      <c r="AD93">
        <v>8.6E-3</v>
      </c>
      <c r="AE93">
        <f>100*((AB93-AD93)/(AC93-AD93))</f>
        <v>84.865900383141778</v>
      </c>
      <c r="AF93">
        <v>50.08</v>
      </c>
      <c r="AG93">
        <v>22.46</v>
      </c>
      <c r="AH93">
        <f t="shared" si="10"/>
        <v>27.619999999999997</v>
      </c>
      <c r="AI93" s="30">
        <v>7.51</v>
      </c>
      <c r="AJ93" s="30">
        <v>87</v>
      </c>
      <c r="AK93" s="30">
        <v>34</v>
      </c>
      <c r="AL93" s="30">
        <v>448</v>
      </c>
      <c r="AM93" s="30">
        <v>3255.7</v>
      </c>
      <c r="AN93" s="30">
        <v>0</v>
      </c>
      <c r="AO93" s="30">
        <v>18.8</v>
      </c>
      <c r="AP93" s="30">
        <v>0.5</v>
      </c>
      <c r="AQ93" s="30">
        <v>19.8</v>
      </c>
      <c r="AR93" s="30">
        <v>79.7</v>
      </c>
      <c r="AS93" s="30">
        <v>4.7</v>
      </c>
      <c r="AT93" s="30">
        <v>5.0999999999999996</v>
      </c>
      <c r="AU93" s="30">
        <v>35.200000000000003</v>
      </c>
    </row>
    <row r="94" spans="1:47" x14ac:dyDescent="0.2">
      <c r="A94" t="s">
        <v>296</v>
      </c>
      <c r="B94">
        <v>47</v>
      </c>
      <c r="C94" t="s">
        <v>72</v>
      </c>
      <c r="D94" t="s">
        <v>246</v>
      </c>
      <c r="E94" t="s">
        <v>6</v>
      </c>
      <c r="F94" t="s">
        <v>222</v>
      </c>
      <c r="G94" t="s">
        <v>7</v>
      </c>
      <c r="H94" t="s">
        <v>75</v>
      </c>
      <c r="I94" t="s">
        <v>373</v>
      </c>
      <c r="J94">
        <v>0</v>
      </c>
      <c r="K94" s="20">
        <v>0</v>
      </c>
      <c r="L94">
        <v>0</v>
      </c>
      <c r="M94">
        <v>0</v>
      </c>
      <c r="O94" s="20">
        <f t="shared" si="11"/>
        <v>0</v>
      </c>
      <c r="P94">
        <v>0</v>
      </c>
      <c r="Q94">
        <v>0</v>
      </c>
      <c r="R94">
        <f t="shared" si="13"/>
        <v>0</v>
      </c>
      <c r="S94">
        <v>0</v>
      </c>
      <c r="T94">
        <f t="shared" si="12"/>
        <v>0</v>
      </c>
      <c r="U94">
        <v>0</v>
      </c>
      <c r="V94">
        <v>134.80000000000001</v>
      </c>
      <c r="W94">
        <v>42.1</v>
      </c>
      <c r="X94">
        <v>77.099999999999994</v>
      </c>
      <c r="Y94">
        <v>77.2</v>
      </c>
      <c r="Z94">
        <v>76.900000000000006</v>
      </c>
      <c r="AA94">
        <v>77.066666666666677</v>
      </c>
      <c r="AB94">
        <v>4.6600000000000003E-2</v>
      </c>
      <c r="AC94">
        <v>5.3699999999999998E-2</v>
      </c>
      <c r="AD94">
        <v>8.8999999999999999E-3</v>
      </c>
      <c r="AE94">
        <f>((AB94-AD94)/(AC94-AD94))*100</f>
        <v>84.151785714285722</v>
      </c>
      <c r="AF94">
        <v>49.91</v>
      </c>
      <c r="AG94">
        <v>22.51</v>
      </c>
      <c r="AH94">
        <f t="shared" si="10"/>
        <v>27.399999999999995</v>
      </c>
      <c r="AI94" s="30">
        <v>7.32</v>
      </c>
      <c r="AJ94" s="30">
        <v>65</v>
      </c>
      <c r="AK94" s="30">
        <v>27</v>
      </c>
      <c r="AL94" s="30">
        <v>547</v>
      </c>
      <c r="AM94" s="30">
        <v>3714.2</v>
      </c>
      <c r="AN94" s="30">
        <v>0</v>
      </c>
      <c r="AO94" s="30">
        <v>19.600000000000001</v>
      </c>
      <c r="AP94" s="30">
        <v>0.4</v>
      </c>
      <c r="AQ94" s="30">
        <v>23.2</v>
      </c>
      <c r="AR94" s="30">
        <v>76.400000000000006</v>
      </c>
      <c r="AS94" s="30">
        <v>3.5</v>
      </c>
      <c r="AT94" s="30">
        <v>3.5</v>
      </c>
      <c r="AU94" s="30">
        <v>26.4</v>
      </c>
    </row>
    <row r="95" spans="1:47" x14ac:dyDescent="0.2">
      <c r="A95" t="s">
        <v>296</v>
      </c>
      <c r="B95">
        <v>48</v>
      </c>
      <c r="C95" t="s">
        <v>72</v>
      </c>
      <c r="D95" t="s">
        <v>250</v>
      </c>
      <c r="E95" t="s">
        <v>6</v>
      </c>
      <c r="F95" t="s">
        <v>222</v>
      </c>
      <c r="G95" t="s">
        <v>7</v>
      </c>
      <c r="H95" t="s">
        <v>75</v>
      </c>
      <c r="I95" t="s">
        <v>375</v>
      </c>
      <c r="J95">
        <v>0</v>
      </c>
      <c r="K95" s="20">
        <v>0</v>
      </c>
      <c r="L95">
        <v>0</v>
      </c>
      <c r="M95">
        <v>0</v>
      </c>
      <c r="O95" s="20">
        <f t="shared" si="11"/>
        <v>0</v>
      </c>
      <c r="P95">
        <v>0</v>
      </c>
      <c r="Q95">
        <v>0</v>
      </c>
      <c r="R95">
        <f t="shared" si="13"/>
        <v>0</v>
      </c>
      <c r="S95">
        <v>0</v>
      </c>
      <c r="T95">
        <f t="shared" si="12"/>
        <v>0</v>
      </c>
      <c r="U95">
        <v>0</v>
      </c>
      <c r="V95">
        <v>136</v>
      </c>
      <c r="W95">
        <v>50.2</v>
      </c>
      <c r="X95">
        <v>77.400000000000006</v>
      </c>
      <c r="Y95">
        <v>77.8</v>
      </c>
      <c r="Z95">
        <v>84.1</v>
      </c>
      <c r="AA95">
        <v>79.766666666666666</v>
      </c>
      <c r="AB95">
        <v>4.3700000000000003E-2</v>
      </c>
      <c r="AC95">
        <v>5.0500000000000003E-2</v>
      </c>
      <c r="AD95">
        <v>7.6E-3</v>
      </c>
      <c r="AE95">
        <f>((AB95-AD95)/(AC95-AD95))*100</f>
        <v>84.149184149184151</v>
      </c>
      <c r="AF95">
        <v>35.15</v>
      </c>
      <c r="AG95">
        <v>22.37</v>
      </c>
      <c r="AH95">
        <f t="shared" si="10"/>
        <v>12.779999999999998</v>
      </c>
      <c r="AI95" s="30">
        <v>7.49</v>
      </c>
      <c r="AJ95" s="30">
        <v>81</v>
      </c>
      <c r="AK95" s="30">
        <v>52</v>
      </c>
      <c r="AL95" s="30">
        <v>496</v>
      </c>
      <c r="AM95" s="30">
        <v>3987.9</v>
      </c>
      <c r="AN95" s="30">
        <v>0</v>
      </c>
      <c r="AO95" s="30">
        <v>19.3</v>
      </c>
      <c r="AP95" s="30">
        <v>0.7</v>
      </c>
      <c r="AQ95" s="30">
        <v>21.5</v>
      </c>
      <c r="AR95" s="30">
        <v>77.900000000000006</v>
      </c>
      <c r="AS95" s="30">
        <v>6.2</v>
      </c>
      <c r="AT95" s="30">
        <v>4.9000000000000004</v>
      </c>
      <c r="AU95" s="30">
        <v>50</v>
      </c>
    </row>
    <row r="96" spans="1:47" x14ac:dyDescent="0.2">
      <c r="A96" t="s">
        <v>296</v>
      </c>
      <c r="B96">
        <v>51</v>
      </c>
      <c r="C96" t="s">
        <v>72</v>
      </c>
      <c r="D96" t="s">
        <v>258</v>
      </c>
      <c r="E96" t="s">
        <v>6</v>
      </c>
      <c r="F96" t="s">
        <v>222</v>
      </c>
      <c r="G96" t="s">
        <v>3</v>
      </c>
      <c r="H96" t="s">
        <v>112</v>
      </c>
      <c r="I96" t="s">
        <v>377</v>
      </c>
      <c r="J96">
        <v>66.666700000000006</v>
      </c>
      <c r="K96" s="20">
        <v>0.66666700000000001</v>
      </c>
      <c r="L96">
        <v>0.95531697167794416</v>
      </c>
      <c r="M96">
        <v>3</v>
      </c>
      <c r="O96" s="20">
        <f t="shared" si="11"/>
        <v>0.5</v>
      </c>
      <c r="P96">
        <v>0.5</v>
      </c>
      <c r="Q96">
        <v>0.78539816339744839</v>
      </c>
      <c r="R96">
        <f t="shared" si="13"/>
        <v>50</v>
      </c>
      <c r="S96">
        <v>0</v>
      </c>
      <c r="T96">
        <f t="shared" si="12"/>
        <v>0</v>
      </c>
      <c r="U96">
        <v>0</v>
      </c>
      <c r="V96">
        <v>133</v>
      </c>
      <c r="W96">
        <v>36</v>
      </c>
      <c r="X96">
        <v>81.7</v>
      </c>
      <c r="Y96">
        <v>81.3</v>
      </c>
      <c r="Z96">
        <v>81.3</v>
      </c>
      <c r="AA96">
        <v>81.433333333333337</v>
      </c>
      <c r="AB96">
        <v>4.5999999999999999E-2</v>
      </c>
      <c r="AC96">
        <v>5.1400000000000001E-2</v>
      </c>
      <c r="AD96">
        <v>7.4000000000000003E-3</v>
      </c>
      <c r="AE96">
        <f>100*((AB96-AD96)/(AC96-AD96))</f>
        <v>87.72727272727272</v>
      </c>
      <c r="AF96">
        <v>47.07</v>
      </c>
      <c r="AG96">
        <v>22.09</v>
      </c>
      <c r="AH96">
        <f t="shared" si="10"/>
        <v>24.98</v>
      </c>
      <c r="AI96" s="30">
        <v>7.1</v>
      </c>
      <c r="AJ96" s="30">
        <v>71</v>
      </c>
      <c r="AK96" s="30">
        <v>38</v>
      </c>
      <c r="AL96" s="30">
        <v>523</v>
      </c>
      <c r="AM96" s="30">
        <v>3474</v>
      </c>
      <c r="AN96" s="30">
        <v>0</v>
      </c>
      <c r="AO96" s="30">
        <v>19.5</v>
      </c>
      <c r="AP96" s="30">
        <v>0.5</v>
      </c>
      <c r="AQ96" s="30">
        <v>22.4</v>
      </c>
      <c r="AR96" s="30">
        <v>77.099999999999994</v>
      </c>
      <c r="AS96" s="30">
        <v>3.9</v>
      </c>
      <c r="AT96" s="30">
        <v>3.9</v>
      </c>
      <c r="AU96" s="30">
        <v>41.8</v>
      </c>
    </row>
    <row r="97" spans="1:47" x14ac:dyDescent="0.2">
      <c r="A97" t="s">
        <v>296</v>
      </c>
      <c r="B97">
        <v>52</v>
      </c>
      <c r="C97" t="s">
        <v>72</v>
      </c>
      <c r="D97" t="s">
        <v>262</v>
      </c>
      <c r="E97" t="s">
        <v>6</v>
      </c>
      <c r="F97" t="s">
        <v>222</v>
      </c>
      <c r="G97" t="s">
        <v>3</v>
      </c>
      <c r="H97" t="s">
        <v>112</v>
      </c>
      <c r="I97" t="s">
        <v>379</v>
      </c>
      <c r="J97">
        <v>53.332999999999998</v>
      </c>
      <c r="K97" s="20">
        <v>0.53332999999999997</v>
      </c>
      <c r="L97">
        <v>0.81875289683778263</v>
      </c>
      <c r="M97">
        <v>3</v>
      </c>
      <c r="O97" s="20">
        <f t="shared" si="11"/>
        <v>0.5</v>
      </c>
      <c r="P97">
        <v>0.5</v>
      </c>
      <c r="Q97">
        <v>0.78539816339744839</v>
      </c>
      <c r="R97">
        <f t="shared" si="13"/>
        <v>50</v>
      </c>
      <c r="S97">
        <v>0</v>
      </c>
      <c r="T97">
        <f t="shared" si="12"/>
        <v>0</v>
      </c>
      <c r="U97">
        <v>0</v>
      </c>
      <c r="V97">
        <v>150</v>
      </c>
      <c r="W97">
        <v>37.9</v>
      </c>
      <c r="X97">
        <v>82.1</v>
      </c>
      <c r="Y97">
        <v>85.2</v>
      </c>
      <c r="Z97">
        <v>85.2</v>
      </c>
      <c r="AA97">
        <v>84.166666666666671</v>
      </c>
      <c r="AB97">
        <v>4.9299999999999997E-2</v>
      </c>
      <c r="AC97">
        <v>5.4800000000000001E-2</v>
      </c>
      <c r="AD97">
        <v>7.1999999999999998E-3</v>
      </c>
      <c r="AE97">
        <f>((AB97-AD97)/(AC97-AD97))*100</f>
        <v>88.445378151260485</v>
      </c>
      <c r="AF97">
        <v>50.28</v>
      </c>
      <c r="AG97">
        <v>20.18</v>
      </c>
      <c r="AH97">
        <f t="shared" si="10"/>
        <v>30.1</v>
      </c>
      <c r="AI97" s="30">
        <v>7.56</v>
      </c>
      <c r="AJ97" s="30">
        <v>79</v>
      </c>
      <c r="AK97" s="30">
        <v>33</v>
      </c>
      <c r="AL97" s="30">
        <v>430</v>
      </c>
      <c r="AM97" s="30">
        <v>3692.6</v>
      </c>
      <c r="AN97" s="30">
        <v>0</v>
      </c>
      <c r="AO97" s="30">
        <v>18.7</v>
      </c>
      <c r="AP97" s="30">
        <v>0.5</v>
      </c>
      <c r="AQ97" s="30">
        <v>19.2</v>
      </c>
      <c r="AR97" s="30">
        <v>80.400000000000006</v>
      </c>
      <c r="AS97" s="30">
        <v>4.5999999999999996</v>
      </c>
      <c r="AT97" s="30">
        <v>4.5999999999999996</v>
      </c>
      <c r="AU97" s="30">
        <v>34.6</v>
      </c>
    </row>
    <row r="98" spans="1:47" x14ac:dyDescent="0.2">
      <c r="A98" t="s">
        <v>296</v>
      </c>
      <c r="B98">
        <v>53</v>
      </c>
      <c r="C98" t="s">
        <v>72</v>
      </c>
      <c r="D98" t="s">
        <v>266</v>
      </c>
      <c r="E98" t="s">
        <v>6</v>
      </c>
      <c r="F98" t="s">
        <v>222</v>
      </c>
      <c r="G98" t="s">
        <v>3</v>
      </c>
      <c r="H98" t="s">
        <v>112</v>
      </c>
      <c r="I98" t="s">
        <v>381</v>
      </c>
      <c r="J98">
        <v>53.332999999999998</v>
      </c>
      <c r="K98" s="20">
        <v>0.53332999999999997</v>
      </c>
      <c r="L98">
        <v>0.81875289683778263</v>
      </c>
      <c r="M98">
        <v>3</v>
      </c>
      <c r="O98" s="20">
        <f t="shared" ref="O98:O103" si="14">M98/6</f>
        <v>0.5</v>
      </c>
      <c r="P98">
        <v>0.5</v>
      </c>
      <c r="Q98">
        <v>0.78539816339744839</v>
      </c>
      <c r="R98">
        <f t="shared" si="13"/>
        <v>50</v>
      </c>
      <c r="S98">
        <v>0</v>
      </c>
      <c r="T98">
        <f t="shared" ref="T98:T103" si="15">S98/6</f>
        <v>0</v>
      </c>
      <c r="U98">
        <v>0</v>
      </c>
      <c r="V98">
        <v>139.5</v>
      </c>
      <c r="W98">
        <v>44.6</v>
      </c>
      <c r="X98">
        <v>81.7</v>
      </c>
      <c r="Y98">
        <v>80.8</v>
      </c>
      <c r="Z98">
        <v>80.8</v>
      </c>
      <c r="AA98">
        <v>81.100000000000009</v>
      </c>
      <c r="AB98">
        <v>3.7100000000000001E-2</v>
      </c>
      <c r="AC98">
        <v>4.4400000000000002E-2</v>
      </c>
      <c r="AD98">
        <v>7.4000000000000003E-3</v>
      </c>
      <c r="AE98">
        <f>((AB98-AD98)/(AC98-AD98))*100</f>
        <v>80.27027027027026</v>
      </c>
      <c r="AF98">
        <v>36.08</v>
      </c>
      <c r="AG98">
        <v>22.34</v>
      </c>
      <c r="AH98">
        <f t="shared" si="10"/>
        <v>13.739999999999998</v>
      </c>
      <c r="AI98" s="30">
        <v>7.56</v>
      </c>
      <c r="AJ98" s="30">
        <v>70</v>
      </c>
      <c r="AK98" s="30">
        <v>30</v>
      </c>
      <c r="AL98" s="30">
        <v>472</v>
      </c>
      <c r="AM98" s="30">
        <v>3876.2</v>
      </c>
      <c r="AN98" s="30">
        <v>0</v>
      </c>
      <c r="AO98" s="30">
        <v>19</v>
      </c>
      <c r="AP98" s="30">
        <v>0.4</v>
      </c>
      <c r="AQ98" s="30">
        <v>20.7</v>
      </c>
      <c r="AR98" s="30">
        <v>78.900000000000006</v>
      </c>
      <c r="AS98" s="30">
        <v>3.8</v>
      </c>
      <c r="AT98" s="30">
        <v>3.9</v>
      </c>
      <c r="AU98" s="30">
        <v>45.3</v>
      </c>
    </row>
    <row r="99" spans="1:47" x14ac:dyDescent="0.2">
      <c r="A99" t="s">
        <v>296</v>
      </c>
      <c r="B99">
        <v>54</v>
      </c>
      <c r="C99" t="s">
        <v>72</v>
      </c>
      <c r="D99" t="s">
        <v>270</v>
      </c>
      <c r="E99" t="s">
        <v>6</v>
      </c>
      <c r="F99" t="s">
        <v>222</v>
      </c>
      <c r="G99" t="s">
        <v>3</v>
      </c>
      <c r="H99" t="s">
        <v>112</v>
      </c>
      <c r="I99" t="s">
        <v>383</v>
      </c>
      <c r="J99">
        <v>60</v>
      </c>
      <c r="K99" s="20">
        <v>0.6</v>
      </c>
      <c r="L99">
        <v>0.88607712379261372</v>
      </c>
      <c r="M99">
        <v>0</v>
      </c>
      <c r="O99" s="20">
        <f t="shared" si="14"/>
        <v>0</v>
      </c>
      <c r="P99">
        <v>0</v>
      </c>
      <c r="Q99">
        <v>0</v>
      </c>
      <c r="R99">
        <f t="shared" si="13"/>
        <v>0</v>
      </c>
      <c r="S99">
        <v>0</v>
      </c>
      <c r="T99">
        <f t="shared" si="15"/>
        <v>0</v>
      </c>
      <c r="U99">
        <v>0</v>
      </c>
      <c r="V99">
        <v>145</v>
      </c>
      <c r="W99">
        <v>44.6</v>
      </c>
      <c r="X99">
        <v>78.2</v>
      </c>
      <c r="Y99">
        <v>79.3</v>
      </c>
      <c r="Z99">
        <v>79.3</v>
      </c>
      <c r="AA99">
        <v>78.933333333333337</v>
      </c>
      <c r="AB99">
        <v>5.0500000000000003E-2</v>
      </c>
      <c r="AC99">
        <v>5.8999999999999997E-2</v>
      </c>
      <c r="AD99">
        <v>9.4000000000000004E-3</v>
      </c>
      <c r="AE99">
        <f>100*((AB99-AD99)/(AC99-AD99))</f>
        <v>82.862903225806463</v>
      </c>
      <c r="AF99">
        <v>40.96</v>
      </c>
      <c r="AG99">
        <v>22.48</v>
      </c>
      <c r="AH99">
        <f t="shared" si="10"/>
        <v>18.48</v>
      </c>
      <c r="AI99" s="30">
        <v>7.45</v>
      </c>
      <c r="AJ99" s="30">
        <v>73</v>
      </c>
      <c r="AK99" s="30">
        <v>32</v>
      </c>
      <c r="AL99" s="30">
        <v>550</v>
      </c>
      <c r="AM99" s="30">
        <v>3795.2</v>
      </c>
      <c r="AN99" s="30">
        <v>0</v>
      </c>
      <c r="AO99" s="30">
        <v>19.7</v>
      </c>
      <c r="AP99" s="30">
        <v>0.4</v>
      </c>
      <c r="AQ99" s="30">
        <v>23.3</v>
      </c>
      <c r="AR99" s="30">
        <v>76.3</v>
      </c>
      <c r="AS99" s="30">
        <v>4</v>
      </c>
      <c r="AT99" s="30">
        <v>3.8</v>
      </c>
      <c r="AU99" s="30">
        <v>39.9</v>
      </c>
    </row>
    <row r="100" spans="1:47" x14ac:dyDescent="0.2">
      <c r="A100" t="s">
        <v>296</v>
      </c>
      <c r="B100">
        <v>55</v>
      </c>
      <c r="C100" t="s">
        <v>72</v>
      </c>
      <c r="D100" t="s">
        <v>274</v>
      </c>
      <c r="E100" t="s">
        <v>6</v>
      </c>
      <c r="F100" t="s">
        <v>222</v>
      </c>
      <c r="G100" t="s">
        <v>3</v>
      </c>
      <c r="H100" t="s">
        <v>112</v>
      </c>
      <c r="I100" t="s">
        <v>385</v>
      </c>
      <c r="J100">
        <v>66.666700000000006</v>
      </c>
      <c r="K100" s="20">
        <v>0.66666700000000001</v>
      </c>
      <c r="L100">
        <v>0.95531697167794416</v>
      </c>
      <c r="M100">
        <v>3</v>
      </c>
      <c r="O100" s="20">
        <f t="shared" si="14"/>
        <v>0.5</v>
      </c>
      <c r="P100">
        <v>0.5</v>
      </c>
      <c r="Q100">
        <v>0.78539816339744839</v>
      </c>
      <c r="R100">
        <f t="shared" si="13"/>
        <v>50</v>
      </c>
      <c r="S100">
        <v>0</v>
      </c>
      <c r="T100">
        <f t="shared" si="15"/>
        <v>0</v>
      </c>
      <c r="U100">
        <v>0</v>
      </c>
      <c r="V100">
        <v>135</v>
      </c>
      <c r="W100">
        <v>26.6</v>
      </c>
      <c r="X100">
        <v>80.400000000000006</v>
      </c>
      <c r="Y100">
        <v>80.599999999999994</v>
      </c>
      <c r="Z100">
        <v>81.5</v>
      </c>
      <c r="AA100">
        <v>80.833333333333329</v>
      </c>
      <c r="AB100">
        <v>4.3700000000000003E-2</v>
      </c>
      <c r="AC100">
        <v>4.9500000000000002E-2</v>
      </c>
      <c r="AD100">
        <v>7.6E-3</v>
      </c>
      <c r="AE100">
        <f>((AB100-AD100)/(AC100-AD100))*100</f>
        <v>86.157517899761331</v>
      </c>
      <c r="AF100">
        <v>51.54</v>
      </c>
      <c r="AG100">
        <v>22.43</v>
      </c>
      <c r="AH100">
        <f t="shared" si="10"/>
        <v>29.11</v>
      </c>
      <c r="AI100" s="30">
        <v>7.37</v>
      </c>
      <c r="AJ100" s="30">
        <v>89</v>
      </c>
      <c r="AK100" s="30">
        <v>43</v>
      </c>
      <c r="AL100" s="30">
        <v>466</v>
      </c>
      <c r="AM100" s="30">
        <v>3345.9</v>
      </c>
      <c r="AN100" s="30">
        <v>0</v>
      </c>
      <c r="AO100" s="30">
        <v>19</v>
      </c>
      <c r="AP100" s="30">
        <v>0.6</v>
      </c>
      <c r="AQ100" s="30">
        <v>20.399999999999999</v>
      </c>
      <c r="AR100" s="30">
        <v>79</v>
      </c>
      <c r="AS100" s="30">
        <v>4.8</v>
      </c>
      <c r="AT100" s="30">
        <v>4.5999999999999996</v>
      </c>
      <c r="AU100" s="30">
        <v>39.799999999999997</v>
      </c>
    </row>
    <row r="101" spans="1:47" x14ac:dyDescent="0.2">
      <c r="A101" t="s">
        <v>296</v>
      </c>
      <c r="B101">
        <v>56</v>
      </c>
      <c r="C101" t="s">
        <v>72</v>
      </c>
      <c r="D101" t="s">
        <v>278</v>
      </c>
      <c r="E101" t="s">
        <v>6</v>
      </c>
      <c r="F101" t="s">
        <v>222</v>
      </c>
      <c r="G101" t="s">
        <v>3</v>
      </c>
      <c r="H101" t="s">
        <v>112</v>
      </c>
      <c r="I101" t="s">
        <v>387</v>
      </c>
      <c r="J101">
        <v>66.666700000000006</v>
      </c>
      <c r="K101" s="20">
        <v>0.66666700000000001</v>
      </c>
      <c r="L101">
        <v>0.95531697167794416</v>
      </c>
      <c r="M101">
        <v>4</v>
      </c>
      <c r="O101" s="20">
        <f t="shared" si="14"/>
        <v>0.66666666666666663</v>
      </c>
      <c r="P101">
        <v>0.66666666666666663</v>
      </c>
      <c r="Q101">
        <v>0.9553166181245093</v>
      </c>
      <c r="R101">
        <f t="shared" si="13"/>
        <v>66.666666666666657</v>
      </c>
      <c r="S101">
        <v>0</v>
      </c>
      <c r="T101">
        <f t="shared" si="15"/>
        <v>0</v>
      </c>
      <c r="U101">
        <v>0</v>
      </c>
      <c r="V101">
        <v>127.5</v>
      </c>
      <c r="W101">
        <v>35.1</v>
      </c>
      <c r="X101">
        <v>77.599999999999994</v>
      </c>
      <c r="Y101">
        <v>77.400000000000006</v>
      </c>
      <c r="Z101">
        <v>79.7</v>
      </c>
      <c r="AA101">
        <v>78.233333333333334</v>
      </c>
      <c r="AB101">
        <v>5.3699999999999998E-2</v>
      </c>
      <c r="AC101">
        <v>6.0699999999999997E-2</v>
      </c>
      <c r="AD101">
        <v>1.1199999999999999E-3</v>
      </c>
      <c r="AE101">
        <f>((AB101-AD101)/(AC101-AD101))*100</f>
        <v>88.251090970124196</v>
      </c>
      <c r="AF101">
        <v>56.1</v>
      </c>
      <c r="AG101">
        <v>22.43</v>
      </c>
      <c r="AH101">
        <f t="shared" si="10"/>
        <v>33.67</v>
      </c>
      <c r="AI101" s="30">
        <v>6.93</v>
      </c>
      <c r="AJ101" s="30">
        <v>66</v>
      </c>
      <c r="AK101" s="30">
        <v>30</v>
      </c>
      <c r="AL101" s="30">
        <v>595</v>
      </c>
      <c r="AM101" s="30">
        <v>3621.6</v>
      </c>
      <c r="AN101" s="30">
        <v>0</v>
      </c>
      <c r="AO101" s="30">
        <v>20</v>
      </c>
      <c r="AP101" s="30">
        <v>0.4</v>
      </c>
      <c r="AQ101" s="30">
        <v>24.7</v>
      </c>
      <c r="AR101" s="30">
        <v>74.900000000000006</v>
      </c>
      <c r="AS101" s="30">
        <v>3.9</v>
      </c>
      <c r="AT101" s="30">
        <v>3.7</v>
      </c>
      <c r="AU101" s="30">
        <v>44.3</v>
      </c>
    </row>
    <row r="102" spans="1:47" x14ac:dyDescent="0.2">
      <c r="A102" t="s">
        <v>296</v>
      </c>
      <c r="B102">
        <v>57</v>
      </c>
      <c r="C102" t="s">
        <v>72</v>
      </c>
      <c r="D102" t="s">
        <v>282</v>
      </c>
      <c r="E102" t="s">
        <v>6</v>
      </c>
      <c r="F102" t="s">
        <v>222</v>
      </c>
      <c r="G102" t="s">
        <v>3</v>
      </c>
      <c r="H102" t="s">
        <v>112</v>
      </c>
      <c r="I102" t="s">
        <v>389</v>
      </c>
      <c r="J102">
        <v>60</v>
      </c>
      <c r="K102" s="20">
        <v>0.6</v>
      </c>
      <c r="L102">
        <v>0.88607712379261372</v>
      </c>
      <c r="M102">
        <v>4</v>
      </c>
      <c r="O102" s="20">
        <f t="shared" si="14"/>
        <v>0.66666666666666663</v>
      </c>
      <c r="P102">
        <v>0.66666666666666663</v>
      </c>
      <c r="Q102">
        <v>0.9553166181245093</v>
      </c>
      <c r="R102">
        <f t="shared" si="13"/>
        <v>66.666666666666657</v>
      </c>
      <c r="S102">
        <v>0</v>
      </c>
      <c r="T102">
        <f t="shared" si="15"/>
        <v>0</v>
      </c>
      <c r="U102">
        <v>0</v>
      </c>
      <c r="V102">
        <v>147.5</v>
      </c>
      <c r="W102">
        <v>41.4</v>
      </c>
      <c r="X102">
        <v>79.099999999999994</v>
      </c>
      <c r="Y102">
        <v>76.400000000000006</v>
      </c>
      <c r="Z102">
        <v>76.5</v>
      </c>
      <c r="AA102">
        <v>77.333333333333329</v>
      </c>
      <c r="AB102">
        <v>4.2500000000000003E-2</v>
      </c>
      <c r="AC102">
        <v>4.7699999999999999E-2</v>
      </c>
      <c r="AD102">
        <v>8.3999999999999995E-3</v>
      </c>
      <c r="AE102">
        <f>100*((AB102-AD102)/(AC102-AD102))</f>
        <v>86.768447837150148</v>
      </c>
      <c r="AF102">
        <v>47.28</v>
      </c>
      <c r="AG102">
        <v>22.38</v>
      </c>
      <c r="AH102">
        <f t="shared" si="10"/>
        <v>24.900000000000002</v>
      </c>
      <c r="AI102" s="30">
        <v>7.56</v>
      </c>
      <c r="AJ102" s="30">
        <v>68</v>
      </c>
      <c r="AK102" s="30">
        <v>34</v>
      </c>
      <c r="AL102" s="30">
        <v>412</v>
      </c>
      <c r="AM102" s="30">
        <v>3674.9</v>
      </c>
      <c r="AN102" s="30">
        <v>0</v>
      </c>
      <c r="AO102" s="30">
        <v>18.5</v>
      </c>
      <c r="AP102" s="30">
        <v>0.5</v>
      </c>
      <c r="AQ102" s="30">
        <v>18.5</v>
      </c>
      <c r="AR102" s="30">
        <v>81</v>
      </c>
      <c r="AS102" s="30">
        <v>3.7</v>
      </c>
      <c r="AT102" s="30">
        <v>4.0999999999999996</v>
      </c>
      <c r="AU102" s="30">
        <v>36</v>
      </c>
    </row>
    <row r="103" spans="1:47" x14ac:dyDescent="0.2">
      <c r="A103" t="s">
        <v>296</v>
      </c>
      <c r="B103">
        <v>58</v>
      </c>
      <c r="C103" t="s">
        <v>72</v>
      </c>
      <c r="D103" t="s">
        <v>286</v>
      </c>
      <c r="E103" t="s">
        <v>6</v>
      </c>
      <c r="F103" t="s">
        <v>222</v>
      </c>
      <c r="G103" t="s">
        <v>3</v>
      </c>
      <c r="H103" t="s">
        <v>112</v>
      </c>
      <c r="I103" t="s">
        <v>391</v>
      </c>
      <c r="J103">
        <v>33.332999999999998</v>
      </c>
      <c r="K103" s="20">
        <v>0.33333000000000002</v>
      </c>
      <c r="L103">
        <v>0.61547617313206193</v>
      </c>
      <c r="M103">
        <v>2</v>
      </c>
      <c r="O103" s="20">
        <f t="shared" si="14"/>
        <v>0.33333333333333331</v>
      </c>
      <c r="P103">
        <v>0.33333333333333331</v>
      </c>
      <c r="Q103">
        <v>0.61547970867038726</v>
      </c>
      <c r="R103">
        <f t="shared" si="13"/>
        <v>33.333333333333329</v>
      </c>
      <c r="S103">
        <v>0</v>
      </c>
      <c r="T103">
        <f t="shared" si="15"/>
        <v>0</v>
      </c>
      <c r="U103">
        <v>0</v>
      </c>
      <c r="V103">
        <v>137</v>
      </c>
      <c r="W103">
        <v>26.5</v>
      </c>
      <c r="X103">
        <v>76.900000000000006</v>
      </c>
      <c r="Y103">
        <v>77.400000000000006</v>
      </c>
      <c r="Z103">
        <v>78.3</v>
      </c>
      <c r="AA103">
        <v>77.533333333333346</v>
      </c>
      <c r="AB103">
        <v>5.0599999999999999E-2</v>
      </c>
      <c r="AC103">
        <v>5.5599999999999997E-2</v>
      </c>
      <c r="AD103">
        <v>9.2999999999999992E-3</v>
      </c>
      <c r="AE103">
        <f>((AB103-AD103)/(AC103-AD103))*100</f>
        <v>89.200863930885546</v>
      </c>
      <c r="AF103">
        <v>45.03</v>
      </c>
      <c r="AG103">
        <v>22.4</v>
      </c>
      <c r="AH103">
        <f t="shared" si="10"/>
        <v>22.630000000000003</v>
      </c>
      <c r="AI103" s="30">
        <v>7.31</v>
      </c>
      <c r="AJ103" s="30">
        <v>72</v>
      </c>
      <c r="AK103" s="30">
        <v>34</v>
      </c>
      <c r="AL103" s="30">
        <v>526</v>
      </c>
      <c r="AM103" s="30">
        <v>3514.3</v>
      </c>
      <c r="AN103" s="30">
        <v>0</v>
      </c>
      <c r="AO103" s="30">
        <v>19.5</v>
      </c>
      <c r="AP103" s="30">
        <v>0.4</v>
      </c>
      <c r="AQ103" s="30">
        <v>22.5</v>
      </c>
      <c r="AR103" s="30">
        <v>77</v>
      </c>
      <c r="AS103" s="30">
        <v>3.8</v>
      </c>
      <c r="AT103" s="30">
        <v>4.0999999999999996</v>
      </c>
      <c r="AU103" s="30">
        <v>38.6</v>
      </c>
    </row>
    <row r="104" spans="1:47" x14ac:dyDescent="0.2">
      <c r="A104" t="s">
        <v>393</v>
      </c>
      <c r="B104">
        <v>1</v>
      </c>
      <c r="C104" t="s">
        <v>72</v>
      </c>
      <c r="D104" t="s">
        <v>73</v>
      </c>
      <c r="E104" t="s">
        <v>5</v>
      </c>
      <c r="F104" t="s">
        <v>74</v>
      </c>
      <c r="G104" t="s">
        <v>7</v>
      </c>
      <c r="H104" t="s">
        <v>75</v>
      </c>
      <c r="I104" t="s">
        <v>394</v>
      </c>
      <c r="J104">
        <v>0</v>
      </c>
      <c r="K104" s="20">
        <v>0</v>
      </c>
      <c r="L104">
        <v>0</v>
      </c>
      <c r="M104">
        <v>0</v>
      </c>
      <c r="O104" s="20">
        <f t="shared" ref="O104:O113" si="16">(M104/6)*100</f>
        <v>0</v>
      </c>
      <c r="P104">
        <v>0</v>
      </c>
      <c r="Q104">
        <v>0</v>
      </c>
      <c r="R104">
        <f t="shared" si="13"/>
        <v>0</v>
      </c>
      <c r="S104">
        <v>0</v>
      </c>
      <c r="T104">
        <f>(S104/6)*100</f>
        <v>0</v>
      </c>
      <c r="U104">
        <v>0</v>
      </c>
      <c r="V104">
        <v>99</v>
      </c>
      <c r="W104">
        <v>46.3</v>
      </c>
      <c r="X104">
        <v>70</v>
      </c>
      <c r="Y104">
        <v>70.099999999999994</v>
      </c>
      <c r="Z104">
        <v>73.3</v>
      </c>
      <c r="AA104">
        <v>71.133333333333326</v>
      </c>
      <c r="AB104">
        <v>3.9399999999999998E-2</v>
      </c>
      <c r="AC104">
        <v>4.6399999999999997E-2</v>
      </c>
      <c r="AD104">
        <v>9.1999999999999998E-3</v>
      </c>
      <c r="AE104">
        <f>((AB104-AD104)/(AC104-AD104))*100</f>
        <v>81.182795698924735</v>
      </c>
      <c r="AF104">
        <v>26.77</v>
      </c>
      <c r="AG104">
        <v>22.03</v>
      </c>
      <c r="AH104">
        <f>AF104-AG104</f>
        <v>4.7399999999999984</v>
      </c>
      <c r="AI104" s="30">
        <v>7.04</v>
      </c>
      <c r="AJ104" s="30">
        <v>109</v>
      </c>
      <c r="AK104" s="30">
        <v>280</v>
      </c>
      <c r="AL104" s="30">
        <v>482</v>
      </c>
      <c r="AM104" s="30">
        <v>3098.4</v>
      </c>
      <c r="AN104" s="30">
        <v>0</v>
      </c>
      <c r="AO104" s="30">
        <v>19.7</v>
      </c>
      <c r="AP104" s="30">
        <v>3.6</v>
      </c>
      <c r="AQ104" s="30">
        <v>20.399999999999999</v>
      </c>
      <c r="AR104" s="30">
        <v>76</v>
      </c>
      <c r="AS104" s="30">
        <v>5.6</v>
      </c>
      <c r="AT104" s="30">
        <v>4.5999999999999996</v>
      </c>
      <c r="AU104" s="30">
        <v>68.8</v>
      </c>
    </row>
    <row r="105" spans="1:47" x14ac:dyDescent="0.2">
      <c r="A105" t="s">
        <v>393</v>
      </c>
      <c r="B105">
        <v>2</v>
      </c>
      <c r="C105" t="s">
        <v>72</v>
      </c>
      <c r="D105" t="s">
        <v>79</v>
      </c>
      <c r="E105" t="s">
        <v>5</v>
      </c>
      <c r="F105" t="s">
        <v>74</v>
      </c>
      <c r="G105" t="s">
        <v>7</v>
      </c>
      <c r="H105" t="s">
        <v>75</v>
      </c>
      <c r="I105" t="s">
        <v>396</v>
      </c>
      <c r="J105">
        <v>0</v>
      </c>
      <c r="K105" s="20">
        <v>0</v>
      </c>
      <c r="L105">
        <v>0</v>
      </c>
      <c r="M105">
        <v>0</v>
      </c>
      <c r="O105" s="20">
        <f t="shared" si="16"/>
        <v>0</v>
      </c>
      <c r="P105">
        <v>0</v>
      </c>
      <c r="Q105">
        <v>0</v>
      </c>
      <c r="R105">
        <f t="shared" si="13"/>
        <v>0</v>
      </c>
      <c r="S105">
        <v>0</v>
      </c>
      <c r="T105">
        <f t="shared" ref="T105:T163" si="17">(S105/6)*100</f>
        <v>0</v>
      </c>
      <c r="U105">
        <v>0</v>
      </c>
      <c r="V105">
        <v>99.5</v>
      </c>
      <c r="W105">
        <v>41</v>
      </c>
      <c r="X105">
        <v>73.099999999999994</v>
      </c>
      <c r="Y105">
        <v>72.900000000000006</v>
      </c>
      <c r="Z105">
        <v>73.099999999999994</v>
      </c>
      <c r="AA105">
        <v>73.033333333333331</v>
      </c>
      <c r="AB105">
        <v>4.2200000000000001E-2</v>
      </c>
      <c r="AC105">
        <v>6.08E-2</v>
      </c>
      <c r="AD105">
        <v>9.4000000000000004E-3</v>
      </c>
      <c r="AE105">
        <f t="shared" ref="AE105:AE163" si="18">((AB105-AD105)/(AC105-AD105))*100</f>
        <v>63.813229571984444</v>
      </c>
      <c r="AF105">
        <v>27.99</v>
      </c>
      <c r="AG105">
        <v>22.17</v>
      </c>
      <c r="AH105">
        <f>AF105-AG105</f>
        <v>5.8199999999999967</v>
      </c>
      <c r="AI105" s="30">
        <v>6.7</v>
      </c>
      <c r="AJ105" s="30">
        <v>83</v>
      </c>
      <c r="AK105" s="30">
        <v>214</v>
      </c>
      <c r="AL105" s="30">
        <v>493</v>
      </c>
      <c r="AM105" s="30">
        <v>3328.3</v>
      </c>
      <c r="AN105" s="30">
        <v>2</v>
      </c>
      <c r="AO105" s="30">
        <v>21.7</v>
      </c>
      <c r="AP105" s="30">
        <v>2.5</v>
      </c>
      <c r="AQ105" s="30">
        <v>19</v>
      </c>
      <c r="AR105" s="30">
        <v>69.3</v>
      </c>
      <c r="AS105" s="30">
        <v>5.0999999999999996</v>
      </c>
      <c r="AT105" s="30">
        <v>4.5999999999999996</v>
      </c>
      <c r="AU105" s="30">
        <v>69.400000000000006</v>
      </c>
    </row>
    <row r="106" spans="1:47" x14ac:dyDescent="0.2">
      <c r="A106" t="s">
        <v>393</v>
      </c>
      <c r="B106">
        <v>3</v>
      </c>
      <c r="C106" t="s">
        <v>72</v>
      </c>
      <c r="D106" t="s">
        <v>83</v>
      </c>
      <c r="E106" t="s">
        <v>5</v>
      </c>
      <c r="F106" t="s">
        <v>74</v>
      </c>
      <c r="G106" t="s">
        <v>7</v>
      </c>
      <c r="H106" t="s">
        <v>75</v>
      </c>
      <c r="I106" t="s">
        <v>398</v>
      </c>
      <c r="J106">
        <v>0</v>
      </c>
      <c r="K106" s="20">
        <v>0</v>
      </c>
      <c r="L106">
        <v>0</v>
      </c>
      <c r="M106">
        <v>0</v>
      </c>
      <c r="O106" s="20">
        <f t="shared" si="16"/>
        <v>0</v>
      </c>
      <c r="P106">
        <v>0</v>
      </c>
      <c r="Q106">
        <v>0</v>
      </c>
      <c r="R106">
        <f t="shared" si="13"/>
        <v>0</v>
      </c>
      <c r="S106">
        <v>0</v>
      </c>
      <c r="T106">
        <f t="shared" si="17"/>
        <v>0</v>
      </c>
      <c r="U106">
        <v>0</v>
      </c>
      <c r="V106">
        <v>102.1</v>
      </c>
      <c r="W106">
        <v>51.1</v>
      </c>
      <c r="X106">
        <v>70.7</v>
      </c>
      <c r="Y106">
        <v>70.7</v>
      </c>
      <c r="Z106">
        <v>71.900000000000006</v>
      </c>
      <c r="AA106">
        <v>71.100000000000009</v>
      </c>
      <c r="AB106">
        <v>4.8099999999999997E-2</v>
      </c>
      <c r="AC106">
        <v>3.202E-2</v>
      </c>
      <c r="AD106">
        <v>6.6E-3</v>
      </c>
      <c r="AE106">
        <f t="shared" si="18"/>
        <v>163.25727773406766</v>
      </c>
      <c r="AF106">
        <v>26.11</v>
      </c>
      <c r="AG106">
        <v>22.16</v>
      </c>
      <c r="AH106">
        <f t="shared" ref="AH106:AH163" si="19">AF106-AG106</f>
        <v>3.9499999999999993</v>
      </c>
      <c r="AI106" s="30">
        <v>7.01</v>
      </c>
      <c r="AJ106" s="30">
        <v>107</v>
      </c>
      <c r="AK106" s="30">
        <v>237</v>
      </c>
      <c r="AL106" s="30">
        <v>539</v>
      </c>
      <c r="AM106" s="30">
        <v>3507.1</v>
      </c>
      <c r="AN106" s="30">
        <v>0</v>
      </c>
      <c r="AO106" s="30">
        <v>20.100000000000001</v>
      </c>
      <c r="AP106" s="30">
        <v>3</v>
      </c>
      <c r="AQ106" s="30">
        <v>22.3</v>
      </c>
      <c r="AR106" s="30">
        <v>74.599999999999994</v>
      </c>
      <c r="AS106" s="30">
        <v>5.8</v>
      </c>
      <c r="AT106" s="30">
        <v>4.3</v>
      </c>
      <c r="AU106" s="30">
        <v>85.6</v>
      </c>
    </row>
    <row r="107" spans="1:47" x14ac:dyDescent="0.2">
      <c r="A107" t="s">
        <v>393</v>
      </c>
      <c r="B107">
        <v>4</v>
      </c>
      <c r="C107" t="s">
        <v>72</v>
      </c>
      <c r="D107" t="s">
        <v>87</v>
      </c>
      <c r="E107" t="s">
        <v>5</v>
      </c>
      <c r="F107" t="s">
        <v>74</v>
      </c>
      <c r="G107" t="s">
        <v>7</v>
      </c>
      <c r="H107" t="s">
        <v>75</v>
      </c>
      <c r="I107" t="s">
        <v>400</v>
      </c>
      <c r="J107">
        <v>0</v>
      </c>
      <c r="K107" s="20">
        <v>0</v>
      </c>
      <c r="L107">
        <v>0</v>
      </c>
      <c r="M107">
        <v>0</v>
      </c>
      <c r="O107" s="20">
        <f t="shared" si="16"/>
        <v>0</v>
      </c>
      <c r="P107">
        <v>0</v>
      </c>
      <c r="Q107">
        <v>0</v>
      </c>
      <c r="R107">
        <f t="shared" si="13"/>
        <v>0</v>
      </c>
      <c r="S107">
        <v>0</v>
      </c>
      <c r="T107">
        <f t="shared" si="17"/>
        <v>0</v>
      </c>
      <c r="U107">
        <v>0</v>
      </c>
      <c r="V107">
        <v>109.4</v>
      </c>
      <c r="W107">
        <v>47.7</v>
      </c>
      <c r="X107">
        <v>71.3</v>
      </c>
      <c r="Y107">
        <v>70.599999999999994</v>
      </c>
      <c r="Z107">
        <v>70.400000000000006</v>
      </c>
      <c r="AA107">
        <v>70.766666666666666</v>
      </c>
      <c r="AB107">
        <v>5.0799999999999998E-2</v>
      </c>
      <c r="AC107">
        <v>4.1599999999999998E-2</v>
      </c>
      <c r="AD107">
        <v>7.1000000000000004E-3</v>
      </c>
      <c r="AE107">
        <f t="shared" si="18"/>
        <v>126.66666666666666</v>
      </c>
      <c r="AF107">
        <v>25.88</v>
      </c>
      <c r="AG107">
        <v>21.86</v>
      </c>
      <c r="AH107">
        <f t="shared" si="19"/>
        <v>4.0199999999999996</v>
      </c>
      <c r="AI107" s="30">
        <v>7.18</v>
      </c>
      <c r="AJ107" s="30">
        <v>75</v>
      </c>
      <c r="AK107" s="30">
        <v>133</v>
      </c>
      <c r="AL107" s="30">
        <v>471</v>
      </c>
      <c r="AM107" s="30">
        <v>4106.2</v>
      </c>
      <c r="AN107" s="30">
        <v>0</v>
      </c>
      <c r="AO107" s="30">
        <v>19.3</v>
      </c>
      <c r="AP107" s="30">
        <v>1.8</v>
      </c>
      <c r="AQ107" s="30">
        <v>20.399999999999999</v>
      </c>
      <c r="AR107" s="30">
        <v>77.900000000000006</v>
      </c>
      <c r="AS107" s="30">
        <v>5</v>
      </c>
      <c r="AT107" s="30">
        <v>5.4</v>
      </c>
      <c r="AU107" s="30">
        <v>53.6</v>
      </c>
    </row>
    <row r="108" spans="1:47" x14ac:dyDescent="0.2">
      <c r="A108" t="s">
        <v>393</v>
      </c>
      <c r="B108">
        <v>5</v>
      </c>
      <c r="C108" t="s">
        <v>72</v>
      </c>
      <c r="D108" t="s">
        <v>91</v>
      </c>
      <c r="E108" t="s">
        <v>5</v>
      </c>
      <c r="F108" t="s">
        <v>74</v>
      </c>
      <c r="G108" t="s">
        <v>7</v>
      </c>
      <c r="H108" t="s">
        <v>75</v>
      </c>
      <c r="I108" t="s">
        <v>402</v>
      </c>
      <c r="J108">
        <v>0</v>
      </c>
      <c r="K108" s="20">
        <v>0</v>
      </c>
      <c r="L108">
        <v>0</v>
      </c>
      <c r="M108">
        <v>0</v>
      </c>
      <c r="O108" s="20">
        <f t="shared" si="16"/>
        <v>0</v>
      </c>
      <c r="P108">
        <v>0</v>
      </c>
      <c r="Q108">
        <v>0</v>
      </c>
      <c r="R108">
        <f t="shared" si="13"/>
        <v>0</v>
      </c>
      <c r="S108">
        <v>0</v>
      </c>
      <c r="T108">
        <f t="shared" si="17"/>
        <v>0</v>
      </c>
      <c r="U108">
        <v>0</v>
      </c>
      <c r="V108">
        <v>122.3</v>
      </c>
      <c r="W108">
        <v>53</v>
      </c>
      <c r="X108">
        <v>71.7</v>
      </c>
      <c r="Y108">
        <v>72.400000000000006</v>
      </c>
      <c r="Z108">
        <v>73</v>
      </c>
      <c r="AA108">
        <v>72.366666666666674</v>
      </c>
      <c r="AB108">
        <v>4.1300000000000003E-2</v>
      </c>
      <c r="AC108">
        <v>5.0599999999999999E-2</v>
      </c>
      <c r="AD108">
        <v>8.2000000000000007E-3</v>
      </c>
      <c r="AE108">
        <f t="shared" si="18"/>
        <v>78.066037735849065</v>
      </c>
      <c r="AF108">
        <v>32.21</v>
      </c>
      <c r="AG108">
        <v>22.06</v>
      </c>
      <c r="AH108">
        <f t="shared" si="19"/>
        <v>10.150000000000002</v>
      </c>
      <c r="AI108" s="30">
        <v>6.97</v>
      </c>
      <c r="AJ108" s="30">
        <v>105</v>
      </c>
      <c r="AK108" s="30">
        <v>275</v>
      </c>
      <c r="AL108" s="30">
        <v>518</v>
      </c>
      <c r="AM108" s="30">
        <v>3556.6</v>
      </c>
      <c r="AN108" s="30">
        <v>0</v>
      </c>
      <c r="AO108" s="30">
        <v>20</v>
      </c>
      <c r="AP108" s="30">
        <v>3.5</v>
      </c>
      <c r="AQ108" s="30">
        <v>21.6</v>
      </c>
      <c r="AR108" s="30">
        <v>74.900000000000006</v>
      </c>
      <c r="AS108" s="30">
        <v>5.0999999999999996</v>
      </c>
      <c r="AT108" s="30">
        <v>4.8</v>
      </c>
      <c r="AU108" s="30">
        <v>121.9</v>
      </c>
    </row>
    <row r="109" spans="1:47" x14ac:dyDescent="0.2">
      <c r="A109" t="s">
        <v>393</v>
      </c>
      <c r="B109">
        <v>6</v>
      </c>
      <c r="C109" t="s">
        <v>72</v>
      </c>
      <c r="D109" t="s">
        <v>95</v>
      </c>
      <c r="E109" t="s">
        <v>5</v>
      </c>
      <c r="F109" t="s">
        <v>74</v>
      </c>
      <c r="G109" t="s">
        <v>7</v>
      </c>
      <c r="H109" t="s">
        <v>75</v>
      </c>
      <c r="I109" t="s">
        <v>404</v>
      </c>
      <c r="J109">
        <v>0</v>
      </c>
      <c r="K109" s="20">
        <v>0</v>
      </c>
      <c r="L109">
        <v>0</v>
      </c>
      <c r="M109">
        <v>0</v>
      </c>
      <c r="O109" s="20">
        <f t="shared" si="16"/>
        <v>0</v>
      </c>
      <c r="P109">
        <v>0</v>
      </c>
      <c r="Q109">
        <v>0</v>
      </c>
      <c r="R109">
        <f t="shared" si="13"/>
        <v>0</v>
      </c>
      <c r="S109">
        <v>0</v>
      </c>
      <c r="T109">
        <f t="shared" si="17"/>
        <v>0</v>
      </c>
      <c r="U109">
        <v>0</v>
      </c>
      <c r="V109">
        <v>98.1</v>
      </c>
      <c r="W109">
        <v>39</v>
      </c>
      <c r="X109">
        <v>72.400000000000006</v>
      </c>
      <c r="Y109">
        <v>72.900000000000006</v>
      </c>
      <c r="Z109">
        <v>72.900000000000006</v>
      </c>
      <c r="AA109">
        <v>72.733333333333334</v>
      </c>
      <c r="AB109">
        <v>3.3599999999999998E-2</v>
      </c>
      <c r="AC109">
        <v>3.7699999999999997E-2</v>
      </c>
      <c r="AD109">
        <v>7.1999999999999998E-3</v>
      </c>
      <c r="AE109">
        <f t="shared" si="18"/>
        <v>86.557377049180332</v>
      </c>
      <c r="AF109">
        <v>26.93</v>
      </c>
      <c r="AG109">
        <v>21.71</v>
      </c>
      <c r="AH109">
        <f t="shared" si="19"/>
        <v>5.2199999999999989</v>
      </c>
      <c r="AI109" s="30">
        <v>6.97</v>
      </c>
      <c r="AJ109" s="30">
        <v>99</v>
      </c>
      <c r="AK109" s="30">
        <v>225</v>
      </c>
      <c r="AL109" s="30">
        <v>507</v>
      </c>
      <c r="AM109" s="30">
        <v>3445.1</v>
      </c>
      <c r="AN109" s="30">
        <v>0</v>
      </c>
      <c r="AO109" s="30">
        <v>19.8</v>
      </c>
      <c r="AP109" s="30">
        <v>2.9</v>
      </c>
      <c r="AQ109" s="30">
        <v>21.3</v>
      </c>
      <c r="AR109" s="30">
        <v>75.8</v>
      </c>
      <c r="AS109" s="30">
        <v>6.6</v>
      </c>
      <c r="AT109" s="30">
        <v>4.9000000000000004</v>
      </c>
      <c r="AU109" s="30">
        <v>101.8</v>
      </c>
    </row>
    <row r="110" spans="1:47" x14ac:dyDescent="0.2">
      <c r="A110" t="s">
        <v>393</v>
      </c>
      <c r="B110">
        <v>7</v>
      </c>
      <c r="C110" t="s">
        <v>72</v>
      </c>
      <c r="D110" t="s">
        <v>99</v>
      </c>
      <c r="E110" t="s">
        <v>5</v>
      </c>
      <c r="F110" t="s">
        <v>74</v>
      </c>
      <c r="G110" t="s">
        <v>7</v>
      </c>
      <c r="H110" t="s">
        <v>75</v>
      </c>
      <c r="I110" t="s">
        <v>406</v>
      </c>
      <c r="J110">
        <v>0</v>
      </c>
      <c r="K110" s="20">
        <v>0</v>
      </c>
      <c r="L110">
        <v>0</v>
      </c>
      <c r="M110">
        <v>0</v>
      </c>
      <c r="O110" s="20">
        <f t="shared" si="16"/>
        <v>0</v>
      </c>
      <c r="P110">
        <v>0</v>
      </c>
      <c r="Q110">
        <v>0</v>
      </c>
      <c r="R110">
        <f t="shared" si="13"/>
        <v>0</v>
      </c>
      <c r="S110">
        <v>0</v>
      </c>
      <c r="T110">
        <f t="shared" si="17"/>
        <v>0</v>
      </c>
      <c r="U110">
        <v>0</v>
      </c>
      <c r="V110">
        <v>103.9</v>
      </c>
      <c r="W110">
        <v>49.2</v>
      </c>
      <c r="X110">
        <v>71.099999999999994</v>
      </c>
      <c r="Y110">
        <v>71.7</v>
      </c>
      <c r="Z110">
        <v>71.7</v>
      </c>
      <c r="AA110">
        <v>71.5</v>
      </c>
      <c r="AB110">
        <v>2.8299999999999999E-2</v>
      </c>
      <c r="AC110">
        <v>3.3300000000000003E-2</v>
      </c>
      <c r="AD110">
        <v>6.1000000000000004E-3</v>
      </c>
      <c r="AE110">
        <f t="shared" si="18"/>
        <v>81.617647058823522</v>
      </c>
      <c r="AF110">
        <v>28.26</v>
      </c>
      <c r="AG110">
        <v>21.79</v>
      </c>
      <c r="AH110">
        <f t="shared" si="19"/>
        <v>6.4700000000000024</v>
      </c>
      <c r="AI110" s="30">
        <v>7</v>
      </c>
      <c r="AJ110" s="30">
        <v>94</v>
      </c>
      <c r="AK110" s="30">
        <v>249</v>
      </c>
      <c r="AL110" s="30">
        <v>517</v>
      </c>
      <c r="AM110" s="30">
        <v>3473.8</v>
      </c>
      <c r="AN110" s="30">
        <v>0</v>
      </c>
      <c r="AO110" s="30">
        <v>19.899999999999999</v>
      </c>
      <c r="AP110" s="30">
        <v>3.2</v>
      </c>
      <c r="AQ110" s="30">
        <v>21.6</v>
      </c>
      <c r="AR110" s="30">
        <v>75.2</v>
      </c>
      <c r="AS110" s="30">
        <v>5.3</v>
      </c>
      <c r="AT110" s="30">
        <v>4.7</v>
      </c>
      <c r="AU110" s="30">
        <v>131.1</v>
      </c>
    </row>
    <row r="111" spans="1:47" x14ac:dyDescent="0.2">
      <c r="A111" t="s">
        <v>393</v>
      </c>
      <c r="B111">
        <v>8</v>
      </c>
      <c r="C111" t="s">
        <v>72</v>
      </c>
      <c r="D111" t="s">
        <v>103</v>
      </c>
      <c r="E111" t="s">
        <v>5</v>
      </c>
      <c r="F111" t="s">
        <v>74</v>
      </c>
      <c r="G111" t="s">
        <v>7</v>
      </c>
      <c r="H111" t="s">
        <v>75</v>
      </c>
      <c r="I111" t="s">
        <v>408</v>
      </c>
      <c r="J111">
        <v>0</v>
      </c>
      <c r="K111" s="20">
        <v>0</v>
      </c>
      <c r="L111">
        <v>0</v>
      </c>
      <c r="M111">
        <v>0</v>
      </c>
      <c r="O111" s="20">
        <f t="shared" si="16"/>
        <v>0</v>
      </c>
      <c r="P111">
        <v>0</v>
      </c>
      <c r="Q111">
        <v>0</v>
      </c>
      <c r="R111">
        <f t="shared" si="13"/>
        <v>0</v>
      </c>
      <c r="S111">
        <v>0</v>
      </c>
      <c r="T111">
        <f t="shared" si="17"/>
        <v>0</v>
      </c>
      <c r="U111">
        <v>0</v>
      </c>
      <c r="V111">
        <v>108.3</v>
      </c>
      <c r="W111">
        <v>41.8</v>
      </c>
      <c r="X111">
        <v>72.5</v>
      </c>
      <c r="Y111">
        <v>72.5</v>
      </c>
      <c r="Z111">
        <v>72.3</v>
      </c>
      <c r="AA111">
        <v>72.433333333333337</v>
      </c>
      <c r="AB111">
        <v>3.73E-2</v>
      </c>
      <c r="AC111">
        <v>4.3400000000000001E-2</v>
      </c>
      <c r="AD111">
        <v>7.4999999999999997E-3</v>
      </c>
      <c r="AE111">
        <f t="shared" si="18"/>
        <v>83.008356545961007</v>
      </c>
      <c r="AF111">
        <v>28.76</v>
      </c>
      <c r="AG111">
        <v>21.64</v>
      </c>
      <c r="AH111">
        <f t="shared" si="19"/>
        <v>7.120000000000001</v>
      </c>
      <c r="AI111" s="30">
        <v>7.22</v>
      </c>
      <c r="AJ111" s="30">
        <v>91</v>
      </c>
      <c r="AK111" s="30">
        <v>210</v>
      </c>
      <c r="AL111" s="30">
        <v>411</v>
      </c>
      <c r="AM111" s="30">
        <v>2996.8</v>
      </c>
      <c r="AN111" s="30">
        <v>0</v>
      </c>
      <c r="AO111" s="30">
        <v>18.899999999999999</v>
      </c>
      <c r="AP111" s="30">
        <v>2.8</v>
      </c>
      <c r="AQ111" s="30">
        <v>18.100000000000001</v>
      </c>
      <c r="AR111" s="30">
        <v>79.099999999999994</v>
      </c>
      <c r="AS111" s="30">
        <v>5.5</v>
      </c>
      <c r="AT111" s="30">
        <v>5.0999999999999996</v>
      </c>
      <c r="AU111" s="30">
        <v>63.9</v>
      </c>
    </row>
    <row r="112" spans="1:47" x14ac:dyDescent="0.2">
      <c r="A112" t="s">
        <v>393</v>
      </c>
      <c r="B112">
        <v>9</v>
      </c>
      <c r="C112" t="s">
        <v>72</v>
      </c>
      <c r="D112" t="s">
        <v>107</v>
      </c>
      <c r="E112" t="s">
        <v>5</v>
      </c>
      <c r="F112" t="s">
        <v>74</v>
      </c>
      <c r="G112" t="s">
        <v>7</v>
      </c>
      <c r="H112" t="s">
        <v>75</v>
      </c>
      <c r="I112" t="s">
        <v>410</v>
      </c>
      <c r="J112">
        <v>0</v>
      </c>
      <c r="K112" s="20">
        <v>0</v>
      </c>
      <c r="L112">
        <v>0</v>
      </c>
      <c r="M112">
        <v>0</v>
      </c>
      <c r="O112" s="20">
        <f t="shared" si="16"/>
        <v>0</v>
      </c>
      <c r="P112">
        <v>0</v>
      </c>
      <c r="Q112">
        <v>0</v>
      </c>
      <c r="R112">
        <f t="shared" si="13"/>
        <v>0</v>
      </c>
      <c r="S112">
        <v>0</v>
      </c>
      <c r="T112">
        <f t="shared" si="17"/>
        <v>0</v>
      </c>
      <c r="U112">
        <v>0</v>
      </c>
      <c r="V112">
        <v>84.6</v>
      </c>
      <c r="W112">
        <v>47.4</v>
      </c>
      <c r="X112">
        <v>70.8</v>
      </c>
      <c r="Y112">
        <v>70.8</v>
      </c>
      <c r="Z112">
        <v>71.400000000000006</v>
      </c>
      <c r="AA112">
        <v>71</v>
      </c>
      <c r="AB112">
        <v>3.1099999999999999E-2</v>
      </c>
      <c r="AC112">
        <v>2.9499999999999998E-2</v>
      </c>
      <c r="AD112">
        <v>5.4000000000000003E-3</v>
      </c>
      <c r="AE112">
        <f t="shared" si="18"/>
        <v>106.63900414937761</v>
      </c>
      <c r="AF112">
        <v>25.04</v>
      </c>
      <c r="AG112">
        <v>22.27</v>
      </c>
      <c r="AH112">
        <f t="shared" si="19"/>
        <v>2.7699999999999996</v>
      </c>
      <c r="AI112" s="30">
        <v>7.06</v>
      </c>
      <c r="AJ112" s="30">
        <v>93</v>
      </c>
      <c r="AK112" s="30">
        <v>217</v>
      </c>
      <c r="AL112" s="30">
        <v>494</v>
      </c>
      <c r="AM112" s="30">
        <v>3448.9</v>
      </c>
      <c r="AN112" s="30">
        <v>0</v>
      </c>
      <c r="AO112" s="30">
        <v>19.7</v>
      </c>
      <c r="AP112" s="30">
        <v>2.8</v>
      </c>
      <c r="AQ112" s="30">
        <v>20.9</v>
      </c>
      <c r="AR112" s="30">
        <v>76.2</v>
      </c>
      <c r="AS112" s="30">
        <v>6.5</v>
      </c>
      <c r="AT112" s="30">
        <v>4.5999999999999996</v>
      </c>
      <c r="AU112" s="30">
        <v>78.2</v>
      </c>
    </row>
    <row r="113" spans="1:47" x14ac:dyDescent="0.2">
      <c r="A113" t="s">
        <v>393</v>
      </c>
      <c r="B113">
        <v>10</v>
      </c>
      <c r="C113" t="s">
        <v>72</v>
      </c>
      <c r="D113" t="s">
        <v>412</v>
      </c>
      <c r="E113" t="s">
        <v>5</v>
      </c>
      <c r="F113" t="s">
        <v>74</v>
      </c>
      <c r="G113" t="s">
        <v>7</v>
      </c>
      <c r="H113" t="s">
        <v>75</v>
      </c>
      <c r="I113" t="s">
        <v>413</v>
      </c>
      <c r="J113">
        <v>0</v>
      </c>
      <c r="K113" s="20">
        <v>0</v>
      </c>
      <c r="L113">
        <v>0</v>
      </c>
      <c r="M113">
        <v>0</v>
      </c>
      <c r="O113" s="20">
        <f t="shared" si="16"/>
        <v>0</v>
      </c>
      <c r="P113">
        <v>0</v>
      </c>
      <c r="Q113">
        <v>0</v>
      </c>
      <c r="R113">
        <f t="shared" si="13"/>
        <v>0</v>
      </c>
      <c r="S113">
        <v>0</v>
      </c>
      <c r="T113">
        <f t="shared" si="17"/>
        <v>0</v>
      </c>
      <c r="U113">
        <v>0</v>
      </c>
      <c r="V113">
        <v>94.7</v>
      </c>
      <c r="W113">
        <v>51.4</v>
      </c>
      <c r="X113">
        <v>71.400000000000006</v>
      </c>
      <c r="Y113">
        <v>71.3</v>
      </c>
      <c r="Z113">
        <v>71.7</v>
      </c>
      <c r="AA113">
        <v>71.466666666666654</v>
      </c>
      <c r="AB113">
        <v>2.5399999999999999E-2</v>
      </c>
      <c r="AC113">
        <v>2.3900000000000001E-2</v>
      </c>
      <c r="AD113">
        <v>5.1000000000000004E-3</v>
      </c>
      <c r="AE113">
        <f t="shared" si="18"/>
        <v>107.97872340425532</v>
      </c>
      <c r="AF113">
        <v>24.28</v>
      </c>
      <c r="AG113">
        <v>21.71</v>
      </c>
      <c r="AH113">
        <f t="shared" si="19"/>
        <v>2.5700000000000003</v>
      </c>
      <c r="AI113" s="30">
        <v>7.04</v>
      </c>
      <c r="AJ113" s="30">
        <v>97</v>
      </c>
      <c r="AK113" s="30">
        <v>214</v>
      </c>
      <c r="AL113" s="30">
        <v>517</v>
      </c>
      <c r="AM113" s="30">
        <v>3916.2</v>
      </c>
      <c r="AN113" s="30">
        <v>0</v>
      </c>
      <c r="AO113" s="30">
        <v>19.899999999999999</v>
      </c>
      <c r="AP113" s="30">
        <v>2.8</v>
      </c>
      <c r="AQ113" s="30">
        <v>21.7</v>
      </c>
      <c r="AR113" s="30">
        <v>75.5</v>
      </c>
      <c r="AS113" s="30">
        <v>6</v>
      </c>
      <c r="AT113" s="30">
        <v>4.3</v>
      </c>
      <c r="AU113" s="30">
        <v>94.8</v>
      </c>
    </row>
    <row r="114" spans="1:47" x14ac:dyDescent="0.2">
      <c r="A114" t="s">
        <v>393</v>
      </c>
      <c r="B114">
        <v>11</v>
      </c>
      <c r="C114" t="s">
        <v>72</v>
      </c>
      <c r="D114" t="s">
        <v>111</v>
      </c>
      <c r="E114" t="s">
        <v>5</v>
      </c>
      <c r="F114" t="s">
        <v>74</v>
      </c>
      <c r="G114" t="s">
        <v>3</v>
      </c>
      <c r="H114" t="s">
        <v>112</v>
      </c>
      <c r="I114" t="s">
        <v>415</v>
      </c>
      <c r="J114">
        <v>80</v>
      </c>
      <c r="K114" s="20">
        <v>0.8</v>
      </c>
      <c r="L114">
        <v>1.1071487177940904</v>
      </c>
      <c r="M114">
        <v>2</v>
      </c>
      <c r="O114" s="26">
        <v>0.33333000000000002</v>
      </c>
      <c r="P114">
        <v>0.33333000000000002</v>
      </c>
      <c r="Q114">
        <v>0.61547617313206193</v>
      </c>
      <c r="R114">
        <f t="shared" si="13"/>
        <v>33.332999999999998</v>
      </c>
      <c r="S114">
        <v>0</v>
      </c>
      <c r="T114">
        <f t="shared" si="17"/>
        <v>0</v>
      </c>
      <c r="U114">
        <v>0</v>
      </c>
      <c r="V114">
        <v>100.6</v>
      </c>
      <c r="W114">
        <v>44.6</v>
      </c>
      <c r="X114">
        <v>72.8</v>
      </c>
      <c r="Y114">
        <v>73.3</v>
      </c>
      <c r="Z114">
        <v>71.900000000000006</v>
      </c>
      <c r="AA114">
        <v>72.666666666666671</v>
      </c>
      <c r="AB114">
        <v>4.0800000000000003E-2</v>
      </c>
      <c r="AC114">
        <v>2.2100000000000002E-2</v>
      </c>
      <c r="AD114">
        <v>8.5000000000000006E-3</v>
      </c>
      <c r="AE114">
        <f t="shared" si="18"/>
        <v>237.5</v>
      </c>
      <c r="AF114">
        <v>27.69</v>
      </c>
      <c r="AG114">
        <v>21.87</v>
      </c>
      <c r="AH114">
        <f t="shared" si="19"/>
        <v>5.82</v>
      </c>
      <c r="AI114" s="30">
        <v>6.91</v>
      </c>
      <c r="AJ114" s="30">
        <v>103</v>
      </c>
      <c r="AK114" s="30">
        <v>282</v>
      </c>
      <c r="AL114" s="30">
        <v>605</v>
      </c>
      <c r="AM114" s="30">
        <v>4075.6</v>
      </c>
      <c r="AN114" s="30">
        <v>0</v>
      </c>
      <c r="AO114" s="30">
        <v>20.8</v>
      </c>
      <c r="AP114" s="30">
        <v>3.5</v>
      </c>
      <c r="AQ114" s="30">
        <v>24.3</v>
      </c>
      <c r="AR114" s="30">
        <v>72.2</v>
      </c>
      <c r="AS114" s="30">
        <v>6.5</v>
      </c>
      <c r="AT114" s="30">
        <v>5.2</v>
      </c>
      <c r="AU114" s="30">
        <v>168.5</v>
      </c>
    </row>
    <row r="115" spans="1:47" x14ac:dyDescent="0.2">
      <c r="A115" t="s">
        <v>393</v>
      </c>
      <c r="B115">
        <v>12</v>
      </c>
      <c r="C115" t="s">
        <v>72</v>
      </c>
      <c r="D115" t="s">
        <v>116</v>
      </c>
      <c r="E115" t="s">
        <v>5</v>
      </c>
      <c r="F115" t="s">
        <v>74</v>
      </c>
      <c r="G115" t="s">
        <v>3</v>
      </c>
      <c r="H115" t="s">
        <v>112</v>
      </c>
      <c r="I115" t="s">
        <v>417</v>
      </c>
      <c r="J115">
        <v>0</v>
      </c>
      <c r="K115" s="20">
        <v>0</v>
      </c>
      <c r="L115">
        <v>0</v>
      </c>
      <c r="M115">
        <v>0</v>
      </c>
      <c r="O115" s="26">
        <f t="shared" ref="O115:O146" si="20">(M115/6)*100</f>
        <v>0</v>
      </c>
      <c r="P115">
        <v>0</v>
      </c>
      <c r="Q115">
        <v>0</v>
      </c>
      <c r="R115">
        <f t="shared" si="13"/>
        <v>0</v>
      </c>
      <c r="S115">
        <v>0</v>
      </c>
      <c r="T115">
        <f t="shared" si="17"/>
        <v>0</v>
      </c>
      <c r="U115">
        <v>0</v>
      </c>
      <c r="V115">
        <v>112.2</v>
      </c>
      <c r="W115">
        <v>45.9</v>
      </c>
      <c r="X115">
        <v>71.900000000000006</v>
      </c>
      <c r="Y115">
        <v>71.7</v>
      </c>
      <c r="Z115">
        <v>71.599999999999994</v>
      </c>
      <c r="AA115">
        <v>71.733333333333334</v>
      </c>
      <c r="AB115">
        <v>4.19E-2</v>
      </c>
      <c r="AC115">
        <v>4.8500000000000001E-2</v>
      </c>
      <c r="AD115">
        <v>7.1999999999999998E-3</v>
      </c>
      <c r="AE115">
        <f t="shared" si="18"/>
        <v>84.019370460048421</v>
      </c>
      <c r="AF115">
        <v>28.86</v>
      </c>
      <c r="AG115">
        <v>22.18</v>
      </c>
      <c r="AH115">
        <f t="shared" si="19"/>
        <v>6.68</v>
      </c>
      <c r="AI115" s="30">
        <v>6.87</v>
      </c>
      <c r="AJ115" s="30">
        <v>102</v>
      </c>
      <c r="AK115" s="30">
        <v>235</v>
      </c>
      <c r="AL115" s="30">
        <v>548</v>
      </c>
      <c r="AM115" s="30">
        <v>3822.4</v>
      </c>
      <c r="AN115" s="30">
        <v>0</v>
      </c>
      <c r="AO115" s="30">
        <v>20.2</v>
      </c>
      <c r="AP115" s="30">
        <v>3</v>
      </c>
      <c r="AQ115" s="30">
        <v>22.6</v>
      </c>
      <c r="AR115" s="30">
        <v>74.400000000000006</v>
      </c>
      <c r="AS115" s="30">
        <v>6.5</v>
      </c>
      <c r="AT115" s="30">
        <v>4.5999999999999996</v>
      </c>
      <c r="AU115" s="30">
        <v>106.5</v>
      </c>
    </row>
    <row r="116" spans="1:47" x14ac:dyDescent="0.2">
      <c r="A116" t="s">
        <v>393</v>
      </c>
      <c r="B116">
        <v>13</v>
      </c>
      <c r="C116" t="s">
        <v>72</v>
      </c>
      <c r="D116" t="s">
        <v>120</v>
      </c>
      <c r="E116" t="s">
        <v>5</v>
      </c>
      <c r="F116" t="s">
        <v>74</v>
      </c>
      <c r="G116" t="s">
        <v>3</v>
      </c>
      <c r="H116" t="s">
        <v>112</v>
      </c>
      <c r="I116" t="s">
        <v>419</v>
      </c>
      <c r="J116">
        <v>0</v>
      </c>
      <c r="K116" s="20">
        <v>0</v>
      </c>
      <c r="L116">
        <v>0</v>
      </c>
      <c r="M116">
        <v>3</v>
      </c>
      <c r="O116" s="26">
        <f t="shared" si="20"/>
        <v>50</v>
      </c>
      <c r="P116">
        <v>0.5</v>
      </c>
      <c r="Q116">
        <v>0.78539816339744839</v>
      </c>
      <c r="R116">
        <v>50</v>
      </c>
      <c r="S116">
        <v>0</v>
      </c>
      <c r="T116">
        <f t="shared" si="17"/>
        <v>0</v>
      </c>
      <c r="U116">
        <v>0</v>
      </c>
      <c r="V116">
        <v>102.7</v>
      </c>
      <c r="W116">
        <v>47.6</v>
      </c>
      <c r="X116">
        <v>73.099999999999994</v>
      </c>
      <c r="Y116">
        <v>71.8</v>
      </c>
      <c r="Z116">
        <v>70.7</v>
      </c>
      <c r="AA116">
        <v>71.86666666666666</v>
      </c>
      <c r="AB116">
        <v>3.5700000000000003E-2</v>
      </c>
      <c r="AC116">
        <v>4.4999999999999998E-2</v>
      </c>
      <c r="AD116">
        <v>6.6E-3</v>
      </c>
      <c r="AE116">
        <f t="shared" si="18"/>
        <v>75.781250000000014</v>
      </c>
      <c r="AF116">
        <v>25.73</v>
      </c>
      <c r="AG116">
        <v>21.93</v>
      </c>
      <c r="AH116">
        <f t="shared" si="19"/>
        <v>3.8000000000000007</v>
      </c>
      <c r="AI116" s="30">
        <v>6.91</v>
      </c>
      <c r="AJ116" s="30">
        <v>117</v>
      </c>
      <c r="AK116" s="30">
        <v>342</v>
      </c>
      <c r="AL116" s="30">
        <v>654</v>
      </c>
      <c r="AM116" s="30">
        <v>4119.2</v>
      </c>
      <c r="AN116" s="30">
        <v>0</v>
      </c>
      <c r="AO116" s="30">
        <v>21.3</v>
      </c>
      <c r="AP116" s="30">
        <v>4.0999999999999996</v>
      </c>
      <c r="AQ116" s="30">
        <v>25.6</v>
      </c>
      <c r="AR116" s="30">
        <v>70.3</v>
      </c>
      <c r="AS116" s="30">
        <v>6.8</v>
      </c>
      <c r="AT116" s="30">
        <v>4.7</v>
      </c>
      <c r="AU116" s="30">
        <v>193.7</v>
      </c>
    </row>
    <row r="117" spans="1:47" x14ac:dyDescent="0.2">
      <c r="A117" t="s">
        <v>393</v>
      </c>
      <c r="B117">
        <v>14</v>
      </c>
      <c r="C117" t="s">
        <v>72</v>
      </c>
      <c r="D117" t="s">
        <v>124</v>
      </c>
      <c r="E117" t="s">
        <v>5</v>
      </c>
      <c r="F117" t="s">
        <v>74</v>
      </c>
      <c r="G117" t="s">
        <v>3</v>
      </c>
      <c r="H117" t="s">
        <v>112</v>
      </c>
      <c r="I117" t="s">
        <v>421</v>
      </c>
      <c r="J117">
        <v>86.666699999999992</v>
      </c>
      <c r="K117" s="20">
        <v>0.86666699999999997</v>
      </c>
      <c r="L117">
        <v>1.1970046422509835</v>
      </c>
      <c r="M117">
        <v>2</v>
      </c>
      <c r="O117" s="26">
        <f t="shared" si="20"/>
        <v>33.333333333333329</v>
      </c>
      <c r="P117">
        <v>0.33333333333333326</v>
      </c>
      <c r="Q117">
        <v>0.61547970867038726</v>
      </c>
      <c r="R117">
        <v>33.333333333333329</v>
      </c>
      <c r="S117">
        <v>0</v>
      </c>
      <c r="T117">
        <f t="shared" si="17"/>
        <v>0</v>
      </c>
      <c r="U117">
        <v>0</v>
      </c>
      <c r="V117">
        <v>107.8</v>
      </c>
      <c r="W117">
        <v>49</v>
      </c>
      <c r="X117">
        <v>71</v>
      </c>
      <c r="Y117">
        <v>70.599999999999994</v>
      </c>
      <c r="Z117">
        <v>70.8</v>
      </c>
      <c r="AA117">
        <v>70.8</v>
      </c>
      <c r="AB117">
        <v>4.1300000000000003E-2</v>
      </c>
      <c r="AC117">
        <v>3.9199999999999999E-2</v>
      </c>
      <c r="AD117">
        <v>6.7000000000000002E-3</v>
      </c>
      <c r="AE117">
        <f t="shared" si="18"/>
        <v>106.46153846153848</v>
      </c>
      <c r="AF117">
        <v>26.58</v>
      </c>
      <c r="AG117">
        <v>22.02</v>
      </c>
      <c r="AH117">
        <f t="shared" si="19"/>
        <v>4.5599999999999987</v>
      </c>
      <c r="AI117" s="30">
        <v>6.92</v>
      </c>
      <c r="AJ117" s="30">
        <v>104</v>
      </c>
      <c r="AK117" s="30">
        <v>292</v>
      </c>
      <c r="AL117" s="30">
        <v>558</v>
      </c>
      <c r="AM117" s="30">
        <v>4078.2</v>
      </c>
      <c r="AN117" s="30">
        <v>0</v>
      </c>
      <c r="AO117" s="30">
        <v>20.399999999999999</v>
      </c>
      <c r="AP117" s="30">
        <v>3.7</v>
      </c>
      <c r="AQ117" s="30">
        <v>22.8</v>
      </c>
      <c r="AR117" s="30">
        <v>73.5</v>
      </c>
      <c r="AS117" s="30">
        <v>5.4</v>
      </c>
      <c r="AT117" s="30">
        <v>4.9000000000000004</v>
      </c>
      <c r="AU117" s="30">
        <v>149</v>
      </c>
    </row>
    <row r="118" spans="1:47" x14ac:dyDescent="0.2">
      <c r="A118" t="s">
        <v>393</v>
      </c>
      <c r="B118">
        <v>15</v>
      </c>
      <c r="C118" t="s">
        <v>72</v>
      </c>
      <c r="D118" t="s">
        <v>128</v>
      </c>
      <c r="E118" t="s">
        <v>5</v>
      </c>
      <c r="F118" t="s">
        <v>74</v>
      </c>
      <c r="G118" t="s">
        <v>3</v>
      </c>
      <c r="H118" t="s">
        <v>112</v>
      </c>
      <c r="I118" t="s">
        <v>423</v>
      </c>
      <c r="J118">
        <v>2.8571400000000002</v>
      </c>
      <c r="K118" s="20">
        <v>2.85714E-2</v>
      </c>
      <c r="L118">
        <v>0.16984620233436029</v>
      </c>
      <c r="M118">
        <v>4</v>
      </c>
      <c r="O118" s="26">
        <f t="shared" si="20"/>
        <v>66.666666666666657</v>
      </c>
      <c r="P118">
        <v>0.66666666666666652</v>
      </c>
      <c r="Q118">
        <v>0.95531661812450919</v>
      </c>
      <c r="R118">
        <v>66.666666666666657</v>
      </c>
      <c r="S118">
        <v>0</v>
      </c>
      <c r="T118">
        <f t="shared" si="17"/>
        <v>0</v>
      </c>
      <c r="U118">
        <v>0</v>
      </c>
      <c r="V118">
        <v>116.9</v>
      </c>
      <c r="W118">
        <v>46.4</v>
      </c>
      <c r="X118">
        <v>72.099999999999994</v>
      </c>
      <c r="Y118">
        <v>73.7</v>
      </c>
      <c r="Z118">
        <v>72.8</v>
      </c>
      <c r="AA118">
        <v>72.866666666666674</v>
      </c>
      <c r="AB118">
        <v>4.3299999999999998E-2</v>
      </c>
      <c r="AC118">
        <v>4.6699999999999998E-2</v>
      </c>
      <c r="AD118">
        <v>8.2000000000000007E-3</v>
      </c>
      <c r="AE118">
        <f t="shared" si="18"/>
        <v>91.168831168831161</v>
      </c>
      <c r="AF118">
        <v>30.31</v>
      </c>
      <c r="AG118">
        <v>21.96</v>
      </c>
      <c r="AH118">
        <f t="shared" si="19"/>
        <v>8.3499999999999979</v>
      </c>
      <c r="AI118" s="30">
        <v>7.13</v>
      </c>
      <c r="AJ118" s="30">
        <v>98</v>
      </c>
      <c r="AK118" s="30">
        <v>220</v>
      </c>
      <c r="AL118" s="30">
        <v>510</v>
      </c>
      <c r="AM118" s="30">
        <v>3749.4</v>
      </c>
      <c r="AN118" s="30">
        <v>0</v>
      </c>
      <c r="AO118" s="30">
        <v>19.8</v>
      </c>
      <c r="AP118" s="30">
        <v>2.8</v>
      </c>
      <c r="AQ118" s="30">
        <v>21.4</v>
      </c>
      <c r="AR118" s="30">
        <v>75.7</v>
      </c>
      <c r="AS118" s="30">
        <v>5.5</v>
      </c>
      <c r="AT118" s="30">
        <v>4.9000000000000004</v>
      </c>
      <c r="AU118" s="30">
        <v>77.400000000000006</v>
      </c>
    </row>
    <row r="119" spans="1:47" x14ac:dyDescent="0.2">
      <c r="A119" t="s">
        <v>393</v>
      </c>
      <c r="B119">
        <v>16</v>
      </c>
      <c r="C119" t="s">
        <v>72</v>
      </c>
      <c r="D119" t="s">
        <v>132</v>
      </c>
      <c r="E119" t="s">
        <v>5</v>
      </c>
      <c r="F119" t="s">
        <v>74</v>
      </c>
      <c r="G119" t="s">
        <v>3</v>
      </c>
      <c r="H119" t="s">
        <v>112</v>
      </c>
      <c r="I119" t="s">
        <v>425</v>
      </c>
      <c r="J119">
        <v>1.3333299999999999</v>
      </c>
      <c r="K119" s="20">
        <v>1.3333299999999999E-2</v>
      </c>
      <c r="L119">
        <v>0.1157280605796747</v>
      </c>
      <c r="M119">
        <v>3</v>
      </c>
      <c r="O119" s="26">
        <f t="shared" si="20"/>
        <v>50</v>
      </c>
      <c r="P119">
        <v>0.5</v>
      </c>
      <c r="Q119">
        <v>0.78539816339744839</v>
      </c>
      <c r="R119">
        <v>50</v>
      </c>
      <c r="S119">
        <v>0</v>
      </c>
      <c r="T119">
        <f t="shared" si="17"/>
        <v>0</v>
      </c>
      <c r="U119">
        <v>0</v>
      </c>
      <c r="V119">
        <v>113.3</v>
      </c>
      <c r="W119">
        <v>48.9</v>
      </c>
      <c r="X119">
        <v>72.5</v>
      </c>
      <c r="Y119">
        <v>72.599999999999994</v>
      </c>
      <c r="Z119">
        <v>77.400000000000006</v>
      </c>
      <c r="AA119">
        <v>74.166666666666671</v>
      </c>
      <c r="AB119">
        <v>5.3800000000000001E-2</v>
      </c>
      <c r="AC119">
        <v>6.4100000000000004E-2</v>
      </c>
      <c r="AD119">
        <v>9.2999999999999992E-3</v>
      </c>
      <c r="AE119">
        <f t="shared" si="18"/>
        <v>81.204379562043798</v>
      </c>
      <c r="AF119">
        <v>31.01</v>
      </c>
      <c r="AG119">
        <v>21.64</v>
      </c>
      <c r="AH119">
        <f t="shared" si="19"/>
        <v>9.370000000000001</v>
      </c>
      <c r="AI119" s="30">
        <v>6.94</v>
      </c>
      <c r="AJ119" s="30">
        <v>107</v>
      </c>
      <c r="AK119" s="30">
        <v>319</v>
      </c>
      <c r="AL119" s="30">
        <v>520</v>
      </c>
      <c r="AM119" s="30">
        <v>3614.9</v>
      </c>
      <c r="AN119" s="30">
        <v>0</v>
      </c>
      <c r="AO119" s="30">
        <v>20.2</v>
      </c>
      <c r="AP119" s="30">
        <v>4.0999999999999996</v>
      </c>
      <c r="AQ119" s="30">
        <v>21.5</v>
      </c>
      <c r="AR119" s="30">
        <v>74.400000000000006</v>
      </c>
      <c r="AS119" s="30">
        <v>6</v>
      </c>
      <c r="AT119" s="30">
        <v>5.8</v>
      </c>
      <c r="AU119" s="30">
        <v>142.1</v>
      </c>
    </row>
    <row r="120" spans="1:47" x14ac:dyDescent="0.2">
      <c r="A120" t="s">
        <v>393</v>
      </c>
      <c r="B120">
        <v>17</v>
      </c>
      <c r="C120" t="s">
        <v>72</v>
      </c>
      <c r="D120" t="s">
        <v>136</v>
      </c>
      <c r="E120" t="s">
        <v>5</v>
      </c>
      <c r="F120" t="s">
        <v>74</v>
      </c>
      <c r="G120" t="s">
        <v>3</v>
      </c>
      <c r="H120" t="s">
        <v>112</v>
      </c>
      <c r="I120" t="s">
        <v>427</v>
      </c>
      <c r="J120">
        <v>5.3333300000000001</v>
      </c>
      <c r="K120" s="20">
        <v>5.33333E-2</v>
      </c>
      <c r="L120">
        <v>0.23304372481555141</v>
      </c>
      <c r="M120">
        <v>4</v>
      </c>
      <c r="O120" s="26">
        <f t="shared" si="20"/>
        <v>66.666666666666657</v>
      </c>
      <c r="P120">
        <v>0.66666666666666652</v>
      </c>
      <c r="Q120">
        <v>0.95531661812450919</v>
      </c>
      <c r="R120">
        <v>66.666666666666657</v>
      </c>
      <c r="S120">
        <v>0</v>
      </c>
      <c r="T120">
        <f t="shared" si="17"/>
        <v>0</v>
      </c>
      <c r="U120">
        <v>0</v>
      </c>
      <c r="V120">
        <v>105.1</v>
      </c>
      <c r="W120">
        <v>42.6</v>
      </c>
      <c r="X120">
        <v>72.099999999999994</v>
      </c>
      <c r="Y120">
        <v>71.400000000000006</v>
      </c>
      <c r="Z120">
        <v>72.099999999999994</v>
      </c>
      <c r="AA120">
        <v>71.86666666666666</v>
      </c>
      <c r="AB120">
        <v>3.7699999999999997E-2</v>
      </c>
      <c r="AC120">
        <v>4.6699999999999998E-2</v>
      </c>
      <c r="AD120">
        <v>7.6E-3</v>
      </c>
      <c r="AE120">
        <f t="shared" si="18"/>
        <v>76.98209718670077</v>
      </c>
      <c r="AF120">
        <v>28.06</v>
      </c>
      <c r="AG120">
        <v>21.61</v>
      </c>
      <c r="AH120">
        <f t="shared" si="19"/>
        <v>6.4499999999999993</v>
      </c>
      <c r="AI120" s="30">
        <v>6.92</v>
      </c>
      <c r="AJ120" s="30">
        <v>96</v>
      </c>
      <c r="AK120" s="30">
        <v>322</v>
      </c>
      <c r="AL120" s="30">
        <v>571</v>
      </c>
      <c r="AM120" s="30">
        <v>3778.9</v>
      </c>
      <c r="AN120" s="30">
        <v>0</v>
      </c>
      <c r="AO120" s="30">
        <v>20.6</v>
      </c>
      <c r="AP120" s="30">
        <v>4</v>
      </c>
      <c r="AQ120" s="30">
        <v>23.1</v>
      </c>
      <c r="AR120" s="30">
        <v>72.900000000000006</v>
      </c>
      <c r="AS120" s="30">
        <v>5.0999999999999996</v>
      </c>
      <c r="AT120" s="30">
        <v>4.4000000000000004</v>
      </c>
      <c r="AU120" s="30">
        <v>115.9</v>
      </c>
    </row>
    <row r="121" spans="1:47" x14ac:dyDescent="0.2">
      <c r="A121" t="s">
        <v>393</v>
      </c>
      <c r="B121">
        <v>18</v>
      </c>
      <c r="C121" t="s">
        <v>72</v>
      </c>
      <c r="D121" t="s">
        <v>140</v>
      </c>
      <c r="E121" t="s">
        <v>5</v>
      </c>
      <c r="F121" t="s">
        <v>74</v>
      </c>
      <c r="G121" t="s">
        <v>3</v>
      </c>
      <c r="H121" t="s">
        <v>112</v>
      </c>
      <c r="I121" t="s">
        <v>429</v>
      </c>
      <c r="J121">
        <v>9.3333300000000001</v>
      </c>
      <c r="K121" s="20">
        <v>9.3333299999999994E-2</v>
      </c>
      <c r="L121">
        <v>0.31046873162413297</v>
      </c>
      <c r="M121">
        <v>2</v>
      </c>
      <c r="O121" s="26">
        <f t="shared" si="20"/>
        <v>33.333333333333329</v>
      </c>
      <c r="P121">
        <v>0.33333333333333326</v>
      </c>
      <c r="Q121">
        <v>0.61547970867038726</v>
      </c>
      <c r="R121">
        <v>33.333333333333329</v>
      </c>
      <c r="S121">
        <v>0</v>
      </c>
      <c r="T121">
        <f t="shared" si="17"/>
        <v>0</v>
      </c>
      <c r="U121">
        <v>0</v>
      </c>
      <c r="V121">
        <v>98.5</v>
      </c>
      <c r="W121">
        <v>43.6</v>
      </c>
      <c r="X121">
        <v>72.400000000000006</v>
      </c>
      <c r="Y121">
        <v>72.599999999999994</v>
      </c>
      <c r="Z121">
        <v>73.099999999999994</v>
      </c>
      <c r="AA121">
        <v>72.7</v>
      </c>
      <c r="AB121">
        <v>3.9600000000000003E-2</v>
      </c>
      <c r="AC121">
        <v>3.8199999999999998E-2</v>
      </c>
      <c r="AD121">
        <v>7.3000000000000001E-3</v>
      </c>
      <c r="AE121">
        <f t="shared" si="18"/>
        <v>104.5307443365696</v>
      </c>
      <c r="AF121">
        <v>25.93</v>
      </c>
      <c r="AG121">
        <v>20.83</v>
      </c>
      <c r="AH121">
        <f t="shared" si="19"/>
        <v>5.1000000000000014</v>
      </c>
      <c r="AI121" s="30">
        <v>7.07</v>
      </c>
      <c r="AJ121" s="30">
        <v>73</v>
      </c>
      <c r="AK121" s="30">
        <v>148</v>
      </c>
      <c r="AL121" s="30">
        <v>417</v>
      </c>
      <c r="AM121" s="30">
        <v>3638.6</v>
      </c>
      <c r="AN121" s="30">
        <v>0</v>
      </c>
      <c r="AO121" s="30">
        <v>18.899999999999999</v>
      </c>
      <c r="AP121" s="30">
        <v>2</v>
      </c>
      <c r="AQ121" s="30">
        <v>18.399999999999999</v>
      </c>
      <c r="AR121" s="30">
        <v>79.599999999999994</v>
      </c>
      <c r="AS121" s="30">
        <v>5</v>
      </c>
      <c r="AT121" s="30">
        <v>4.5999999999999996</v>
      </c>
      <c r="AU121" s="30">
        <v>43.9</v>
      </c>
    </row>
    <row r="122" spans="1:47" x14ac:dyDescent="0.2">
      <c r="A122" t="s">
        <v>393</v>
      </c>
      <c r="B122">
        <v>19</v>
      </c>
      <c r="C122" t="s">
        <v>72</v>
      </c>
      <c r="D122" t="s">
        <v>144</v>
      </c>
      <c r="E122" t="s">
        <v>5</v>
      </c>
      <c r="F122" t="s">
        <v>74</v>
      </c>
      <c r="G122" t="s">
        <v>3</v>
      </c>
      <c r="H122" t="s">
        <v>112</v>
      </c>
      <c r="I122" t="s">
        <v>431</v>
      </c>
      <c r="J122">
        <v>61.538499999999999</v>
      </c>
      <c r="K122" s="20">
        <v>0.61538499999999996</v>
      </c>
      <c r="L122">
        <v>0.90183264781123407</v>
      </c>
      <c r="M122">
        <v>2</v>
      </c>
      <c r="O122" s="26">
        <f t="shared" si="20"/>
        <v>33.333333333333329</v>
      </c>
      <c r="P122">
        <v>0.33333333333333326</v>
      </c>
      <c r="Q122">
        <v>0.61547970867038726</v>
      </c>
      <c r="R122">
        <v>33.333333333333329</v>
      </c>
      <c r="S122">
        <v>0</v>
      </c>
      <c r="T122">
        <f t="shared" si="17"/>
        <v>0</v>
      </c>
      <c r="U122">
        <v>0</v>
      </c>
      <c r="V122">
        <v>110.8</v>
      </c>
      <c r="W122">
        <v>50.2</v>
      </c>
      <c r="X122">
        <v>71.8</v>
      </c>
      <c r="Y122">
        <v>71.400000000000006</v>
      </c>
      <c r="Z122">
        <v>72.099999999999994</v>
      </c>
      <c r="AA122">
        <v>71.766666666666666</v>
      </c>
      <c r="AB122">
        <v>3.8800000000000001E-2</v>
      </c>
      <c r="AC122">
        <v>4.1500000000000002E-2</v>
      </c>
      <c r="AD122">
        <v>7.0000000000000001E-3</v>
      </c>
      <c r="AE122">
        <f t="shared" si="18"/>
        <v>92.173913043478265</v>
      </c>
      <c r="AF122">
        <v>27.63</v>
      </c>
      <c r="AG122">
        <v>21.8</v>
      </c>
      <c r="AH122">
        <f t="shared" si="19"/>
        <v>5.8299999999999983</v>
      </c>
      <c r="AI122" s="30">
        <v>7.12</v>
      </c>
      <c r="AJ122" s="30">
        <v>90</v>
      </c>
      <c r="AK122" s="30">
        <v>228</v>
      </c>
      <c r="AL122" s="30">
        <v>484</v>
      </c>
      <c r="AM122" s="30">
        <v>3378.8</v>
      </c>
      <c r="AN122" s="30">
        <v>0</v>
      </c>
      <c r="AO122" s="30">
        <v>19.600000000000001</v>
      </c>
      <c r="AP122" s="30">
        <v>3</v>
      </c>
      <c r="AQ122" s="30">
        <v>20.6</v>
      </c>
      <c r="AR122" s="30">
        <v>76.5</v>
      </c>
      <c r="AS122" s="30">
        <v>5.3</v>
      </c>
      <c r="AT122" s="30">
        <v>4.8</v>
      </c>
      <c r="AU122" s="30">
        <v>119.4</v>
      </c>
    </row>
    <row r="123" spans="1:47" x14ac:dyDescent="0.2">
      <c r="A123" t="s">
        <v>393</v>
      </c>
      <c r="B123">
        <v>20</v>
      </c>
      <c r="C123" t="s">
        <v>72</v>
      </c>
      <c r="D123" t="s">
        <v>433</v>
      </c>
      <c r="E123" t="s">
        <v>5</v>
      </c>
      <c r="F123" t="s">
        <v>74</v>
      </c>
      <c r="G123" t="s">
        <v>3</v>
      </c>
      <c r="H123" t="s">
        <v>112</v>
      </c>
      <c r="I123" t="s">
        <v>434</v>
      </c>
      <c r="J123">
        <v>86.666699999999992</v>
      </c>
      <c r="K123" s="20">
        <v>0.86666699999999997</v>
      </c>
      <c r="L123">
        <v>1.1970046422509835</v>
      </c>
      <c r="M123">
        <v>3</v>
      </c>
      <c r="O123" s="26">
        <f t="shared" si="20"/>
        <v>50</v>
      </c>
      <c r="P123">
        <v>0.5</v>
      </c>
      <c r="Q123">
        <v>0.78539816339744839</v>
      </c>
      <c r="R123">
        <v>50</v>
      </c>
      <c r="S123">
        <v>0</v>
      </c>
      <c r="T123">
        <f t="shared" si="17"/>
        <v>0</v>
      </c>
      <c r="U123">
        <v>0</v>
      </c>
      <c r="V123">
        <v>106.4</v>
      </c>
      <c r="W123">
        <v>46.2</v>
      </c>
      <c r="X123">
        <v>69.7</v>
      </c>
      <c r="Y123">
        <v>69.599999999999994</v>
      </c>
      <c r="Z123">
        <v>70.400000000000006</v>
      </c>
      <c r="AA123">
        <v>69.900000000000006</v>
      </c>
      <c r="AB123">
        <v>3.9800000000000002E-2</v>
      </c>
      <c r="AC123">
        <v>0.03</v>
      </c>
      <c r="AD123">
        <v>6.0000000000000001E-3</v>
      </c>
      <c r="AE123">
        <f t="shared" si="18"/>
        <v>140.83333333333334</v>
      </c>
      <c r="AF123">
        <v>24.79</v>
      </c>
      <c r="AG123">
        <v>21.72</v>
      </c>
      <c r="AH123">
        <f t="shared" si="19"/>
        <v>3.0700000000000003</v>
      </c>
      <c r="AI123" s="30">
        <v>6.97</v>
      </c>
      <c r="AJ123" s="30">
        <v>86</v>
      </c>
      <c r="AK123" s="30">
        <v>211</v>
      </c>
      <c r="AL123" s="30">
        <v>506</v>
      </c>
      <c r="AM123" s="30">
        <v>3375.2</v>
      </c>
      <c r="AN123" s="30">
        <v>0</v>
      </c>
      <c r="AO123" s="30">
        <v>19.8</v>
      </c>
      <c r="AP123" s="30">
        <v>2.7</v>
      </c>
      <c r="AQ123" s="30">
        <v>21.3</v>
      </c>
      <c r="AR123" s="30">
        <v>75.900000000000006</v>
      </c>
      <c r="AS123" s="30">
        <v>5.4</v>
      </c>
      <c r="AT123" s="30">
        <v>4.7</v>
      </c>
      <c r="AU123" s="30">
        <v>85.2</v>
      </c>
    </row>
    <row r="124" spans="1:47" x14ac:dyDescent="0.2">
      <c r="A124" t="s">
        <v>393</v>
      </c>
      <c r="B124">
        <v>21</v>
      </c>
      <c r="C124" t="s">
        <v>72</v>
      </c>
      <c r="D124" t="s">
        <v>148</v>
      </c>
      <c r="E124" t="s">
        <v>4</v>
      </c>
      <c r="F124" t="s">
        <v>149</v>
      </c>
      <c r="G124" t="s">
        <v>7</v>
      </c>
      <c r="H124" t="s">
        <v>75</v>
      </c>
      <c r="I124" t="s">
        <v>436</v>
      </c>
      <c r="J124">
        <v>0</v>
      </c>
      <c r="K124" s="20">
        <v>0</v>
      </c>
      <c r="L124">
        <v>0</v>
      </c>
      <c r="M124">
        <v>0</v>
      </c>
      <c r="O124" s="26">
        <f t="shared" si="20"/>
        <v>0</v>
      </c>
      <c r="P124">
        <v>0</v>
      </c>
      <c r="Q124">
        <v>0</v>
      </c>
      <c r="R124">
        <v>0</v>
      </c>
      <c r="S124">
        <v>0</v>
      </c>
      <c r="T124">
        <f t="shared" si="17"/>
        <v>0</v>
      </c>
      <c r="U124">
        <v>0</v>
      </c>
      <c r="V124">
        <v>120.6</v>
      </c>
      <c r="W124">
        <v>52.7</v>
      </c>
      <c r="X124">
        <v>72.400000000000006</v>
      </c>
      <c r="Y124">
        <v>72.599999999999994</v>
      </c>
      <c r="Z124">
        <v>73.099999999999994</v>
      </c>
      <c r="AA124">
        <v>72.7</v>
      </c>
      <c r="AB124">
        <v>4.24E-2</v>
      </c>
      <c r="AC124">
        <v>4.3700000000000003E-2</v>
      </c>
      <c r="AD124">
        <v>7.3000000000000001E-3</v>
      </c>
      <c r="AE124">
        <f t="shared" si="18"/>
        <v>96.428571428571416</v>
      </c>
      <c r="AF124">
        <v>30.02</v>
      </c>
      <c r="AG124">
        <v>22.01</v>
      </c>
      <c r="AH124">
        <f t="shared" si="19"/>
        <v>8.009999999999998</v>
      </c>
      <c r="AI124" s="30">
        <v>7.16</v>
      </c>
      <c r="AJ124" s="30">
        <v>110</v>
      </c>
      <c r="AK124" s="30">
        <v>188</v>
      </c>
      <c r="AL124" s="30">
        <v>528</v>
      </c>
      <c r="AM124" s="30">
        <v>3599.1</v>
      </c>
      <c r="AN124" s="30">
        <v>0</v>
      </c>
      <c r="AO124" s="30">
        <v>19.899999999999999</v>
      </c>
      <c r="AP124" s="30">
        <v>2.4</v>
      </c>
      <c r="AQ124" s="30">
        <v>22.1</v>
      </c>
      <c r="AR124" s="30">
        <v>75.400000000000006</v>
      </c>
      <c r="AS124" s="30">
        <v>5.2</v>
      </c>
      <c r="AT124" s="30">
        <v>5.0999999999999996</v>
      </c>
      <c r="AU124" s="30">
        <v>92.7</v>
      </c>
    </row>
    <row r="125" spans="1:47" x14ac:dyDescent="0.2">
      <c r="A125" t="s">
        <v>393</v>
      </c>
      <c r="B125">
        <v>22</v>
      </c>
      <c r="C125" t="s">
        <v>72</v>
      </c>
      <c r="D125" t="s">
        <v>153</v>
      </c>
      <c r="E125" t="s">
        <v>4</v>
      </c>
      <c r="F125" t="s">
        <v>149</v>
      </c>
      <c r="G125" t="s">
        <v>7</v>
      </c>
      <c r="H125" t="s">
        <v>75</v>
      </c>
      <c r="I125" t="s">
        <v>438</v>
      </c>
      <c r="J125">
        <v>0</v>
      </c>
      <c r="K125" s="20">
        <v>0</v>
      </c>
      <c r="L125">
        <v>0</v>
      </c>
      <c r="M125">
        <v>0</v>
      </c>
      <c r="O125" s="26">
        <f t="shared" si="20"/>
        <v>0</v>
      </c>
      <c r="P125">
        <v>0</v>
      </c>
      <c r="Q125">
        <v>0</v>
      </c>
      <c r="R125">
        <v>0</v>
      </c>
      <c r="S125">
        <v>0</v>
      </c>
      <c r="T125">
        <f t="shared" si="17"/>
        <v>0</v>
      </c>
      <c r="U125">
        <v>0</v>
      </c>
      <c r="V125">
        <v>123.8</v>
      </c>
      <c r="W125">
        <v>49.7</v>
      </c>
      <c r="X125">
        <v>71.599999999999994</v>
      </c>
      <c r="Y125">
        <v>72.8</v>
      </c>
      <c r="Z125">
        <v>72.400000000000006</v>
      </c>
      <c r="AA125">
        <v>72.266666666666666</v>
      </c>
      <c r="AB125">
        <v>4.24E-2</v>
      </c>
      <c r="AC125">
        <v>3.95E-2</v>
      </c>
      <c r="AD125">
        <v>8.3000000000000001E-3</v>
      </c>
      <c r="AE125">
        <f t="shared" si="18"/>
        <v>109.29487179487178</v>
      </c>
      <c r="AF125">
        <v>31.26</v>
      </c>
      <c r="AG125">
        <v>21.98</v>
      </c>
      <c r="AH125">
        <f t="shared" si="19"/>
        <v>9.2800000000000011</v>
      </c>
      <c r="AI125" s="30">
        <v>7.2</v>
      </c>
      <c r="AJ125" s="30">
        <v>86</v>
      </c>
      <c r="AK125" s="30">
        <v>143</v>
      </c>
      <c r="AL125" s="30">
        <v>547</v>
      </c>
      <c r="AM125" s="30">
        <v>3486.3</v>
      </c>
      <c r="AN125" s="30">
        <v>0</v>
      </c>
      <c r="AO125" s="30">
        <v>19.899999999999999</v>
      </c>
      <c r="AP125" s="30">
        <v>1.8</v>
      </c>
      <c r="AQ125" s="30">
        <v>22.9</v>
      </c>
      <c r="AR125" s="30">
        <v>75.3</v>
      </c>
      <c r="AS125" s="30">
        <v>4.8</v>
      </c>
      <c r="AT125" s="30">
        <v>4.5999999999999996</v>
      </c>
      <c r="AU125" s="30">
        <v>52.7</v>
      </c>
    </row>
    <row r="126" spans="1:47" x14ac:dyDescent="0.2">
      <c r="A126" t="s">
        <v>393</v>
      </c>
      <c r="B126">
        <v>23</v>
      </c>
      <c r="C126" t="s">
        <v>72</v>
      </c>
      <c r="D126" t="s">
        <v>157</v>
      </c>
      <c r="E126" t="s">
        <v>4</v>
      </c>
      <c r="F126" t="s">
        <v>149</v>
      </c>
      <c r="G126" t="s">
        <v>7</v>
      </c>
      <c r="H126" t="s">
        <v>75</v>
      </c>
      <c r="I126" t="s">
        <v>440</v>
      </c>
      <c r="J126">
        <v>0</v>
      </c>
      <c r="K126" s="20">
        <v>0</v>
      </c>
      <c r="L126">
        <v>0</v>
      </c>
      <c r="M126">
        <v>0</v>
      </c>
      <c r="O126" s="26">
        <f t="shared" si="20"/>
        <v>0</v>
      </c>
      <c r="P126">
        <v>0</v>
      </c>
      <c r="Q126">
        <v>0</v>
      </c>
      <c r="R126">
        <v>0</v>
      </c>
      <c r="S126">
        <v>0</v>
      </c>
      <c r="T126">
        <f t="shared" si="17"/>
        <v>0</v>
      </c>
      <c r="U126">
        <v>0</v>
      </c>
      <c r="V126">
        <v>113.6</v>
      </c>
      <c r="W126">
        <v>49</v>
      </c>
      <c r="X126">
        <v>70.7</v>
      </c>
      <c r="Y126">
        <v>71.099999999999994</v>
      </c>
      <c r="Z126">
        <v>71.400000000000006</v>
      </c>
      <c r="AA126">
        <v>71.066666666666677</v>
      </c>
      <c r="AB126">
        <v>4.1200000000000001E-2</v>
      </c>
      <c r="AC126">
        <v>4.36E-2</v>
      </c>
      <c r="AD126">
        <v>6.7000000000000002E-3</v>
      </c>
      <c r="AE126">
        <f t="shared" si="18"/>
        <v>93.495934959349597</v>
      </c>
      <c r="AF126">
        <v>26.22</v>
      </c>
      <c r="AG126">
        <v>21.91</v>
      </c>
      <c r="AH126">
        <f t="shared" si="19"/>
        <v>4.3099999999999987</v>
      </c>
      <c r="AI126" s="30">
        <v>7.08</v>
      </c>
      <c r="AJ126" s="30">
        <v>88</v>
      </c>
      <c r="AK126" s="30">
        <v>193</v>
      </c>
      <c r="AL126" s="30">
        <v>556</v>
      </c>
      <c r="AM126" s="30">
        <v>3534.8</v>
      </c>
      <c r="AN126" s="30">
        <v>0</v>
      </c>
      <c r="AO126" s="30">
        <v>20.100000000000001</v>
      </c>
      <c r="AP126" s="30">
        <v>2.5</v>
      </c>
      <c r="AQ126" s="30">
        <v>23</v>
      </c>
      <c r="AR126" s="30">
        <v>74.5</v>
      </c>
      <c r="AS126" s="30">
        <v>4.4000000000000004</v>
      </c>
      <c r="AT126" s="30">
        <v>4.2</v>
      </c>
      <c r="AU126" s="30">
        <v>79.900000000000006</v>
      </c>
    </row>
    <row r="127" spans="1:47" x14ac:dyDescent="0.2">
      <c r="A127" t="s">
        <v>393</v>
      </c>
      <c r="B127">
        <v>24</v>
      </c>
      <c r="C127" t="s">
        <v>72</v>
      </c>
      <c r="D127" t="s">
        <v>161</v>
      </c>
      <c r="E127" t="s">
        <v>4</v>
      </c>
      <c r="F127" t="s">
        <v>149</v>
      </c>
      <c r="G127" t="s">
        <v>7</v>
      </c>
      <c r="H127" t="s">
        <v>75</v>
      </c>
      <c r="I127" t="s">
        <v>442</v>
      </c>
      <c r="J127">
        <v>0</v>
      </c>
      <c r="K127" s="20">
        <v>0</v>
      </c>
      <c r="L127">
        <v>0</v>
      </c>
      <c r="M127">
        <v>0</v>
      </c>
      <c r="O127" s="26">
        <f t="shared" si="20"/>
        <v>0</v>
      </c>
      <c r="P127">
        <v>0</v>
      </c>
      <c r="Q127">
        <v>0</v>
      </c>
      <c r="R127">
        <v>0</v>
      </c>
      <c r="S127">
        <v>0</v>
      </c>
      <c r="T127">
        <f t="shared" si="17"/>
        <v>0</v>
      </c>
      <c r="U127">
        <v>0</v>
      </c>
      <c r="V127">
        <v>123.4</v>
      </c>
      <c r="W127">
        <v>52.4</v>
      </c>
      <c r="X127">
        <v>71.599999999999994</v>
      </c>
      <c r="Y127">
        <v>71.400000000000006</v>
      </c>
      <c r="Z127">
        <v>71</v>
      </c>
      <c r="AA127">
        <v>71.333333333333329</v>
      </c>
      <c r="AB127">
        <v>4.8599999999999997E-2</v>
      </c>
      <c r="AC127">
        <v>5.1999999999999998E-2</v>
      </c>
      <c r="AD127">
        <v>8.5000000000000006E-3</v>
      </c>
      <c r="AE127">
        <f t="shared" si="18"/>
        <v>92.18390804597702</v>
      </c>
      <c r="AF127">
        <v>27.55</v>
      </c>
      <c r="AG127">
        <v>21.99</v>
      </c>
      <c r="AH127">
        <f t="shared" si="19"/>
        <v>5.5600000000000023</v>
      </c>
      <c r="AI127" s="30">
        <v>7.15</v>
      </c>
      <c r="AJ127" s="30">
        <v>95</v>
      </c>
      <c r="AK127" s="30">
        <v>182</v>
      </c>
      <c r="AL127" s="30">
        <v>498</v>
      </c>
      <c r="AM127" s="30">
        <v>3409.1</v>
      </c>
      <c r="AN127" s="30">
        <v>0</v>
      </c>
      <c r="AO127" s="30">
        <v>19.600000000000001</v>
      </c>
      <c r="AP127" s="30">
        <v>2.4</v>
      </c>
      <c r="AQ127" s="30">
        <v>21.2</v>
      </c>
      <c r="AR127" s="30">
        <v>76.5</v>
      </c>
      <c r="AS127" s="30">
        <v>4.5999999999999996</v>
      </c>
      <c r="AT127" s="30">
        <v>4.4000000000000004</v>
      </c>
      <c r="AU127" s="30">
        <v>64.2</v>
      </c>
    </row>
    <row r="128" spans="1:47" x14ac:dyDescent="0.2">
      <c r="A128" t="s">
        <v>393</v>
      </c>
      <c r="B128">
        <v>25</v>
      </c>
      <c r="C128" t="s">
        <v>72</v>
      </c>
      <c r="D128" t="s">
        <v>165</v>
      </c>
      <c r="E128" t="s">
        <v>4</v>
      </c>
      <c r="F128" t="s">
        <v>149</v>
      </c>
      <c r="G128" t="s">
        <v>7</v>
      </c>
      <c r="H128" t="s">
        <v>75</v>
      </c>
      <c r="I128" t="s">
        <v>444</v>
      </c>
      <c r="J128">
        <v>0</v>
      </c>
      <c r="K128" s="20">
        <v>0</v>
      </c>
      <c r="L128">
        <v>0</v>
      </c>
      <c r="M128">
        <v>0</v>
      </c>
      <c r="O128" s="26">
        <f t="shared" si="20"/>
        <v>0</v>
      </c>
      <c r="P128">
        <v>0</v>
      </c>
      <c r="Q128">
        <v>0</v>
      </c>
      <c r="R128">
        <v>0</v>
      </c>
      <c r="S128">
        <v>0</v>
      </c>
      <c r="T128">
        <f t="shared" si="17"/>
        <v>0</v>
      </c>
      <c r="U128">
        <v>0</v>
      </c>
      <c r="V128">
        <v>116</v>
      </c>
      <c r="W128">
        <v>50.8</v>
      </c>
      <c r="X128">
        <v>71.7</v>
      </c>
      <c r="Y128">
        <v>71</v>
      </c>
      <c r="Z128">
        <v>70.900000000000006</v>
      </c>
      <c r="AA128">
        <v>71.2</v>
      </c>
      <c r="AB128">
        <v>3.8399999999999997E-2</v>
      </c>
      <c r="AC128">
        <v>3.5999999999999997E-2</v>
      </c>
      <c r="AD128">
        <v>6.1999999999999998E-3</v>
      </c>
      <c r="AE128">
        <f t="shared" si="18"/>
        <v>108.05369127516779</v>
      </c>
      <c r="AF128">
        <v>25.65</v>
      </c>
      <c r="AG128">
        <v>22.14</v>
      </c>
      <c r="AH128">
        <f t="shared" si="19"/>
        <v>3.509999999999998</v>
      </c>
      <c r="AI128" s="30">
        <v>7.15</v>
      </c>
      <c r="AJ128" s="30">
        <v>97</v>
      </c>
      <c r="AK128" s="30">
        <v>202</v>
      </c>
      <c r="AL128" s="30">
        <v>516</v>
      </c>
      <c r="AM128" s="30">
        <v>3718.9</v>
      </c>
      <c r="AN128" s="30">
        <v>0</v>
      </c>
      <c r="AO128" s="30">
        <v>19.8</v>
      </c>
      <c r="AP128" s="30">
        <v>2.6</v>
      </c>
      <c r="AQ128" s="30">
        <v>21.7</v>
      </c>
      <c r="AR128" s="30">
        <v>75.7</v>
      </c>
      <c r="AS128" s="30">
        <v>5.0999999999999996</v>
      </c>
      <c r="AT128" s="30">
        <v>4.9000000000000004</v>
      </c>
      <c r="AU128" s="30">
        <v>72.7</v>
      </c>
    </row>
    <row r="129" spans="1:47" x14ac:dyDescent="0.2">
      <c r="A129" t="s">
        <v>393</v>
      </c>
      <c r="B129">
        <v>26</v>
      </c>
      <c r="C129" t="s">
        <v>72</v>
      </c>
      <c r="D129" t="s">
        <v>169</v>
      </c>
      <c r="E129" t="s">
        <v>4</v>
      </c>
      <c r="F129" t="s">
        <v>149</v>
      </c>
      <c r="G129" t="s">
        <v>7</v>
      </c>
      <c r="H129" t="s">
        <v>75</v>
      </c>
      <c r="I129" t="s">
        <v>446</v>
      </c>
      <c r="J129">
        <v>0</v>
      </c>
      <c r="K129" s="20">
        <v>0</v>
      </c>
      <c r="L129">
        <v>0</v>
      </c>
      <c r="M129">
        <v>0</v>
      </c>
      <c r="O129" s="26">
        <f t="shared" si="20"/>
        <v>0</v>
      </c>
      <c r="P129">
        <v>0</v>
      </c>
      <c r="Q129">
        <v>0</v>
      </c>
      <c r="R129">
        <v>0</v>
      </c>
      <c r="S129">
        <v>0</v>
      </c>
      <c r="T129">
        <f t="shared" si="17"/>
        <v>0</v>
      </c>
      <c r="U129">
        <v>0</v>
      </c>
      <c r="V129">
        <v>110.8</v>
      </c>
      <c r="W129">
        <v>49.5</v>
      </c>
      <c r="X129">
        <v>71.8</v>
      </c>
      <c r="Y129">
        <v>71.7</v>
      </c>
      <c r="Z129">
        <v>71</v>
      </c>
      <c r="AA129">
        <v>71.5</v>
      </c>
      <c r="AB129">
        <v>2.18E-2</v>
      </c>
      <c r="AC129">
        <v>1.7600000000000001E-2</v>
      </c>
      <c r="AD129">
        <v>4.0000000000000001E-3</v>
      </c>
      <c r="AE129">
        <f t="shared" si="18"/>
        <v>130.88235294117646</v>
      </c>
      <c r="AF129">
        <v>27.82</v>
      </c>
      <c r="AG129">
        <v>21.85</v>
      </c>
      <c r="AH129">
        <f t="shared" si="19"/>
        <v>5.9699999999999989</v>
      </c>
      <c r="AI129" s="30">
        <v>7.3</v>
      </c>
      <c r="AJ129" s="30">
        <v>87</v>
      </c>
      <c r="AK129" s="30">
        <v>141</v>
      </c>
      <c r="AL129" s="30">
        <v>485</v>
      </c>
      <c r="AM129" s="30">
        <v>3343.5</v>
      </c>
      <c r="AN129" s="30">
        <v>0</v>
      </c>
      <c r="AO129" s="30">
        <v>19.399999999999999</v>
      </c>
      <c r="AP129" s="30">
        <v>1.9</v>
      </c>
      <c r="AQ129" s="30">
        <v>20.8</v>
      </c>
      <c r="AR129" s="30">
        <v>77.3</v>
      </c>
      <c r="AS129" s="30">
        <v>6.1</v>
      </c>
      <c r="AT129" s="30">
        <v>4.4000000000000004</v>
      </c>
      <c r="AU129" s="30">
        <v>56.8</v>
      </c>
    </row>
    <row r="130" spans="1:47" x14ac:dyDescent="0.2">
      <c r="A130" t="s">
        <v>393</v>
      </c>
      <c r="B130">
        <v>27</v>
      </c>
      <c r="C130" t="s">
        <v>72</v>
      </c>
      <c r="D130" t="s">
        <v>173</v>
      </c>
      <c r="E130" t="s">
        <v>4</v>
      </c>
      <c r="F130" t="s">
        <v>149</v>
      </c>
      <c r="G130" t="s">
        <v>7</v>
      </c>
      <c r="H130" t="s">
        <v>75</v>
      </c>
      <c r="I130" t="s">
        <v>448</v>
      </c>
      <c r="J130">
        <v>0</v>
      </c>
      <c r="K130" s="20">
        <v>0</v>
      </c>
      <c r="L130">
        <v>0</v>
      </c>
      <c r="M130">
        <v>0</v>
      </c>
      <c r="O130" s="26">
        <f t="shared" si="20"/>
        <v>0</v>
      </c>
      <c r="P130">
        <v>0</v>
      </c>
      <c r="Q130">
        <v>0</v>
      </c>
      <c r="R130">
        <v>0</v>
      </c>
      <c r="S130">
        <v>0</v>
      </c>
      <c r="T130">
        <f t="shared" si="17"/>
        <v>0</v>
      </c>
      <c r="U130">
        <v>0</v>
      </c>
      <c r="V130">
        <v>117.1</v>
      </c>
      <c r="W130">
        <v>49</v>
      </c>
      <c r="X130">
        <v>71.7</v>
      </c>
      <c r="Y130">
        <v>71.400000000000006</v>
      </c>
      <c r="Z130">
        <v>70.599999999999994</v>
      </c>
      <c r="AA130">
        <v>71.233333333333334</v>
      </c>
      <c r="AB130">
        <v>3.04E-2</v>
      </c>
      <c r="AC130">
        <v>2.9899999999999999E-2</v>
      </c>
      <c r="AD130">
        <v>6.4999999999999997E-3</v>
      </c>
      <c r="AE130">
        <f t="shared" si="18"/>
        <v>102.13675213675214</v>
      </c>
      <c r="AF130">
        <v>29.11</v>
      </c>
      <c r="AG130">
        <v>21.76</v>
      </c>
      <c r="AH130">
        <f t="shared" si="19"/>
        <v>7.3499999999999979</v>
      </c>
      <c r="AI130" s="30">
        <v>7.12</v>
      </c>
      <c r="AJ130" s="30">
        <v>99</v>
      </c>
      <c r="AK130" s="30">
        <v>188</v>
      </c>
      <c r="AL130" s="30">
        <v>520</v>
      </c>
      <c r="AM130" s="30">
        <v>3689</v>
      </c>
      <c r="AN130" s="30">
        <v>0</v>
      </c>
      <c r="AO130" s="30">
        <v>19.8</v>
      </c>
      <c r="AP130" s="30">
        <v>2.4</v>
      </c>
      <c r="AQ130" s="30">
        <v>21.9</v>
      </c>
      <c r="AR130" s="30">
        <v>75.7</v>
      </c>
      <c r="AS130" s="30">
        <v>4.9000000000000004</v>
      </c>
      <c r="AT130" s="30">
        <v>4.4000000000000004</v>
      </c>
      <c r="AU130" s="30">
        <v>68.3</v>
      </c>
    </row>
    <row r="131" spans="1:47" x14ac:dyDescent="0.2">
      <c r="A131" t="s">
        <v>393</v>
      </c>
      <c r="B131">
        <v>28</v>
      </c>
      <c r="C131" t="s">
        <v>72</v>
      </c>
      <c r="D131" t="s">
        <v>177</v>
      </c>
      <c r="E131" t="s">
        <v>4</v>
      </c>
      <c r="F131" t="s">
        <v>149</v>
      </c>
      <c r="G131" t="s">
        <v>7</v>
      </c>
      <c r="H131" t="s">
        <v>75</v>
      </c>
      <c r="I131" t="s">
        <v>450</v>
      </c>
      <c r="J131">
        <v>0</v>
      </c>
      <c r="K131" s="20">
        <v>0</v>
      </c>
      <c r="L131">
        <v>0</v>
      </c>
      <c r="M131">
        <v>0</v>
      </c>
      <c r="O131" s="26">
        <f t="shared" si="20"/>
        <v>0</v>
      </c>
      <c r="P131">
        <v>0</v>
      </c>
      <c r="Q131">
        <v>0</v>
      </c>
      <c r="R131">
        <v>0</v>
      </c>
      <c r="S131">
        <v>0</v>
      </c>
      <c r="T131">
        <f t="shared" si="17"/>
        <v>0</v>
      </c>
      <c r="U131">
        <v>0</v>
      </c>
      <c r="V131">
        <v>110.3</v>
      </c>
      <c r="W131">
        <v>46.5</v>
      </c>
      <c r="X131">
        <v>70.8</v>
      </c>
      <c r="Y131">
        <v>71.400000000000006</v>
      </c>
      <c r="Z131">
        <v>70.400000000000006</v>
      </c>
      <c r="AA131">
        <v>70.86666666666666</v>
      </c>
      <c r="AB131">
        <v>3.3000000000000002E-2</v>
      </c>
      <c r="AC131">
        <v>3.0099999999999998E-2</v>
      </c>
      <c r="AD131">
        <v>4.7999999999999996E-3</v>
      </c>
      <c r="AE131">
        <f t="shared" si="18"/>
        <v>111.4624505928854</v>
      </c>
      <c r="AF131">
        <v>27.39</v>
      </c>
      <c r="AG131">
        <v>21.79</v>
      </c>
      <c r="AH131">
        <f t="shared" si="19"/>
        <v>5.6000000000000014</v>
      </c>
      <c r="AI131" s="30">
        <v>7.19</v>
      </c>
      <c r="AJ131" s="30">
        <v>81</v>
      </c>
      <c r="AK131" s="30">
        <v>146</v>
      </c>
      <c r="AL131" s="30">
        <v>520</v>
      </c>
      <c r="AM131" s="30">
        <v>3549.8</v>
      </c>
      <c r="AN131" s="30">
        <v>0</v>
      </c>
      <c r="AO131" s="30">
        <v>19.7</v>
      </c>
      <c r="AP131" s="30">
        <v>1.9</v>
      </c>
      <c r="AQ131" s="30">
        <v>22</v>
      </c>
      <c r="AR131" s="30">
        <v>76.099999999999994</v>
      </c>
      <c r="AS131" s="30">
        <v>5.0999999999999996</v>
      </c>
      <c r="AT131" s="30">
        <v>4.3</v>
      </c>
      <c r="AU131" s="30">
        <v>52.4</v>
      </c>
    </row>
    <row r="132" spans="1:47" x14ac:dyDescent="0.2">
      <c r="A132" t="s">
        <v>393</v>
      </c>
      <c r="B132">
        <v>29</v>
      </c>
      <c r="C132" t="s">
        <v>72</v>
      </c>
      <c r="D132" t="s">
        <v>181</v>
      </c>
      <c r="E132" t="s">
        <v>4</v>
      </c>
      <c r="F132" t="s">
        <v>149</v>
      </c>
      <c r="G132" t="s">
        <v>7</v>
      </c>
      <c r="H132" t="s">
        <v>75</v>
      </c>
      <c r="I132" t="s">
        <v>452</v>
      </c>
      <c r="J132">
        <v>0</v>
      </c>
      <c r="K132" s="20">
        <v>0</v>
      </c>
      <c r="L132">
        <v>0</v>
      </c>
      <c r="M132">
        <v>0</v>
      </c>
      <c r="O132" s="26">
        <f t="shared" si="20"/>
        <v>0</v>
      </c>
      <c r="P132">
        <v>0</v>
      </c>
      <c r="Q132">
        <v>0</v>
      </c>
      <c r="R132">
        <v>0</v>
      </c>
      <c r="S132">
        <v>0</v>
      </c>
      <c r="T132">
        <f t="shared" si="17"/>
        <v>0</v>
      </c>
      <c r="U132">
        <v>0</v>
      </c>
      <c r="V132">
        <v>119.2</v>
      </c>
      <c r="W132">
        <v>52.4</v>
      </c>
      <c r="X132">
        <v>70.599999999999994</v>
      </c>
      <c r="Y132">
        <v>69.599999999999994</v>
      </c>
      <c r="Z132">
        <v>70.3</v>
      </c>
      <c r="AA132">
        <v>70.166666666666671</v>
      </c>
      <c r="AB132">
        <v>1.4999999999999999E-2</v>
      </c>
      <c r="AC132">
        <v>1.4999999999999999E-2</v>
      </c>
      <c r="AD132">
        <v>3.5999999999999999E-3</v>
      </c>
      <c r="AE132">
        <f t="shared" si="18"/>
        <v>100</v>
      </c>
      <c r="AF132">
        <v>27.17</v>
      </c>
      <c r="AG132">
        <v>21.69</v>
      </c>
      <c r="AH132">
        <f t="shared" si="19"/>
        <v>5.48</v>
      </c>
      <c r="AI132" s="30">
        <v>7.19</v>
      </c>
      <c r="AJ132" s="30">
        <v>107</v>
      </c>
      <c r="AK132" s="30">
        <v>193</v>
      </c>
      <c r="AL132" s="30">
        <v>445</v>
      </c>
      <c r="AM132" s="30">
        <v>3303.8</v>
      </c>
      <c r="AN132" s="30">
        <v>0</v>
      </c>
      <c r="AO132" s="30">
        <v>19.2</v>
      </c>
      <c r="AP132" s="30">
        <v>2.6</v>
      </c>
      <c r="AQ132" s="30">
        <v>19.3</v>
      </c>
      <c r="AR132" s="30">
        <v>78.099999999999994</v>
      </c>
      <c r="AS132" s="30">
        <v>5.4</v>
      </c>
      <c r="AT132" s="30">
        <v>5.5</v>
      </c>
      <c r="AU132" s="30">
        <v>77.2</v>
      </c>
    </row>
    <row r="133" spans="1:47" x14ac:dyDescent="0.2">
      <c r="A133" t="s">
        <v>393</v>
      </c>
      <c r="B133">
        <v>30</v>
      </c>
      <c r="C133" t="s">
        <v>72</v>
      </c>
      <c r="D133" t="s">
        <v>454</v>
      </c>
      <c r="E133" t="s">
        <v>4</v>
      </c>
      <c r="F133" t="s">
        <v>149</v>
      </c>
      <c r="G133" t="s">
        <v>7</v>
      </c>
      <c r="H133" t="s">
        <v>75</v>
      </c>
      <c r="I133" t="s">
        <v>455</v>
      </c>
      <c r="J133">
        <v>0</v>
      </c>
      <c r="K133" s="20">
        <v>0</v>
      </c>
      <c r="L133">
        <v>0</v>
      </c>
      <c r="M133">
        <v>0</v>
      </c>
      <c r="O133" s="26">
        <f t="shared" si="20"/>
        <v>0</v>
      </c>
      <c r="P133">
        <v>0</v>
      </c>
      <c r="Q133">
        <v>0</v>
      </c>
      <c r="R133">
        <v>0</v>
      </c>
      <c r="S133">
        <v>0</v>
      </c>
      <c r="T133">
        <f t="shared" si="17"/>
        <v>0</v>
      </c>
      <c r="U133">
        <v>0</v>
      </c>
      <c r="V133">
        <v>122.6</v>
      </c>
      <c r="W133">
        <v>59.8</v>
      </c>
      <c r="X133">
        <v>70.3</v>
      </c>
      <c r="Y133">
        <v>70.599999999999994</v>
      </c>
      <c r="Z133">
        <v>71.400000000000006</v>
      </c>
      <c r="AA133">
        <v>70.766666666666666</v>
      </c>
      <c r="AB133">
        <v>2.9600000000000001E-2</v>
      </c>
      <c r="AC133">
        <v>4.2299999999999997E-2</v>
      </c>
      <c r="AD133">
        <v>6.1999999999999998E-3</v>
      </c>
      <c r="AE133">
        <f t="shared" si="18"/>
        <v>64.819944598337955</v>
      </c>
      <c r="AF133">
        <v>28.06</v>
      </c>
      <c r="AG133">
        <v>21.71</v>
      </c>
      <c r="AH133">
        <f t="shared" si="19"/>
        <v>6.3499999999999979</v>
      </c>
      <c r="AI133" s="30">
        <v>7.16</v>
      </c>
      <c r="AJ133" s="30">
        <v>108</v>
      </c>
      <c r="AK133" s="30">
        <v>208</v>
      </c>
      <c r="AL133" s="30">
        <v>542</v>
      </c>
      <c r="AM133" s="30">
        <v>3567.4</v>
      </c>
      <c r="AN133" s="30">
        <v>0</v>
      </c>
      <c r="AO133" s="30">
        <v>20.100000000000001</v>
      </c>
      <c r="AP133" s="30">
        <v>2.7</v>
      </c>
      <c r="AQ133" s="30">
        <v>22.5</v>
      </c>
      <c r="AR133" s="30">
        <v>74.8</v>
      </c>
      <c r="AS133" s="30">
        <v>5.2</v>
      </c>
      <c r="AT133" s="30">
        <v>4.7</v>
      </c>
      <c r="AU133" s="30">
        <v>75.099999999999994</v>
      </c>
    </row>
    <row r="134" spans="1:47" x14ac:dyDescent="0.2">
      <c r="A134" t="s">
        <v>393</v>
      </c>
      <c r="B134">
        <v>31</v>
      </c>
      <c r="C134" t="s">
        <v>72</v>
      </c>
      <c r="D134" t="s">
        <v>185</v>
      </c>
      <c r="E134" t="s">
        <v>4</v>
      </c>
      <c r="F134" t="s">
        <v>149</v>
      </c>
      <c r="G134" t="s">
        <v>3</v>
      </c>
      <c r="H134" t="s">
        <v>112</v>
      </c>
      <c r="I134" t="s">
        <v>457</v>
      </c>
      <c r="J134">
        <v>73.333300000000008</v>
      </c>
      <c r="K134" s="20">
        <v>0.73333300000000001</v>
      </c>
      <c r="L134">
        <v>1.028156847656138</v>
      </c>
      <c r="M134">
        <v>5</v>
      </c>
      <c r="O134" s="26">
        <f t="shared" si="20"/>
        <v>83.333333333333343</v>
      </c>
      <c r="P134">
        <v>0.83333333333333348</v>
      </c>
      <c r="Q134">
        <v>1.1502619915109316</v>
      </c>
      <c r="R134">
        <v>83.333333333333343</v>
      </c>
      <c r="S134">
        <v>0</v>
      </c>
      <c r="T134">
        <f t="shared" si="17"/>
        <v>0</v>
      </c>
      <c r="U134">
        <v>0</v>
      </c>
      <c r="V134">
        <v>135.9</v>
      </c>
      <c r="W134">
        <v>55.3</v>
      </c>
      <c r="X134">
        <v>72.5</v>
      </c>
      <c r="Y134">
        <v>72.7</v>
      </c>
      <c r="Z134">
        <v>73.099999999999994</v>
      </c>
      <c r="AA134">
        <v>72.766666666666666</v>
      </c>
      <c r="AB134">
        <v>2.9600000000000001E-2</v>
      </c>
      <c r="AC134">
        <v>3.8199999999999998E-2</v>
      </c>
      <c r="AD134">
        <v>7.4999999999999997E-3</v>
      </c>
      <c r="AE134">
        <f t="shared" si="18"/>
        <v>71.986970684039093</v>
      </c>
      <c r="AF134">
        <v>33.99</v>
      </c>
      <c r="AG134">
        <v>21.88</v>
      </c>
      <c r="AH134">
        <f t="shared" si="19"/>
        <v>12.110000000000003</v>
      </c>
      <c r="AI134" s="30">
        <v>6.93</v>
      </c>
      <c r="AJ134" s="30">
        <v>114</v>
      </c>
      <c r="AK134" s="30">
        <v>221</v>
      </c>
      <c r="AL134" s="30">
        <v>521</v>
      </c>
      <c r="AM134" s="30">
        <v>3532.1</v>
      </c>
      <c r="AN134" s="30">
        <v>0</v>
      </c>
      <c r="AO134" s="30">
        <v>19.899999999999999</v>
      </c>
      <c r="AP134" s="30">
        <v>2.8</v>
      </c>
      <c r="AQ134" s="30">
        <v>21.8</v>
      </c>
      <c r="AR134" s="30">
        <v>75.3</v>
      </c>
      <c r="AS134" s="30">
        <v>5.9</v>
      </c>
      <c r="AT134" s="30">
        <v>5.4</v>
      </c>
      <c r="AU134" s="30">
        <v>160.5</v>
      </c>
    </row>
    <row r="135" spans="1:47" x14ac:dyDescent="0.2">
      <c r="A135" t="s">
        <v>393</v>
      </c>
      <c r="B135">
        <v>32</v>
      </c>
      <c r="C135" t="s">
        <v>72</v>
      </c>
      <c r="D135" t="s">
        <v>189</v>
      </c>
      <c r="E135" t="s">
        <v>4</v>
      </c>
      <c r="F135" t="s">
        <v>149</v>
      </c>
      <c r="G135" t="s">
        <v>3</v>
      </c>
      <c r="H135" t="s">
        <v>112</v>
      </c>
      <c r="I135" t="s">
        <v>459</v>
      </c>
      <c r="J135">
        <v>100</v>
      </c>
      <c r="K135" s="20">
        <v>1</v>
      </c>
      <c r="L135">
        <v>1.5707963267948966</v>
      </c>
      <c r="M135">
        <v>4</v>
      </c>
      <c r="O135" s="26">
        <f t="shared" si="20"/>
        <v>66.666666666666657</v>
      </c>
      <c r="P135">
        <v>0.66666666666666652</v>
      </c>
      <c r="Q135">
        <v>0.95531661812450919</v>
      </c>
      <c r="R135">
        <v>66.666666666666657</v>
      </c>
      <c r="S135">
        <v>0</v>
      </c>
      <c r="T135">
        <f t="shared" si="17"/>
        <v>0</v>
      </c>
      <c r="U135">
        <v>0</v>
      </c>
      <c r="V135">
        <v>125.4</v>
      </c>
      <c r="W135">
        <v>47.1</v>
      </c>
      <c r="X135">
        <v>73.099999999999994</v>
      </c>
      <c r="Y135">
        <v>72.400000000000006</v>
      </c>
      <c r="Z135">
        <v>72</v>
      </c>
      <c r="AA135">
        <v>72.5</v>
      </c>
      <c r="AB135">
        <v>4.3499999999999997E-2</v>
      </c>
      <c r="AC135">
        <v>4.48E-2</v>
      </c>
      <c r="AD135">
        <v>7.3000000000000001E-3</v>
      </c>
      <c r="AE135">
        <f t="shared" si="18"/>
        <v>96.533333333333331</v>
      </c>
      <c r="AF135">
        <v>29.58</v>
      </c>
      <c r="AG135">
        <v>21.74</v>
      </c>
      <c r="AH135">
        <f t="shared" si="19"/>
        <v>7.84</v>
      </c>
      <c r="AI135" s="30">
        <v>6.95</v>
      </c>
      <c r="AJ135" s="30">
        <v>98</v>
      </c>
      <c r="AK135" s="30">
        <v>161</v>
      </c>
      <c r="AL135" s="30">
        <v>524</v>
      </c>
      <c r="AM135" s="30">
        <v>3570.2</v>
      </c>
      <c r="AN135" s="30">
        <v>0</v>
      </c>
      <c r="AO135" s="30">
        <v>19.8</v>
      </c>
      <c r="AP135" s="30">
        <v>2.1</v>
      </c>
      <c r="AQ135" s="30">
        <v>22.1</v>
      </c>
      <c r="AR135" s="30">
        <v>75.8</v>
      </c>
      <c r="AS135" s="30">
        <v>5.0999999999999996</v>
      </c>
      <c r="AT135" s="30">
        <v>4.9000000000000004</v>
      </c>
      <c r="AU135" s="30">
        <v>61.7</v>
      </c>
    </row>
    <row r="136" spans="1:47" x14ac:dyDescent="0.2">
      <c r="A136" t="s">
        <v>393</v>
      </c>
      <c r="B136">
        <v>33</v>
      </c>
      <c r="C136" t="s">
        <v>72</v>
      </c>
      <c r="D136" t="s">
        <v>193</v>
      </c>
      <c r="E136" t="s">
        <v>4</v>
      </c>
      <c r="F136" t="s">
        <v>149</v>
      </c>
      <c r="G136" t="s">
        <v>3</v>
      </c>
      <c r="H136" t="s">
        <v>112</v>
      </c>
      <c r="I136" t="s">
        <v>461</v>
      </c>
      <c r="J136">
        <v>80</v>
      </c>
      <c r="K136" s="20">
        <v>0.8</v>
      </c>
      <c r="L136">
        <v>1.1071487177940904</v>
      </c>
      <c r="M136">
        <v>4</v>
      </c>
      <c r="O136" s="26">
        <f t="shared" si="20"/>
        <v>66.666666666666657</v>
      </c>
      <c r="P136">
        <v>0.66666666666666652</v>
      </c>
      <c r="Q136">
        <v>0.95531661812450919</v>
      </c>
      <c r="R136">
        <v>66.666666666666657</v>
      </c>
      <c r="S136">
        <v>0</v>
      </c>
      <c r="T136">
        <f t="shared" si="17"/>
        <v>0</v>
      </c>
      <c r="U136">
        <v>0</v>
      </c>
      <c r="V136">
        <v>126.5</v>
      </c>
      <c r="W136">
        <v>47.7</v>
      </c>
      <c r="X136">
        <v>71.400000000000006</v>
      </c>
      <c r="Y136">
        <v>71.3</v>
      </c>
      <c r="Z136">
        <v>71</v>
      </c>
      <c r="AA136">
        <v>71.233333333333334</v>
      </c>
      <c r="AB136">
        <v>4.6600000000000003E-2</v>
      </c>
      <c r="AC136">
        <v>4.4600000000000001E-2</v>
      </c>
      <c r="AD136">
        <v>6.7999999999999996E-3</v>
      </c>
      <c r="AE136">
        <f t="shared" si="18"/>
        <v>105.29100529100531</v>
      </c>
      <c r="AF136">
        <v>28.78</v>
      </c>
      <c r="AG136">
        <v>21.84</v>
      </c>
      <c r="AH136">
        <f t="shared" si="19"/>
        <v>6.9400000000000013</v>
      </c>
      <c r="AI136" s="30">
        <v>7.12</v>
      </c>
      <c r="AJ136" s="30">
        <v>91</v>
      </c>
      <c r="AK136" s="30">
        <v>192</v>
      </c>
      <c r="AL136" s="30">
        <v>516</v>
      </c>
      <c r="AM136" s="30">
        <v>3461.7</v>
      </c>
      <c r="AN136" s="30">
        <v>0</v>
      </c>
      <c r="AO136" s="30">
        <v>19.8</v>
      </c>
      <c r="AP136" s="30">
        <v>2.5</v>
      </c>
      <c r="AQ136" s="30">
        <v>21.7</v>
      </c>
      <c r="AR136" s="30">
        <v>75.8</v>
      </c>
      <c r="AS136" s="30">
        <v>5.7</v>
      </c>
      <c r="AT136" s="30">
        <v>5.6</v>
      </c>
      <c r="AU136" s="30">
        <v>72.7</v>
      </c>
    </row>
    <row r="137" spans="1:47" x14ac:dyDescent="0.2">
      <c r="A137" t="s">
        <v>393</v>
      </c>
      <c r="B137">
        <v>34</v>
      </c>
      <c r="C137" t="s">
        <v>72</v>
      </c>
      <c r="D137" t="s">
        <v>197</v>
      </c>
      <c r="E137" t="s">
        <v>4</v>
      </c>
      <c r="F137" t="s">
        <v>149</v>
      </c>
      <c r="G137" t="s">
        <v>3</v>
      </c>
      <c r="H137" t="s">
        <v>112</v>
      </c>
      <c r="I137" t="s">
        <v>463</v>
      </c>
      <c r="J137">
        <v>53.333299999999994</v>
      </c>
      <c r="K137" s="20">
        <v>0.53333299999999995</v>
      </c>
      <c r="L137">
        <v>0.8187559035260159</v>
      </c>
      <c r="M137">
        <v>1</v>
      </c>
      <c r="O137" s="26">
        <f t="shared" si="20"/>
        <v>16.666666666666664</v>
      </c>
      <c r="P137">
        <v>0.16666666666666663</v>
      </c>
      <c r="Q137">
        <v>0.42053433528396506</v>
      </c>
      <c r="R137">
        <v>16.666666666666664</v>
      </c>
      <c r="S137">
        <v>0</v>
      </c>
      <c r="T137">
        <f t="shared" si="17"/>
        <v>0</v>
      </c>
      <c r="U137">
        <v>0</v>
      </c>
      <c r="V137">
        <v>114.2</v>
      </c>
      <c r="W137">
        <v>50.5</v>
      </c>
      <c r="X137">
        <v>69.2</v>
      </c>
      <c r="Y137">
        <v>70.099999999999994</v>
      </c>
      <c r="Z137">
        <v>70.8</v>
      </c>
      <c r="AA137">
        <v>70.033333333333346</v>
      </c>
      <c r="AB137">
        <v>4.8800000000000003E-2</v>
      </c>
      <c r="AC137">
        <v>4.1700000000000001E-2</v>
      </c>
      <c r="AD137">
        <v>8.0999999999999996E-3</v>
      </c>
      <c r="AE137">
        <f t="shared" si="18"/>
        <v>121.13095238095238</v>
      </c>
      <c r="AF137">
        <v>26.17</v>
      </c>
      <c r="AG137">
        <v>21.87</v>
      </c>
      <c r="AH137">
        <f t="shared" si="19"/>
        <v>4.3000000000000007</v>
      </c>
      <c r="AI137" s="30">
        <v>7.33</v>
      </c>
      <c r="AJ137" s="30">
        <v>73</v>
      </c>
      <c r="AK137" s="30">
        <v>112</v>
      </c>
      <c r="AL137" s="30">
        <v>497</v>
      </c>
      <c r="AM137" s="30">
        <v>4018.6</v>
      </c>
      <c r="AN137" s="30">
        <v>0</v>
      </c>
      <c r="AO137" s="30">
        <v>19.399999999999999</v>
      </c>
      <c r="AP137" s="30">
        <v>1.5</v>
      </c>
      <c r="AQ137" s="30">
        <v>21.3</v>
      </c>
      <c r="AR137" s="30">
        <v>77.2</v>
      </c>
      <c r="AS137" s="30">
        <v>4.8</v>
      </c>
      <c r="AT137" s="30">
        <v>5.3</v>
      </c>
      <c r="AU137" s="30">
        <v>37.9</v>
      </c>
    </row>
    <row r="138" spans="1:47" x14ac:dyDescent="0.2">
      <c r="A138" t="s">
        <v>393</v>
      </c>
      <c r="B138">
        <v>35</v>
      </c>
      <c r="C138" t="s">
        <v>72</v>
      </c>
      <c r="D138" t="s">
        <v>201</v>
      </c>
      <c r="E138" t="s">
        <v>4</v>
      </c>
      <c r="F138" t="s">
        <v>149</v>
      </c>
      <c r="G138" t="s">
        <v>3</v>
      </c>
      <c r="H138" t="s">
        <v>112</v>
      </c>
      <c r="I138" t="s">
        <v>465</v>
      </c>
      <c r="J138">
        <v>33.333300000000001</v>
      </c>
      <c r="K138" s="20">
        <v>0.33333299999999999</v>
      </c>
      <c r="L138">
        <v>0.61547935511695251</v>
      </c>
      <c r="M138">
        <v>4</v>
      </c>
      <c r="O138" s="26">
        <f t="shared" si="20"/>
        <v>66.666666666666657</v>
      </c>
      <c r="P138">
        <v>0.66666666666666652</v>
      </c>
      <c r="Q138">
        <v>0.95531661812450919</v>
      </c>
      <c r="R138">
        <v>66.666666666666657</v>
      </c>
      <c r="S138">
        <v>0</v>
      </c>
      <c r="T138">
        <f t="shared" si="17"/>
        <v>0</v>
      </c>
      <c r="U138">
        <v>0</v>
      </c>
      <c r="V138">
        <v>130.4</v>
      </c>
      <c r="W138">
        <v>49.2</v>
      </c>
      <c r="X138">
        <v>71.099999999999994</v>
      </c>
      <c r="Y138">
        <v>71.8</v>
      </c>
      <c r="Z138">
        <v>72</v>
      </c>
      <c r="AA138">
        <v>71.633333333333326</v>
      </c>
      <c r="AB138">
        <v>4.19E-2</v>
      </c>
      <c r="AC138">
        <v>0.1656</v>
      </c>
      <c r="AD138">
        <v>7.1000000000000004E-3</v>
      </c>
      <c r="AE138">
        <f t="shared" si="18"/>
        <v>21.955835962145109</v>
      </c>
      <c r="AF138">
        <v>31.38</v>
      </c>
      <c r="AG138">
        <v>21.93</v>
      </c>
      <c r="AH138">
        <f t="shared" si="19"/>
        <v>9.4499999999999993</v>
      </c>
      <c r="AI138" s="30">
        <v>7.18</v>
      </c>
      <c r="AJ138" s="30">
        <v>95</v>
      </c>
      <c r="AK138" s="30">
        <v>178</v>
      </c>
      <c r="AL138" s="30">
        <v>536</v>
      </c>
      <c r="AM138" s="30">
        <v>3727.4</v>
      </c>
      <c r="AN138" s="30">
        <v>0</v>
      </c>
      <c r="AO138" s="30">
        <v>19.899999999999999</v>
      </c>
      <c r="AP138" s="30">
        <v>2.2999999999999998</v>
      </c>
      <c r="AQ138" s="30">
        <v>22.4</v>
      </c>
      <c r="AR138" s="30">
        <v>75.3</v>
      </c>
      <c r="AS138" s="30">
        <v>5.0999999999999996</v>
      </c>
      <c r="AT138" s="30">
        <v>4.9000000000000004</v>
      </c>
      <c r="AU138" s="30">
        <v>78.8</v>
      </c>
    </row>
    <row r="139" spans="1:47" x14ac:dyDescent="0.2">
      <c r="A139" t="s">
        <v>393</v>
      </c>
      <c r="B139">
        <v>36</v>
      </c>
      <c r="C139" t="s">
        <v>72</v>
      </c>
      <c r="D139" t="s">
        <v>205</v>
      </c>
      <c r="E139" t="s">
        <v>4</v>
      </c>
      <c r="F139" t="s">
        <v>149</v>
      </c>
      <c r="G139" t="s">
        <v>3</v>
      </c>
      <c r="H139" t="s">
        <v>112</v>
      </c>
      <c r="I139" t="s">
        <v>467</v>
      </c>
      <c r="J139">
        <v>100</v>
      </c>
      <c r="K139" s="20">
        <v>1</v>
      </c>
      <c r="L139">
        <v>1.5707963267948966</v>
      </c>
      <c r="M139">
        <v>3</v>
      </c>
      <c r="O139" s="26">
        <f t="shared" si="20"/>
        <v>50</v>
      </c>
      <c r="P139">
        <v>0.5</v>
      </c>
      <c r="Q139">
        <v>0.78539816339744839</v>
      </c>
      <c r="R139">
        <v>50</v>
      </c>
      <c r="S139">
        <v>0</v>
      </c>
      <c r="T139">
        <f t="shared" si="17"/>
        <v>0</v>
      </c>
      <c r="U139">
        <v>0</v>
      </c>
      <c r="V139">
        <v>121.9</v>
      </c>
      <c r="W139">
        <v>46.3</v>
      </c>
      <c r="X139">
        <v>73.8</v>
      </c>
      <c r="Y139">
        <v>73.3</v>
      </c>
      <c r="Z139">
        <v>73.099999999999994</v>
      </c>
      <c r="AA139">
        <v>73.399999999999991</v>
      </c>
      <c r="AB139">
        <v>5.0500000000000003E-2</v>
      </c>
      <c r="AC139">
        <v>2.9600000000000001E-2</v>
      </c>
      <c r="AD139">
        <v>8.2000000000000007E-3</v>
      </c>
      <c r="AE139">
        <f t="shared" si="18"/>
        <v>197.66355140186914</v>
      </c>
      <c r="AF139">
        <v>30.73</v>
      </c>
      <c r="AG139">
        <v>21.79</v>
      </c>
      <c r="AH139">
        <f t="shared" si="19"/>
        <v>8.9400000000000013</v>
      </c>
      <c r="AI139" s="30">
        <v>7.2</v>
      </c>
      <c r="AJ139" s="30">
        <v>75</v>
      </c>
      <c r="AK139" s="30">
        <v>146</v>
      </c>
      <c r="AL139" s="30">
        <v>510</v>
      </c>
      <c r="AM139" s="30">
        <v>3435.1</v>
      </c>
      <c r="AN139" s="30">
        <v>0</v>
      </c>
      <c r="AO139" s="30">
        <v>19.600000000000001</v>
      </c>
      <c r="AP139" s="30">
        <v>1.9</v>
      </c>
      <c r="AQ139" s="30">
        <v>21.7</v>
      </c>
      <c r="AR139" s="30">
        <v>76.400000000000006</v>
      </c>
      <c r="AS139" s="30">
        <v>4.5999999999999996</v>
      </c>
      <c r="AT139" s="30">
        <v>4.4000000000000004</v>
      </c>
      <c r="AU139" s="30">
        <v>53</v>
      </c>
    </row>
    <row r="140" spans="1:47" x14ac:dyDescent="0.2">
      <c r="A140" t="s">
        <v>393</v>
      </c>
      <c r="B140">
        <v>37</v>
      </c>
      <c r="C140" t="s">
        <v>72</v>
      </c>
      <c r="D140" t="s">
        <v>209</v>
      </c>
      <c r="E140" t="s">
        <v>4</v>
      </c>
      <c r="F140" t="s">
        <v>149</v>
      </c>
      <c r="G140" t="s">
        <v>3</v>
      </c>
      <c r="H140" t="s">
        <v>112</v>
      </c>
      <c r="I140" t="s">
        <v>469</v>
      </c>
      <c r="J140">
        <v>86.666699999999992</v>
      </c>
      <c r="K140" s="20">
        <v>0.86666699999999997</v>
      </c>
      <c r="L140">
        <v>1.1970046422509835</v>
      </c>
      <c r="M140">
        <v>1</v>
      </c>
      <c r="O140" s="26">
        <f t="shared" si="20"/>
        <v>16.666666666666664</v>
      </c>
      <c r="P140">
        <v>0.16666666666666663</v>
      </c>
      <c r="Q140">
        <v>0.42053433528396506</v>
      </c>
      <c r="R140">
        <v>16.666666666666664</v>
      </c>
      <c r="S140">
        <v>0</v>
      </c>
      <c r="T140">
        <f t="shared" si="17"/>
        <v>0</v>
      </c>
      <c r="U140">
        <v>0</v>
      </c>
      <c r="V140">
        <v>119.1</v>
      </c>
      <c r="W140">
        <v>47.1</v>
      </c>
      <c r="X140">
        <v>72.400000000000006</v>
      </c>
      <c r="Y140">
        <v>72.099999999999994</v>
      </c>
      <c r="Z140">
        <v>72.400000000000006</v>
      </c>
      <c r="AA140">
        <v>72.3</v>
      </c>
      <c r="AB140">
        <v>4.0500000000000001E-2</v>
      </c>
      <c r="AC140">
        <v>4.3999999999999997E-2</v>
      </c>
      <c r="AD140">
        <v>6.8999999999999999E-3</v>
      </c>
      <c r="AE140">
        <f t="shared" si="18"/>
        <v>90.566037735849079</v>
      </c>
      <c r="AF140">
        <v>28.83</v>
      </c>
      <c r="AG140">
        <v>21.82</v>
      </c>
      <c r="AH140">
        <f t="shared" si="19"/>
        <v>7.009999999999998</v>
      </c>
      <c r="AI140" s="30">
        <v>6.97</v>
      </c>
      <c r="AJ140" s="30">
        <v>107</v>
      </c>
      <c r="AK140" s="30">
        <v>221</v>
      </c>
      <c r="AL140" s="30">
        <v>517</v>
      </c>
      <c r="AM140" s="30">
        <v>3560.5</v>
      </c>
      <c r="AN140" s="30">
        <v>0</v>
      </c>
      <c r="AO140" s="30">
        <v>19.899999999999999</v>
      </c>
      <c r="AP140" s="30">
        <v>2.9</v>
      </c>
      <c r="AQ140" s="30">
        <v>21.7</v>
      </c>
      <c r="AR140" s="30">
        <v>75.5</v>
      </c>
      <c r="AS140" s="30">
        <v>4.7</v>
      </c>
      <c r="AT140" s="30">
        <v>4.5</v>
      </c>
      <c r="AU140" s="30">
        <v>104.5</v>
      </c>
    </row>
    <row r="141" spans="1:47" x14ac:dyDescent="0.2">
      <c r="A141" t="s">
        <v>393</v>
      </c>
      <c r="B141">
        <v>38</v>
      </c>
      <c r="C141" t="s">
        <v>72</v>
      </c>
      <c r="D141" t="s">
        <v>213</v>
      </c>
      <c r="E141" t="s">
        <v>4</v>
      </c>
      <c r="F141" t="s">
        <v>149</v>
      </c>
      <c r="G141" t="s">
        <v>3</v>
      </c>
      <c r="H141" t="s">
        <v>112</v>
      </c>
      <c r="I141" t="s">
        <v>471</v>
      </c>
      <c r="J141">
        <v>93.333299999999994</v>
      </c>
      <c r="K141" s="20">
        <v>0.93333299999999997</v>
      </c>
      <c r="L141">
        <v>1.309638247739543</v>
      </c>
      <c r="M141">
        <v>0</v>
      </c>
      <c r="O141" s="26">
        <f t="shared" si="20"/>
        <v>0</v>
      </c>
      <c r="P141">
        <v>0</v>
      </c>
      <c r="Q141">
        <v>0</v>
      </c>
      <c r="R141">
        <v>0</v>
      </c>
      <c r="S141">
        <v>0</v>
      </c>
      <c r="T141">
        <f t="shared" si="17"/>
        <v>0</v>
      </c>
      <c r="U141">
        <v>0</v>
      </c>
      <c r="V141">
        <v>124.6</v>
      </c>
      <c r="W141">
        <v>44.9</v>
      </c>
      <c r="X141">
        <v>71.099999999999994</v>
      </c>
      <c r="Y141">
        <v>72.400000000000006</v>
      </c>
      <c r="Z141">
        <v>72.400000000000006</v>
      </c>
      <c r="AA141">
        <v>71.966666666666669</v>
      </c>
      <c r="AB141">
        <v>4.5100000000000001E-2</v>
      </c>
      <c r="AC141">
        <v>4.6199999999999998E-2</v>
      </c>
      <c r="AD141">
        <v>7.0000000000000001E-3</v>
      </c>
      <c r="AE141">
        <f t="shared" si="18"/>
        <v>97.193877551020407</v>
      </c>
      <c r="AF141">
        <v>30.22</v>
      </c>
      <c r="AG141">
        <v>18.62</v>
      </c>
      <c r="AH141">
        <f t="shared" si="19"/>
        <v>11.599999999999998</v>
      </c>
      <c r="AI141" s="30">
        <v>7.26</v>
      </c>
      <c r="AJ141" s="30">
        <v>98</v>
      </c>
      <c r="AK141" s="30">
        <v>182</v>
      </c>
      <c r="AL141" s="30">
        <v>443</v>
      </c>
      <c r="AM141" s="30">
        <v>3319.2</v>
      </c>
      <c r="AN141" s="30">
        <v>0</v>
      </c>
      <c r="AO141" s="30">
        <v>19.2</v>
      </c>
      <c r="AP141" s="30">
        <v>2.4</v>
      </c>
      <c r="AQ141" s="30">
        <v>19.3</v>
      </c>
      <c r="AR141" s="30">
        <v>78.3</v>
      </c>
      <c r="AS141" s="30">
        <v>5.5</v>
      </c>
      <c r="AT141" s="30">
        <v>5.2</v>
      </c>
      <c r="AU141" s="30">
        <v>93</v>
      </c>
    </row>
    <row r="142" spans="1:47" x14ac:dyDescent="0.2">
      <c r="A142" t="s">
        <v>393</v>
      </c>
      <c r="B142">
        <v>39</v>
      </c>
      <c r="C142" t="s">
        <v>72</v>
      </c>
      <c r="D142" t="s">
        <v>217</v>
      </c>
      <c r="E142" t="s">
        <v>4</v>
      </c>
      <c r="F142" t="s">
        <v>149</v>
      </c>
      <c r="G142" t="s">
        <v>3</v>
      </c>
      <c r="H142" t="s">
        <v>112</v>
      </c>
      <c r="I142" t="s">
        <v>473</v>
      </c>
      <c r="J142">
        <v>100</v>
      </c>
      <c r="K142" s="20">
        <v>1</v>
      </c>
      <c r="L142">
        <v>1.5707963267948966</v>
      </c>
      <c r="M142">
        <v>2</v>
      </c>
      <c r="O142" s="26">
        <f t="shared" si="20"/>
        <v>33.333333333333329</v>
      </c>
      <c r="P142">
        <v>0.33333333333333326</v>
      </c>
      <c r="Q142">
        <v>0.61547970867038726</v>
      </c>
      <c r="R142">
        <v>33.333333333333329</v>
      </c>
      <c r="S142">
        <v>0</v>
      </c>
      <c r="T142">
        <f t="shared" si="17"/>
        <v>0</v>
      </c>
      <c r="U142">
        <v>0</v>
      </c>
      <c r="V142">
        <v>117.6</v>
      </c>
      <c r="W142">
        <v>47.2</v>
      </c>
      <c r="X142">
        <v>69.900000000000006</v>
      </c>
      <c r="Y142">
        <v>72.3</v>
      </c>
      <c r="Z142">
        <v>70.099999999999994</v>
      </c>
      <c r="AA142">
        <v>70.766666666666666</v>
      </c>
      <c r="AB142">
        <v>3.7499999999999999E-2</v>
      </c>
      <c r="AC142">
        <v>3.7999999999999999E-2</v>
      </c>
      <c r="AD142">
        <v>6.7999999999999996E-3</v>
      </c>
      <c r="AE142">
        <f t="shared" si="18"/>
        <v>98.397435897435898</v>
      </c>
      <c r="AF142">
        <v>27.46</v>
      </c>
      <c r="AG142">
        <v>21.71</v>
      </c>
      <c r="AH142">
        <f t="shared" si="19"/>
        <v>5.75</v>
      </c>
      <c r="AI142" s="30">
        <v>7.19</v>
      </c>
      <c r="AJ142" s="30">
        <v>100</v>
      </c>
      <c r="AK142" s="30">
        <v>179</v>
      </c>
      <c r="AL142" s="30">
        <v>536</v>
      </c>
      <c r="AM142" s="30">
        <v>3514.8</v>
      </c>
      <c r="AN142" s="30">
        <v>0</v>
      </c>
      <c r="AO142" s="30">
        <v>19.899999999999999</v>
      </c>
      <c r="AP142" s="30">
        <v>2.2999999999999998</v>
      </c>
      <c r="AQ142" s="30">
        <v>22.4</v>
      </c>
      <c r="AR142" s="30">
        <v>75.3</v>
      </c>
      <c r="AS142" s="30">
        <v>4.9000000000000004</v>
      </c>
      <c r="AT142" s="30">
        <v>4.8</v>
      </c>
      <c r="AU142" s="30">
        <v>55.5</v>
      </c>
    </row>
    <row r="143" spans="1:47" x14ac:dyDescent="0.2">
      <c r="A143" t="s">
        <v>393</v>
      </c>
      <c r="B143">
        <v>40</v>
      </c>
      <c r="C143" t="s">
        <v>72</v>
      </c>
      <c r="D143" t="s">
        <v>475</v>
      </c>
      <c r="E143" t="s">
        <v>4</v>
      </c>
      <c r="F143" t="s">
        <v>149</v>
      </c>
      <c r="G143" t="s">
        <v>3</v>
      </c>
      <c r="H143" t="s">
        <v>112</v>
      </c>
      <c r="I143" t="s">
        <v>476</v>
      </c>
      <c r="J143">
        <v>73.333300000000008</v>
      </c>
      <c r="K143" s="20">
        <v>0.73333300000000001</v>
      </c>
      <c r="L143">
        <v>1.028156847656138</v>
      </c>
      <c r="M143">
        <v>2</v>
      </c>
      <c r="O143" s="26">
        <f t="shared" si="20"/>
        <v>33.333333333333329</v>
      </c>
      <c r="P143">
        <v>0.33333333333333326</v>
      </c>
      <c r="Q143">
        <v>0.61547970867038726</v>
      </c>
      <c r="R143">
        <v>33.333333333333329</v>
      </c>
      <c r="S143">
        <v>0</v>
      </c>
      <c r="T143">
        <f t="shared" si="17"/>
        <v>0</v>
      </c>
      <c r="U143">
        <v>0</v>
      </c>
      <c r="V143">
        <v>88.5</v>
      </c>
      <c r="W143">
        <v>51.8</v>
      </c>
      <c r="X143">
        <v>71</v>
      </c>
      <c r="Y143">
        <v>70.099999999999994</v>
      </c>
      <c r="Z143">
        <v>71.3</v>
      </c>
      <c r="AA143">
        <v>70.8</v>
      </c>
      <c r="AB143">
        <v>4.19E-2</v>
      </c>
      <c r="AC143">
        <v>4.3400000000000001E-2</v>
      </c>
      <c r="AD143">
        <v>7.1000000000000004E-3</v>
      </c>
      <c r="AE143">
        <f t="shared" si="18"/>
        <v>95.867768595041312</v>
      </c>
      <c r="AF143">
        <v>25.14</v>
      </c>
      <c r="AG143">
        <v>21.4</v>
      </c>
      <c r="AH143">
        <f t="shared" si="19"/>
        <v>3.740000000000002</v>
      </c>
      <c r="AI143" s="30">
        <v>6.93</v>
      </c>
      <c r="AJ143" s="30">
        <v>118</v>
      </c>
      <c r="AK143" s="30">
        <v>205</v>
      </c>
      <c r="AL143" s="30">
        <v>560</v>
      </c>
      <c r="AM143" s="30">
        <v>3690.4</v>
      </c>
      <c r="AN143" s="30">
        <v>0</v>
      </c>
      <c r="AO143" s="30">
        <v>20.2</v>
      </c>
      <c r="AP143" s="30">
        <v>2.6</v>
      </c>
      <c r="AQ143" s="30">
        <v>23.1</v>
      </c>
      <c r="AR143" s="30">
        <v>74.3</v>
      </c>
      <c r="AS143" s="30">
        <v>10.3</v>
      </c>
      <c r="AT143" s="30">
        <v>4.4000000000000004</v>
      </c>
      <c r="AU143" s="30">
        <v>141.69999999999999</v>
      </c>
    </row>
    <row r="144" spans="1:47" x14ac:dyDescent="0.2">
      <c r="A144" t="s">
        <v>393</v>
      </c>
      <c r="B144">
        <v>41</v>
      </c>
      <c r="C144" t="s">
        <v>72</v>
      </c>
      <c r="D144" t="s">
        <v>221</v>
      </c>
      <c r="E144" t="s">
        <v>6</v>
      </c>
      <c r="F144" t="s">
        <v>222</v>
      </c>
      <c r="G144" t="s">
        <v>7</v>
      </c>
      <c r="H144" t="s">
        <v>75</v>
      </c>
      <c r="I144" t="s">
        <v>478</v>
      </c>
      <c r="J144">
        <v>0</v>
      </c>
      <c r="K144" s="20">
        <v>0</v>
      </c>
      <c r="L144">
        <v>0</v>
      </c>
      <c r="M144">
        <v>0</v>
      </c>
      <c r="O144" s="26">
        <f t="shared" si="20"/>
        <v>0</v>
      </c>
      <c r="P144">
        <v>0</v>
      </c>
      <c r="Q144">
        <v>0</v>
      </c>
      <c r="R144">
        <v>0</v>
      </c>
      <c r="S144">
        <v>0</v>
      </c>
      <c r="T144">
        <f t="shared" si="17"/>
        <v>0</v>
      </c>
      <c r="U144">
        <v>0</v>
      </c>
      <c r="V144">
        <v>127.3</v>
      </c>
      <c r="W144">
        <v>54.5</v>
      </c>
      <c r="X144">
        <v>72.599999999999994</v>
      </c>
      <c r="Y144">
        <v>72</v>
      </c>
      <c r="Z144">
        <v>72.3</v>
      </c>
      <c r="AA144">
        <v>72.3</v>
      </c>
      <c r="AB144">
        <v>6.4399999999999999E-2</v>
      </c>
      <c r="AC144">
        <v>6.83E-2</v>
      </c>
      <c r="AD144">
        <v>1.0500000000000001E-2</v>
      </c>
      <c r="AE144">
        <f t="shared" si="18"/>
        <v>93.252595155709344</v>
      </c>
      <c r="AF144">
        <v>32.19</v>
      </c>
      <c r="AG144">
        <v>21.83</v>
      </c>
      <c r="AH144">
        <f t="shared" si="19"/>
        <v>10.36</v>
      </c>
      <c r="AI144" s="30">
        <v>7.18</v>
      </c>
      <c r="AJ144" s="30">
        <v>95</v>
      </c>
      <c r="AK144" s="30">
        <v>137</v>
      </c>
      <c r="AL144" s="30">
        <v>500</v>
      </c>
      <c r="AM144" s="30">
        <v>3318.7</v>
      </c>
      <c r="AN144" s="30">
        <v>0</v>
      </c>
      <c r="AO144" s="30">
        <v>19.5</v>
      </c>
      <c r="AP144" s="30">
        <v>1.8</v>
      </c>
      <c r="AQ144" s="30">
        <v>21.3</v>
      </c>
      <c r="AR144" s="30">
        <v>76.900000000000006</v>
      </c>
      <c r="AS144" s="30">
        <v>4.8</v>
      </c>
      <c r="AT144" s="30">
        <v>4.5999999999999996</v>
      </c>
      <c r="AU144" s="30">
        <v>90.6</v>
      </c>
    </row>
    <row r="145" spans="1:47" x14ac:dyDescent="0.2">
      <c r="A145" t="s">
        <v>393</v>
      </c>
      <c r="B145">
        <v>42</v>
      </c>
      <c r="C145" t="s">
        <v>72</v>
      </c>
      <c r="D145" t="s">
        <v>226</v>
      </c>
      <c r="E145" t="s">
        <v>6</v>
      </c>
      <c r="F145" t="s">
        <v>222</v>
      </c>
      <c r="G145" t="s">
        <v>7</v>
      </c>
      <c r="H145" t="s">
        <v>75</v>
      </c>
      <c r="I145" t="s">
        <v>480</v>
      </c>
      <c r="J145">
        <v>0</v>
      </c>
      <c r="K145" s="20">
        <v>0</v>
      </c>
      <c r="L145">
        <v>0</v>
      </c>
      <c r="M145">
        <v>0</v>
      </c>
      <c r="O145" s="26">
        <f t="shared" si="20"/>
        <v>0</v>
      </c>
      <c r="P145">
        <v>0</v>
      </c>
      <c r="Q145">
        <v>0</v>
      </c>
      <c r="R145">
        <v>0</v>
      </c>
      <c r="S145">
        <v>0</v>
      </c>
      <c r="T145">
        <f t="shared" si="17"/>
        <v>0</v>
      </c>
      <c r="U145">
        <v>0</v>
      </c>
      <c r="V145">
        <v>134.4</v>
      </c>
      <c r="W145">
        <v>54.7</v>
      </c>
      <c r="X145">
        <v>72.5</v>
      </c>
      <c r="Y145">
        <v>71.3</v>
      </c>
      <c r="Z145">
        <v>71.400000000000006</v>
      </c>
      <c r="AA145">
        <v>71.733333333333334</v>
      </c>
      <c r="AB145">
        <v>4.1000000000000002E-2</v>
      </c>
      <c r="AC145">
        <v>4.8000000000000001E-2</v>
      </c>
      <c r="AD145">
        <v>6.7999999999999996E-3</v>
      </c>
      <c r="AE145">
        <f t="shared" si="18"/>
        <v>83.009708737864074</v>
      </c>
      <c r="AF145">
        <v>31.57</v>
      </c>
      <c r="AG145">
        <v>21.81</v>
      </c>
      <c r="AH145">
        <f t="shared" si="19"/>
        <v>9.7600000000000016</v>
      </c>
      <c r="AI145" s="30">
        <v>7.13</v>
      </c>
      <c r="AJ145" s="30">
        <v>98</v>
      </c>
      <c r="AK145" s="30">
        <v>209</v>
      </c>
      <c r="AL145" s="30">
        <v>543</v>
      </c>
      <c r="AM145" s="30">
        <v>3861.6</v>
      </c>
      <c r="AN145" s="30">
        <v>0</v>
      </c>
      <c r="AO145" s="30">
        <v>20.100000000000001</v>
      </c>
      <c r="AP145" s="30">
        <v>2.7</v>
      </c>
      <c r="AQ145" s="30">
        <v>22.6</v>
      </c>
      <c r="AR145" s="30">
        <v>74.8</v>
      </c>
      <c r="AS145" s="30">
        <v>5.2</v>
      </c>
      <c r="AT145" s="30">
        <v>4.9000000000000004</v>
      </c>
      <c r="AU145" s="30">
        <v>199.3</v>
      </c>
    </row>
    <row r="146" spans="1:47" x14ac:dyDescent="0.2">
      <c r="A146" t="s">
        <v>393</v>
      </c>
      <c r="B146">
        <v>43</v>
      </c>
      <c r="C146" t="s">
        <v>72</v>
      </c>
      <c r="D146" t="s">
        <v>230</v>
      </c>
      <c r="E146" t="s">
        <v>6</v>
      </c>
      <c r="F146" t="s">
        <v>222</v>
      </c>
      <c r="G146" t="s">
        <v>7</v>
      </c>
      <c r="H146" t="s">
        <v>75</v>
      </c>
      <c r="I146" t="s">
        <v>482</v>
      </c>
      <c r="J146">
        <v>0</v>
      </c>
      <c r="K146" s="20">
        <v>0</v>
      </c>
      <c r="L146">
        <v>0</v>
      </c>
      <c r="M146">
        <v>0</v>
      </c>
      <c r="O146" s="26">
        <f t="shared" si="20"/>
        <v>0</v>
      </c>
      <c r="P146">
        <v>0</v>
      </c>
      <c r="Q146">
        <v>0</v>
      </c>
      <c r="R146">
        <v>0</v>
      </c>
      <c r="S146">
        <v>0</v>
      </c>
      <c r="T146">
        <f t="shared" si="17"/>
        <v>0</v>
      </c>
      <c r="U146">
        <v>0</v>
      </c>
      <c r="V146">
        <v>121</v>
      </c>
      <c r="W146">
        <v>51.6</v>
      </c>
      <c r="X146">
        <v>70.900000000000006</v>
      </c>
      <c r="Y146">
        <v>71</v>
      </c>
      <c r="Z146">
        <v>71</v>
      </c>
      <c r="AA146">
        <v>70.966666666666669</v>
      </c>
      <c r="AB146">
        <v>5.4899999999999997E-2</v>
      </c>
      <c r="AC146">
        <v>5.1299999999999998E-2</v>
      </c>
      <c r="AD146">
        <v>8.8999999999999999E-3</v>
      </c>
      <c r="AE146">
        <f t="shared" si="18"/>
        <v>108.49056603773583</v>
      </c>
      <c r="AF146">
        <v>26.26</v>
      </c>
      <c r="AG146">
        <v>21.98</v>
      </c>
      <c r="AH146">
        <f t="shared" si="19"/>
        <v>4.2800000000000011</v>
      </c>
      <c r="AI146" s="30">
        <v>7.14</v>
      </c>
      <c r="AJ146" s="30">
        <v>98</v>
      </c>
      <c r="AK146" s="30">
        <v>203</v>
      </c>
      <c r="AL146" s="30">
        <v>580</v>
      </c>
      <c r="AM146" s="30">
        <v>3994.9</v>
      </c>
      <c r="AN146" s="30">
        <v>0</v>
      </c>
      <c r="AO146" s="30">
        <v>20.399999999999999</v>
      </c>
      <c r="AP146" s="30">
        <v>2.6</v>
      </c>
      <c r="AQ146" s="30">
        <v>23.7</v>
      </c>
      <c r="AR146" s="30">
        <v>73.7</v>
      </c>
      <c r="AS146" s="30">
        <v>5.2</v>
      </c>
      <c r="AT146" s="30">
        <v>4.8</v>
      </c>
      <c r="AU146" s="30">
        <v>137.4</v>
      </c>
    </row>
    <row r="147" spans="1:47" x14ac:dyDescent="0.2">
      <c r="A147" t="s">
        <v>393</v>
      </c>
      <c r="B147">
        <v>44</v>
      </c>
      <c r="C147" t="s">
        <v>72</v>
      </c>
      <c r="D147" t="s">
        <v>234</v>
      </c>
      <c r="E147" t="s">
        <v>6</v>
      </c>
      <c r="F147" t="s">
        <v>222</v>
      </c>
      <c r="G147" t="s">
        <v>7</v>
      </c>
      <c r="H147" t="s">
        <v>75</v>
      </c>
      <c r="I147" t="s">
        <v>484</v>
      </c>
      <c r="J147">
        <v>0</v>
      </c>
      <c r="K147" s="20">
        <v>0</v>
      </c>
      <c r="L147">
        <v>0</v>
      </c>
      <c r="M147">
        <v>0</v>
      </c>
      <c r="O147" s="26">
        <f t="shared" ref="O147:O163" si="21">(M147/6)*100</f>
        <v>0</v>
      </c>
      <c r="P147">
        <v>0</v>
      </c>
      <c r="Q147">
        <v>0</v>
      </c>
      <c r="R147">
        <v>0</v>
      </c>
      <c r="S147">
        <v>0</v>
      </c>
      <c r="T147">
        <f t="shared" si="17"/>
        <v>0</v>
      </c>
      <c r="U147">
        <v>0</v>
      </c>
      <c r="V147">
        <v>120.6</v>
      </c>
      <c r="W147">
        <v>52.4</v>
      </c>
      <c r="X147">
        <v>69.8</v>
      </c>
      <c r="Y147">
        <v>70.400000000000006</v>
      </c>
      <c r="Z147">
        <v>69.2</v>
      </c>
      <c r="AA147">
        <v>69.8</v>
      </c>
      <c r="AB147">
        <v>3.9199999999999999E-2</v>
      </c>
      <c r="AC147">
        <v>3.6299999999999999E-2</v>
      </c>
      <c r="AD147">
        <v>6.7999999999999996E-3</v>
      </c>
      <c r="AE147">
        <f t="shared" si="18"/>
        <v>109.83050847457628</v>
      </c>
      <c r="AF147">
        <v>27.2</v>
      </c>
      <c r="AG147">
        <v>21.84</v>
      </c>
      <c r="AH147">
        <f t="shared" si="19"/>
        <v>5.3599999999999994</v>
      </c>
      <c r="AI147" s="30">
        <v>7.05</v>
      </c>
      <c r="AJ147" s="30">
        <v>120</v>
      </c>
      <c r="AK147" s="30">
        <v>207</v>
      </c>
      <c r="AL147" s="30">
        <v>563</v>
      </c>
      <c r="AM147" s="30">
        <v>3653.2</v>
      </c>
      <c r="AN147" s="30">
        <v>0</v>
      </c>
      <c r="AO147" s="30">
        <v>20.2</v>
      </c>
      <c r="AP147" s="30">
        <v>2.6</v>
      </c>
      <c r="AQ147" s="30">
        <v>23.2</v>
      </c>
      <c r="AR147" s="30">
        <v>74.2</v>
      </c>
      <c r="AS147" s="30">
        <v>6.7</v>
      </c>
      <c r="AT147" s="30">
        <v>4.5999999999999996</v>
      </c>
      <c r="AU147" s="30">
        <v>130.80000000000001</v>
      </c>
    </row>
    <row r="148" spans="1:47" x14ac:dyDescent="0.2">
      <c r="A148" t="s">
        <v>393</v>
      </c>
      <c r="B148">
        <v>45</v>
      </c>
      <c r="C148" t="s">
        <v>72</v>
      </c>
      <c r="D148" t="s">
        <v>238</v>
      </c>
      <c r="E148" t="s">
        <v>6</v>
      </c>
      <c r="F148" t="s">
        <v>222</v>
      </c>
      <c r="G148" t="s">
        <v>7</v>
      </c>
      <c r="H148" t="s">
        <v>75</v>
      </c>
      <c r="I148" t="s">
        <v>486</v>
      </c>
      <c r="J148">
        <v>0</v>
      </c>
      <c r="K148" s="20">
        <v>0</v>
      </c>
      <c r="L148">
        <v>0</v>
      </c>
      <c r="M148">
        <v>0</v>
      </c>
      <c r="O148" s="26">
        <f t="shared" si="21"/>
        <v>0</v>
      </c>
      <c r="P148">
        <v>0</v>
      </c>
      <c r="Q148">
        <v>0</v>
      </c>
      <c r="R148">
        <v>0</v>
      </c>
      <c r="S148">
        <v>0</v>
      </c>
      <c r="T148">
        <f t="shared" si="17"/>
        <v>0</v>
      </c>
      <c r="U148">
        <v>0</v>
      </c>
      <c r="V148">
        <v>122.3</v>
      </c>
      <c r="W148">
        <v>48.5</v>
      </c>
      <c r="X148">
        <v>71.3</v>
      </c>
      <c r="Y148">
        <v>71</v>
      </c>
      <c r="Z148">
        <v>70.599999999999994</v>
      </c>
      <c r="AA148">
        <v>70.966666666666669</v>
      </c>
      <c r="AB148">
        <v>5.2299999999999999E-2</v>
      </c>
      <c r="AC148">
        <v>5.11E-2</v>
      </c>
      <c r="AD148">
        <v>8.0000000000000002E-3</v>
      </c>
      <c r="AE148">
        <f t="shared" si="18"/>
        <v>102.78422273781902</v>
      </c>
      <c r="AF148">
        <v>27.77</v>
      </c>
      <c r="AG148">
        <v>21.71</v>
      </c>
      <c r="AH148">
        <f t="shared" si="19"/>
        <v>6.0599999999999987</v>
      </c>
      <c r="AI148" s="30">
        <v>7.42</v>
      </c>
      <c r="AJ148" s="30">
        <v>67</v>
      </c>
      <c r="AK148" s="30">
        <v>91</v>
      </c>
      <c r="AL148" s="30">
        <v>513</v>
      </c>
      <c r="AM148" s="30">
        <v>4060.4</v>
      </c>
      <c r="AN148" s="30">
        <v>0</v>
      </c>
      <c r="AO148" s="30">
        <v>19.5</v>
      </c>
      <c r="AP148" s="30">
        <v>1.2</v>
      </c>
      <c r="AQ148" s="30">
        <v>21.9</v>
      </c>
      <c r="AR148" s="30">
        <v>76.900000000000006</v>
      </c>
      <c r="AS148" s="30">
        <v>4.4000000000000004</v>
      </c>
      <c r="AT148" s="30">
        <v>4.7</v>
      </c>
      <c r="AU148" s="30">
        <v>60.7</v>
      </c>
    </row>
    <row r="149" spans="1:47" x14ac:dyDescent="0.2">
      <c r="A149" t="s">
        <v>393</v>
      </c>
      <c r="B149">
        <v>46</v>
      </c>
      <c r="C149" t="s">
        <v>72</v>
      </c>
      <c r="D149" t="s">
        <v>242</v>
      </c>
      <c r="E149" t="s">
        <v>6</v>
      </c>
      <c r="F149" t="s">
        <v>222</v>
      </c>
      <c r="G149" t="s">
        <v>7</v>
      </c>
      <c r="H149" t="s">
        <v>75</v>
      </c>
      <c r="I149" t="s">
        <v>488</v>
      </c>
      <c r="J149">
        <v>0</v>
      </c>
      <c r="K149" s="20">
        <v>0</v>
      </c>
      <c r="L149">
        <v>0</v>
      </c>
      <c r="M149">
        <v>0</v>
      </c>
      <c r="O149" s="26">
        <f t="shared" si="21"/>
        <v>0</v>
      </c>
      <c r="P149">
        <v>0</v>
      </c>
      <c r="Q149">
        <v>0</v>
      </c>
      <c r="R149">
        <v>0</v>
      </c>
      <c r="S149">
        <v>0</v>
      </c>
      <c r="T149">
        <f t="shared" si="17"/>
        <v>0</v>
      </c>
      <c r="U149">
        <v>0</v>
      </c>
      <c r="V149">
        <v>120.5</v>
      </c>
      <c r="W149">
        <v>50.5</v>
      </c>
      <c r="X149">
        <v>72.400000000000006</v>
      </c>
      <c r="Y149">
        <v>72.8</v>
      </c>
      <c r="Z149">
        <v>73.099999999999994</v>
      </c>
      <c r="AA149">
        <v>72.766666666666666</v>
      </c>
      <c r="AB149">
        <v>3.61E-2</v>
      </c>
      <c r="AC149">
        <v>3.6400000000000002E-2</v>
      </c>
      <c r="AD149">
        <v>6.7999999999999996E-3</v>
      </c>
      <c r="AE149">
        <f t="shared" si="18"/>
        <v>98.986486486486484</v>
      </c>
      <c r="AF149">
        <v>29.84</v>
      </c>
      <c r="AG149">
        <v>21.76</v>
      </c>
      <c r="AH149">
        <f t="shared" si="19"/>
        <v>8.0799999999999983</v>
      </c>
      <c r="AI149" s="30">
        <v>7.25</v>
      </c>
      <c r="AJ149" s="30">
        <v>92</v>
      </c>
      <c r="AK149" s="30">
        <v>136</v>
      </c>
      <c r="AL149" s="30">
        <v>512</v>
      </c>
      <c r="AM149" s="30">
        <v>3722.6</v>
      </c>
      <c r="AN149" s="30">
        <v>0</v>
      </c>
      <c r="AO149" s="30">
        <v>19.600000000000001</v>
      </c>
      <c r="AP149" s="30">
        <v>1.8</v>
      </c>
      <c r="AQ149" s="30">
        <v>21.8</v>
      </c>
      <c r="AR149" s="30">
        <v>76.5</v>
      </c>
      <c r="AS149" s="30">
        <v>10.1</v>
      </c>
      <c r="AT149" s="30">
        <v>4.5999999999999996</v>
      </c>
      <c r="AU149" s="30">
        <v>67.099999999999994</v>
      </c>
    </row>
    <row r="150" spans="1:47" x14ac:dyDescent="0.2">
      <c r="A150" t="s">
        <v>393</v>
      </c>
      <c r="B150">
        <v>47</v>
      </c>
      <c r="C150" t="s">
        <v>72</v>
      </c>
      <c r="D150" t="s">
        <v>246</v>
      </c>
      <c r="E150" t="s">
        <v>6</v>
      </c>
      <c r="F150" t="s">
        <v>222</v>
      </c>
      <c r="G150" t="s">
        <v>7</v>
      </c>
      <c r="H150" t="s">
        <v>75</v>
      </c>
      <c r="I150" t="s">
        <v>490</v>
      </c>
      <c r="J150">
        <v>0</v>
      </c>
      <c r="K150" s="20">
        <v>0</v>
      </c>
      <c r="L150">
        <v>0</v>
      </c>
      <c r="M150">
        <v>0</v>
      </c>
      <c r="O150" s="26">
        <f t="shared" si="21"/>
        <v>0</v>
      </c>
      <c r="P150">
        <v>0</v>
      </c>
      <c r="Q150">
        <v>0</v>
      </c>
      <c r="R150">
        <v>0</v>
      </c>
      <c r="S150">
        <v>0</v>
      </c>
      <c r="T150">
        <f t="shared" si="17"/>
        <v>0</v>
      </c>
      <c r="U150">
        <v>0</v>
      </c>
      <c r="V150">
        <v>113.4</v>
      </c>
      <c r="W150">
        <v>50.3</v>
      </c>
      <c r="X150">
        <v>72.7</v>
      </c>
      <c r="Y150">
        <v>72.5</v>
      </c>
      <c r="Z150">
        <v>71</v>
      </c>
      <c r="AA150">
        <v>72.066666666666663</v>
      </c>
      <c r="AB150">
        <v>3.1600000000000003E-2</v>
      </c>
      <c r="AC150">
        <v>1.6899999999999998E-2</v>
      </c>
      <c r="AD150">
        <v>5.8999999999999999E-3</v>
      </c>
      <c r="AE150">
        <f t="shared" si="18"/>
        <v>233.63636363636368</v>
      </c>
      <c r="AF150">
        <v>28.23</v>
      </c>
      <c r="AG150">
        <v>20.51</v>
      </c>
      <c r="AH150">
        <f t="shared" si="19"/>
        <v>7.7199999999999989</v>
      </c>
      <c r="AI150" s="30">
        <v>7.29</v>
      </c>
      <c r="AJ150" s="30">
        <v>62</v>
      </c>
      <c r="AK150" s="30">
        <v>75</v>
      </c>
      <c r="AL150" s="30">
        <v>545</v>
      </c>
      <c r="AM150" s="30">
        <v>4389.8999999999996</v>
      </c>
      <c r="AN150" s="30">
        <v>0</v>
      </c>
      <c r="AO150" s="30">
        <v>19.7</v>
      </c>
      <c r="AP150" s="30">
        <v>1</v>
      </c>
      <c r="AQ150" s="30">
        <v>23</v>
      </c>
      <c r="AR150" s="30">
        <v>76</v>
      </c>
      <c r="AS150" s="30">
        <v>4.8</v>
      </c>
      <c r="AT150" s="30">
        <v>4.5</v>
      </c>
      <c r="AU150" s="30">
        <v>66</v>
      </c>
    </row>
    <row r="151" spans="1:47" x14ac:dyDescent="0.2">
      <c r="A151" t="s">
        <v>393</v>
      </c>
      <c r="B151">
        <v>48</v>
      </c>
      <c r="C151" t="s">
        <v>72</v>
      </c>
      <c r="D151" t="s">
        <v>250</v>
      </c>
      <c r="E151" t="s">
        <v>6</v>
      </c>
      <c r="F151" t="s">
        <v>222</v>
      </c>
      <c r="G151" t="s">
        <v>7</v>
      </c>
      <c r="H151" t="s">
        <v>75</v>
      </c>
      <c r="I151" t="s">
        <v>492</v>
      </c>
      <c r="J151">
        <v>0</v>
      </c>
      <c r="K151" s="20">
        <v>0</v>
      </c>
      <c r="L151">
        <v>0</v>
      </c>
      <c r="M151">
        <v>0</v>
      </c>
      <c r="O151" s="26">
        <f t="shared" si="21"/>
        <v>0</v>
      </c>
      <c r="P151">
        <v>0</v>
      </c>
      <c r="Q151">
        <v>0</v>
      </c>
      <c r="R151">
        <v>0</v>
      </c>
      <c r="S151">
        <v>0</v>
      </c>
      <c r="T151">
        <f t="shared" si="17"/>
        <v>0</v>
      </c>
      <c r="U151">
        <v>0</v>
      </c>
      <c r="V151">
        <v>131.6</v>
      </c>
      <c r="W151">
        <v>47.8</v>
      </c>
      <c r="X151">
        <v>73</v>
      </c>
      <c r="Y151">
        <v>71.900000000000006</v>
      </c>
      <c r="Z151">
        <v>71.8</v>
      </c>
      <c r="AA151">
        <v>72.233333333333334</v>
      </c>
      <c r="AB151">
        <v>4.2799999999999998E-2</v>
      </c>
      <c r="AC151">
        <v>0.04</v>
      </c>
      <c r="AD151">
        <v>8.0999999999999996E-3</v>
      </c>
      <c r="AE151">
        <f t="shared" si="18"/>
        <v>108.77742946708464</v>
      </c>
      <c r="AF151">
        <v>32.909999999999997</v>
      </c>
      <c r="AG151">
        <v>21.67</v>
      </c>
      <c r="AH151">
        <f t="shared" si="19"/>
        <v>11.239999999999995</v>
      </c>
      <c r="AI151" s="30">
        <v>7.25</v>
      </c>
      <c r="AJ151" s="30">
        <v>89</v>
      </c>
      <c r="AK151" s="30">
        <v>135</v>
      </c>
      <c r="AL151" s="30">
        <v>511</v>
      </c>
      <c r="AM151" s="30">
        <v>3743.8</v>
      </c>
      <c r="AN151" s="30">
        <v>0</v>
      </c>
      <c r="AO151" s="30">
        <v>19.600000000000001</v>
      </c>
      <c r="AP151" s="30">
        <v>1.8</v>
      </c>
      <c r="AQ151" s="30">
        <v>21.7</v>
      </c>
      <c r="AR151" s="30">
        <v>76.5</v>
      </c>
      <c r="AS151" s="30">
        <v>5.4</v>
      </c>
      <c r="AT151" s="30">
        <v>4.5</v>
      </c>
      <c r="AU151" s="30">
        <v>107.4</v>
      </c>
    </row>
    <row r="152" spans="1:47" x14ac:dyDescent="0.2">
      <c r="A152" t="s">
        <v>393</v>
      </c>
      <c r="B152">
        <v>49</v>
      </c>
      <c r="C152" t="s">
        <v>72</v>
      </c>
      <c r="D152" t="s">
        <v>254</v>
      </c>
      <c r="E152" t="s">
        <v>6</v>
      </c>
      <c r="F152" t="s">
        <v>222</v>
      </c>
      <c r="G152" t="s">
        <v>7</v>
      </c>
      <c r="H152" t="s">
        <v>75</v>
      </c>
      <c r="I152" t="s">
        <v>494</v>
      </c>
      <c r="J152">
        <v>0</v>
      </c>
      <c r="K152" s="20">
        <v>0</v>
      </c>
      <c r="L152">
        <v>0</v>
      </c>
      <c r="M152">
        <v>0</v>
      </c>
      <c r="O152" s="26">
        <f t="shared" si="21"/>
        <v>0</v>
      </c>
      <c r="P152">
        <v>0</v>
      </c>
      <c r="Q152">
        <v>0</v>
      </c>
      <c r="R152">
        <v>0</v>
      </c>
      <c r="S152">
        <v>0</v>
      </c>
      <c r="T152">
        <f t="shared" si="17"/>
        <v>0</v>
      </c>
      <c r="U152">
        <v>0</v>
      </c>
      <c r="V152">
        <v>122.5</v>
      </c>
      <c r="W152">
        <v>50.6</v>
      </c>
      <c r="X152">
        <v>71.900000000000006</v>
      </c>
      <c r="Y152">
        <v>70.3</v>
      </c>
      <c r="Z152">
        <v>70.599999999999994</v>
      </c>
      <c r="AA152">
        <v>70.933333333333323</v>
      </c>
      <c r="AB152">
        <v>3.7600000000000001E-2</v>
      </c>
      <c r="AC152">
        <v>3.6600000000000001E-2</v>
      </c>
      <c r="AD152">
        <v>6.1000000000000004E-3</v>
      </c>
      <c r="AE152">
        <f t="shared" si="18"/>
        <v>103.27868852459017</v>
      </c>
      <c r="AF152">
        <v>28.13</v>
      </c>
      <c r="AG152">
        <v>21.68</v>
      </c>
      <c r="AH152">
        <f t="shared" si="19"/>
        <v>6.4499999999999993</v>
      </c>
      <c r="AI152" s="30">
        <v>7.01</v>
      </c>
      <c r="AJ152" s="30">
        <v>91</v>
      </c>
      <c r="AK152" s="30">
        <v>172</v>
      </c>
      <c r="AL152" s="30">
        <v>586</v>
      </c>
      <c r="AM152" s="30">
        <v>3972.8</v>
      </c>
      <c r="AN152" s="30">
        <v>0</v>
      </c>
      <c r="AO152" s="30">
        <v>20.3</v>
      </c>
      <c r="AP152" s="30">
        <v>2.2000000000000002</v>
      </c>
      <c r="AQ152" s="30">
        <v>24</v>
      </c>
      <c r="AR152" s="30">
        <v>73.8</v>
      </c>
      <c r="AS152" s="30">
        <v>5.6</v>
      </c>
      <c r="AT152" s="30">
        <v>4.5999999999999996</v>
      </c>
      <c r="AU152" s="30">
        <v>132.5</v>
      </c>
    </row>
    <row r="153" spans="1:47" x14ac:dyDescent="0.2">
      <c r="A153" t="s">
        <v>393</v>
      </c>
      <c r="B153">
        <v>50</v>
      </c>
      <c r="C153" t="s">
        <v>72</v>
      </c>
      <c r="D153" t="s">
        <v>496</v>
      </c>
      <c r="E153" t="s">
        <v>6</v>
      </c>
      <c r="F153" t="s">
        <v>222</v>
      </c>
      <c r="G153" t="s">
        <v>7</v>
      </c>
      <c r="H153" t="s">
        <v>75</v>
      </c>
      <c r="I153" t="s">
        <v>497</v>
      </c>
      <c r="J153">
        <v>0</v>
      </c>
      <c r="K153" s="20">
        <v>0</v>
      </c>
      <c r="L153">
        <v>0</v>
      </c>
      <c r="M153">
        <v>0</v>
      </c>
      <c r="O153" s="26">
        <f t="shared" si="21"/>
        <v>0</v>
      </c>
      <c r="P153">
        <v>0</v>
      </c>
      <c r="Q153">
        <v>0</v>
      </c>
      <c r="R153">
        <v>0</v>
      </c>
      <c r="S153">
        <v>0</v>
      </c>
      <c r="T153">
        <f t="shared" si="17"/>
        <v>0</v>
      </c>
      <c r="U153">
        <v>0</v>
      </c>
      <c r="V153">
        <v>113.6</v>
      </c>
      <c r="W153">
        <v>48.7</v>
      </c>
      <c r="X153">
        <v>71.900000000000006</v>
      </c>
      <c r="Y153">
        <v>70.3</v>
      </c>
      <c r="Z153">
        <v>70.3</v>
      </c>
      <c r="AA153">
        <v>70.833333333333329</v>
      </c>
      <c r="AB153">
        <v>3.5200000000000002E-2</v>
      </c>
      <c r="AC153">
        <v>3.8399999999999997E-2</v>
      </c>
      <c r="AD153">
        <v>6.7000000000000002E-3</v>
      </c>
      <c r="AE153">
        <f t="shared" si="18"/>
        <v>89.905362776025243</v>
      </c>
      <c r="AF153">
        <v>28.26</v>
      </c>
      <c r="AG153">
        <v>21.82</v>
      </c>
      <c r="AH153">
        <f t="shared" si="19"/>
        <v>6.4400000000000013</v>
      </c>
      <c r="AI153" s="30">
        <v>7.14</v>
      </c>
      <c r="AJ153" s="30">
        <v>109</v>
      </c>
      <c r="AK153" s="30">
        <v>185</v>
      </c>
      <c r="AL153" s="30">
        <v>511</v>
      </c>
      <c r="AM153" s="30">
        <v>3700.9</v>
      </c>
      <c r="AN153" s="30">
        <v>0</v>
      </c>
      <c r="AO153" s="30">
        <v>19.7</v>
      </c>
      <c r="AP153" s="30">
        <v>2.4</v>
      </c>
      <c r="AQ153" s="30">
        <v>21.6</v>
      </c>
      <c r="AR153" s="30">
        <v>76</v>
      </c>
      <c r="AS153" s="30">
        <v>5.3</v>
      </c>
      <c r="AT153" s="30">
        <v>4.7</v>
      </c>
      <c r="AU153" s="30">
        <v>82.8</v>
      </c>
    </row>
    <row r="154" spans="1:47" x14ac:dyDescent="0.2">
      <c r="A154" t="s">
        <v>393</v>
      </c>
      <c r="B154">
        <v>51</v>
      </c>
      <c r="C154" t="s">
        <v>72</v>
      </c>
      <c r="D154" t="s">
        <v>258</v>
      </c>
      <c r="E154" t="s">
        <v>6</v>
      </c>
      <c r="F154" t="s">
        <v>222</v>
      </c>
      <c r="G154" t="s">
        <v>3</v>
      </c>
      <c r="H154" t="s">
        <v>112</v>
      </c>
      <c r="I154" t="s">
        <v>499</v>
      </c>
      <c r="J154">
        <v>100</v>
      </c>
      <c r="K154" s="20">
        <v>1</v>
      </c>
      <c r="L154">
        <v>1.5707963267948966</v>
      </c>
      <c r="M154">
        <v>1</v>
      </c>
      <c r="O154" s="26">
        <f t="shared" si="21"/>
        <v>16.666666666666664</v>
      </c>
      <c r="P154">
        <v>0.16666666666666663</v>
      </c>
      <c r="Q154">
        <v>0.42053433528396506</v>
      </c>
      <c r="R154">
        <v>16.666666666666664</v>
      </c>
      <c r="S154">
        <v>0</v>
      </c>
      <c r="T154">
        <f t="shared" si="17"/>
        <v>0</v>
      </c>
      <c r="U154">
        <v>0</v>
      </c>
      <c r="V154">
        <v>127.5</v>
      </c>
      <c r="W154">
        <v>49.5</v>
      </c>
      <c r="X154">
        <v>73.3</v>
      </c>
      <c r="Y154">
        <v>72.8</v>
      </c>
      <c r="Z154">
        <v>72.3</v>
      </c>
      <c r="AA154">
        <v>72.8</v>
      </c>
      <c r="AB154">
        <v>4.8399999999999999E-2</v>
      </c>
      <c r="AC154">
        <v>4.8300000000000003E-2</v>
      </c>
      <c r="AD154">
        <v>9.2999999999999992E-3</v>
      </c>
      <c r="AE154">
        <f t="shared" si="18"/>
        <v>100.25641025641023</v>
      </c>
      <c r="AF154">
        <v>32.4</v>
      </c>
      <c r="AG154">
        <v>21.67</v>
      </c>
      <c r="AH154">
        <f t="shared" si="19"/>
        <v>10.729999999999997</v>
      </c>
      <c r="AI154" s="30">
        <v>7.37</v>
      </c>
      <c r="AJ154" s="30">
        <v>99</v>
      </c>
      <c r="AK154" s="30">
        <v>141</v>
      </c>
      <c r="AL154" s="30">
        <v>448</v>
      </c>
      <c r="AM154" s="30">
        <v>3913.8</v>
      </c>
      <c r="AN154" s="30">
        <v>0</v>
      </c>
      <c r="AO154" s="30">
        <v>19.100000000000001</v>
      </c>
      <c r="AP154" s="30">
        <v>1.9</v>
      </c>
      <c r="AQ154" s="30">
        <v>19.600000000000001</v>
      </c>
      <c r="AR154" s="30">
        <v>78.599999999999994</v>
      </c>
      <c r="AS154" s="30">
        <v>5</v>
      </c>
      <c r="AT154" s="30">
        <v>6.1</v>
      </c>
      <c r="AU154" s="30">
        <v>118.9</v>
      </c>
    </row>
    <row r="155" spans="1:47" x14ac:dyDescent="0.2">
      <c r="A155" t="s">
        <v>393</v>
      </c>
      <c r="B155">
        <v>52</v>
      </c>
      <c r="C155" t="s">
        <v>72</v>
      </c>
      <c r="D155" t="s">
        <v>262</v>
      </c>
      <c r="E155" t="s">
        <v>6</v>
      </c>
      <c r="F155" t="s">
        <v>222</v>
      </c>
      <c r="G155" t="s">
        <v>3</v>
      </c>
      <c r="H155" t="s">
        <v>112</v>
      </c>
      <c r="I155" t="s">
        <v>501</v>
      </c>
      <c r="J155">
        <v>66.666700000000006</v>
      </c>
      <c r="K155" s="20">
        <v>0.66666700000000001</v>
      </c>
      <c r="L155">
        <v>0.95531697167794416</v>
      </c>
      <c r="M155">
        <v>3</v>
      </c>
      <c r="O155" s="26">
        <f t="shared" si="21"/>
        <v>50</v>
      </c>
      <c r="P155">
        <v>0.5</v>
      </c>
      <c r="Q155">
        <v>0.78539816339744839</v>
      </c>
      <c r="R155">
        <v>50</v>
      </c>
      <c r="S155">
        <v>0</v>
      </c>
      <c r="T155">
        <f t="shared" si="17"/>
        <v>0</v>
      </c>
      <c r="U155">
        <v>0</v>
      </c>
      <c r="V155">
        <v>129.30000000000001</v>
      </c>
      <c r="W155">
        <v>50.6</v>
      </c>
      <c r="X155">
        <v>72.8</v>
      </c>
      <c r="Y155">
        <v>71.599999999999994</v>
      </c>
      <c r="Z155">
        <v>71.900000000000006</v>
      </c>
      <c r="AA155">
        <v>72.099999999999994</v>
      </c>
      <c r="AB155">
        <v>4.1000000000000002E-2</v>
      </c>
      <c r="AC155">
        <v>3.8899999999999997E-2</v>
      </c>
      <c r="AD155">
        <v>7.7999999999999996E-3</v>
      </c>
      <c r="AE155">
        <f t="shared" si="18"/>
        <v>106.75241157556272</v>
      </c>
      <c r="AF155">
        <v>30.08</v>
      </c>
      <c r="AG155">
        <v>21.67</v>
      </c>
      <c r="AH155">
        <f t="shared" si="19"/>
        <v>8.4099999999999966</v>
      </c>
      <c r="AI155" s="30">
        <v>7.04</v>
      </c>
      <c r="AJ155" s="30">
        <v>99</v>
      </c>
      <c r="AK155" s="30">
        <v>215</v>
      </c>
      <c r="AL155" s="30">
        <v>524</v>
      </c>
      <c r="AM155" s="30">
        <v>4153.8999999999996</v>
      </c>
      <c r="AN155" s="30">
        <v>0</v>
      </c>
      <c r="AO155" s="30">
        <v>19.899999999999999</v>
      </c>
      <c r="AP155" s="30">
        <v>2.8</v>
      </c>
      <c r="AQ155" s="30">
        <v>21.9</v>
      </c>
      <c r="AR155" s="30">
        <v>75.3</v>
      </c>
      <c r="AS155" s="30">
        <v>4.9000000000000004</v>
      </c>
      <c r="AT155" s="30">
        <v>6.3</v>
      </c>
      <c r="AU155" s="30">
        <v>150.69999999999999</v>
      </c>
    </row>
    <row r="156" spans="1:47" x14ac:dyDescent="0.2">
      <c r="A156" t="s">
        <v>393</v>
      </c>
      <c r="B156">
        <v>53</v>
      </c>
      <c r="C156" t="s">
        <v>72</v>
      </c>
      <c r="D156" t="s">
        <v>266</v>
      </c>
      <c r="E156" t="s">
        <v>6</v>
      </c>
      <c r="F156" t="s">
        <v>222</v>
      </c>
      <c r="G156" t="s">
        <v>3</v>
      </c>
      <c r="H156" t="s">
        <v>112</v>
      </c>
      <c r="I156" t="s">
        <v>503</v>
      </c>
      <c r="J156">
        <v>80</v>
      </c>
      <c r="K156" s="20">
        <v>0.8</v>
      </c>
      <c r="L156">
        <v>1.1071487177940904</v>
      </c>
      <c r="M156">
        <v>0</v>
      </c>
      <c r="O156" s="26">
        <f t="shared" si="21"/>
        <v>0</v>
      </c>
      <c r="P156">
        <v>0</v>
      </c>
      <c r="Q156">
        <v>0</v>
      </c>
      <c r="R156">
        <v>0</v>
      </c>
      <c r="S156">
        <v>0</v>
      </c>
      <c r="T156">
        <f t="shared" si="17"/>
        <v>0</v>
      </c>
      <c r="U156">
        <v>0</v>
      </c>
      <c r="V156">
        <v>124.3</v>
      </c>
      <c r="W156">
        <v>51.7</v>
      </c>
      <c r="X156">
        <v>71</v>
      </c>
      <c r="Y156">
        <v>72.099999999999994</v>
      </c>
      <c r="Z156">
        <v>71.400000000000006</v>
      </c>
      <c r="AA156">
        <v>71.5</v>
      </c>
      <c r="AB156">
        <v>5.0299999999999997E-2</v>
      </c>
      <c r="AC156">
        <v>4.9599999999999998E-2</v>
      </c>
      <c r="AD156">
        <v>8.9999999999999993E-3</v>
      </c>
      <c r="AE156">
        <f t="shared" si="18"/>
        <v>101.72413793103448</v>
      </c>
      <c r="AF156">
        <v>28.35</v>
      </c>
      <c r="AG156">
        <v>21.61</v>
      </c>
      <c r="AH156">
        <f t="shared" si="19"/>
        <v>6.740000000000002</v>
      </c>
      <c r="AI156" s="30">
        <v>7.04</v>
      </c>
      <c r="AJ156" s="30">
        <v>106</v>
      </c>
      <c r="AK156" s="30">
        <v>243</v>
      </c>
      <c r="AL156" s="30">
        <v>611</v>
      </c>
      <c r="AM156" s="30">
        <v>4724.2</v>
      </c>
      <c r="AN156" s="30">
        <v>0</v>
      </c>
      <c r="AO156" s="30">
        <v>20.7</v>
      </c>
      <c r="AP156" s="30">
        <v>3</v>
      </c>
      <c r="AQ156" s="30">
        <v>24.6</v>
      </c>
      <c r="AR156" s="30">
        <v>72.400000000000006</v>
      </c>
      <c r="AS156" s="30">
        <v>4.9000000000000004</v>
      </c>
      <c r="AT156" s="30">
        <v>5.8</v>
      </c>
      <c r="AU156" s="30">
        <v>373.2</v>
      </c>
    </row>
    <row r="157" spans="1:47" x14ac:dyDescent="0.2">
      <c r="A157" t="s">
        <v>393</v>
      </c>
      <c r="B157">
        <v>54</v>
      </c>
      <c r="C157" t="s">
        <v>72</v>
      </c>
      <c r="D157" t="s">
        <v>270</v>
      </c>
      <c r="E157" t="s">
        <v>6</v>
      </c>
      <c r="F157" t="s">
        <v>222</v>
      </c>
      <c r="G157" t="s">
        <v>3</v>
      </c>
      <c r="H157" t="s">
        <v>112</v>
      </c>
      <c r="I157" t="s">
        <v>505</v>
      </c>
      <c r="J157">
        <v>66.666700000000006</v>
      </c>
      <c r="K157" s="20">
        <v>0.66666700000000001</v>
      </c>
      <c r="L157">
        <v>0.95531697167794416</v>
      </c>
      <c r="M157">
        <v>0</v>
      </c>
      <c r="O157" s="26">
        <f t="shared" si="21"/>
        <v>0</v>
      </c>
      <c r="P157">
        <v>0</v>
      </c>
      <c r="Q157">
        <v>0</v>
      </c>
      <c r="R157">
        <v>0</v>
      </c>
      <c r="S157">
        <v>0</v>
      </c>
      <c r="T157">
        <f t="shared" si="17"/>
        <v>0</v>
      </c>
      <c r="U157">
        <v>0</v>
      </c>
      <c r="V157">
        <v>134.4</v>
      </c>
      <c r="W157">
        <v>56.8</v>
      </c>
      <c r="X157">
        <v>71.400000000000006</v>
      </c>
      <c r="Y157">
        <v>70.400000000000006</v>
      </c>
      <c r="Z157">
        <v>70.599999999999994</v>
      </c>
      <c r="AA157">
        <v>70.8</v>
      </c>
      <c r="AB157">
        <v>5.33E-2</v>
      </c>
      <c r="AC157">
        <v>5.2699999999999997E-2</v>
      </c>
      <c r="AD157">
        <v>9.1000000000000004E-3</v>
      </c>
      <c r="AE157">
        <f t="shared" si="18"/>
        <v>101.37614678899082</v>
      </c>
      <c r="AF157">
        <v>31.27</v>
      </c>
      <c r="AG157">
        <v>21.83</v>
      </c>
      <c r="AH157">
        <f t="shared" si="19"/>
        <v>9.4400000000000013</v>
      </c>
      <c r="AI157" s="30">
        <v>6.93</v>
      </c>
      <c r="AJ157" s="30">
        <v>120</v>
      </c>
      <c r="AK157" s="30">
        <v>251</v>
      </c>
      <c r="AL157" s="30">
        <v>675</v>
      </c>
      <c r="AM157" s="30">
        <v>4699.6000000000004</v>
      </c>
      <c r="AN157" s="30">
        <v>0</v>
      </c>
      <c r="AO157" s="30">
        <v>21.3</v>
      </c>
      <c r="AP157" s="30">
        <v>3</v>
      </c>
      <c r="AQ157" s="30">
        <v>26.4</v>
      </c>
      <c r="AR157" s="30">
        <v>70.5</v>
      </c>
      <c r="AS157" s="30">
        <v>4.8</v>
      </c>
      <c r="AT157" s="30">
        <v>5.5</v>
      </c>
      <c r="AU157" s="30">
        <v>300.10000000000002</v>
      </c>
    </row>
    <row r="158" spans="1:47" x14ac:dyDescent="0.2">
      <c r="A158" t="s">
        <v>393</v>
      </c>
      <c r="B158">
        <v>55</v>
      </c>
      <c r="C158" t="s">
        <v>72</v>
      </c>
      <c r="D158" t="s">
        <v>274</v>
      </c>
      <c r="E158" t="s">
        <v>6</v>
      </c>
      <c r="F158" t="s">
        <v>222</v>
      </c>
      <c r="G158" t="s">
        <v>3</v>
      </c>
      <c r="H158" t="s">
        <v>112</v>
      </c>
      <c r="I158" t="s">
        <v>507</v>
      </c>
      <c r="J158">
        <v>80</v>
      </c>
      <c r="K158" s="20">
        <v>0.8</v>
      </c>
      <c r="L158">
        <v>1.1071487177940904</v>
      </c>
      <c r="M158">
        <v>2</v>
      </c>
      <c r="O158" s="26">
        <f t="shared" si="21"/>
        <v>33.333333333333329</v>
      </c>
      <c r="P158">
        <v>0.33333333333333326</v>
      </c>
      <c r="Q158">
        <v>0.61547970867038726</v>
      </c>
      <c r="R158">
        <v>33.333333333333329</v>
      </c>
      <c r="S158">
        <v>0</v>
      </c>
      <c r="T158">
        <f t="shared" si="17"/>
        <v>0</v>
      </c>
      <c r="U158">
        <v>0</v>
      </c>
      <c r="V158">
        <v>111.2</v>
      </c>
      <c r="W158">
        <v>44.8</v>
      </c>
      <c r="X158">
        <v>72.599999999999994</v>
      </c>
      <c r="Y158">
        <v>73.099999999999994</v>
      </c>
      <c r="Z158">
        <v>71.8</v>
      </c>
      <c r="AA158">
        <v>72.5</v>
      </c>
      <c r="AB158">
        <v>4.2000000000000003E-2</v>
      </c>
      <c r="AC158">
        <v>4.0099999999999997E-2</v>
      </c>
      <c r="AD158">
        <v>7.1000000000000004E-3</v>
      </c>
      <c r="AE158">
        <f t="shared" si="18"/>
        <v>105.75757575757578</v>
      </c>
      <c r="AF158">
        <v>26.62</v>
      </c>
      <c r="AG158">
        <v>21.26</v>
      </c>
      <c r="AH158">
        <f t="shared" si="19"/>
        <v>5.3599999999999994</v>
      </c>
      <c r="AI158" s="30">
        <v>7.56</v>
      </c>
      <c r="AJ158" s="30">
        <v>68</v>
      </c>
      <c r="AK158" s="30">
        <v>93</v>
      </c>
      <c r="AL158" s="30">
        <v>499</v>
      </c>
      <c r="AM158" s="30">
        <v>4847.3</v>
      </c>
      <c r="AN158" s="30">
        <v>0</v>
      </c>
      <c r="AO158" s="30">
        <v>19.399999999999999</v>
      </c>
      <c r="AP158" s="30">
        <v>1.2</v>
      </c>
      <c r="AQ158" s="30">
        <v>21.4</v>
      </c>
      <c r="AR158" s="30">
        <v>77.3</v>
      </c>
      <c r="AS158" s="30">
        <v>4</v>
      </c>
      <c r="AT158" s="30">
        <v>5.2</v>
      </c>
      <c r="AU158" s="30">
        <v>49.9</v>
      </c>
    </row>
    <row r="159" spans="1:47" x14ac:dyDescent="0.2">
      <c r="A159" t="s">
        <v>393</v>
      </c>
      <c r="B159">
        <v>56</v>
      </c>
      <c r="C159" t="s">
        <v>72</v>
      </c>
      <c r="D159" t="s">
        <v>278</v>
      </c>
      <c r="E159" t="s">
        <v>6</v>
      </c>
      <c r="F159" t="s">
        <v>222</v>
      </c>
      <c r="G159" t="s">
        <v>3</v>
      </c>
      <c r="H159" t="s">
        <v>112</v>
      </c>
      <c r="I159" t="s">
        <v>509</v>
      </c>
      <c r="J159">
        <v>60</v>
      </c>
      <c r="K159" s="20">
        <v>0.6</v>
      </c>
      <c r="L159">
        <v>0.88607712379261372</v>
      </c>
      <c r="M159">
        <v>0</v>
      </c>
      <c r="O159" s="26">
        <f t="shared" si="21"/>
        <v>0</v>
      </c>
      <c r="P159">
        <v>0</v>
      </c>
      <c r="Q159">
        <v>0</v>
      </c>
      <c r="R159">
        <v>0</v>
      </c>
      <c r="S159">
        <v>0</v>
      </c>
      <c r="T159">
        <f t="shared" si="17"/>
        <v>0</v>
      </c>
      <c r="U159">
        <v>0</v>
      </c>
      <c r="V159">
        <v>111.7</v>
      </c>
      <c r="W159">
        <v>56.6</v>
      </c>
      <c r="X159">
        <v>72.7</v>
      </c>
      <c r="Y159">
        <v>70</v>
      </c>
      <c r="Z159">
        <v>71.8</v>
      </c>
      <c r="AA159">
        <v>71.5</v>
      </c>
      <c r="AB159">
        <v>4.4400000000000002E-2</v>
      </c>
      <c r="AC159">
        <v>4.5900000000000003E-2</v>
      </c>
      <c r="AD159">
        <v>8.6E-3</v>
      </c>
      <c r="AE159">
        <f t="shared" si="18"/>
        <v>95.978552278820374</v>
      </c>
      <c r="AF159">
        <v>27.38</v>
      </c>
      <c r="AG159">
        <v>21.81</v>
      </c>
      <c r="AH159">
        <f t="shared" si="19"/>
        <v>5.57</v>
      </c>
      <c r="AI159" s="30">
        <v>7.21</v>
      </c>
      <c r="AJ159" s="30">
        <v>102</v>
      </c>
      <c r="AK159" s="30">
        <v>203</v>
      </c>
      <c r="AL159" s="30">
        <v>362</v>
      </c>
      <c r="AM159" s="30">
        <v>4025.4</v>
      </c>
      <c r="AN159" s="30">
        <v>0</v>
      </c>
      <c r="AO159" s="30">
        <v>18.5</v>
      </c>
      <c r="AP159" s="30">
        <v>2.8</v>
      </c>
      <c r="AQ159" s="30">
        <v>16.3</v>
      </c>
      <c r="AR159" s="30">
        <v>80.900000000000006</v>
      </c>
      <c r="AS159" s="30">
        <v>5.8</v>
      </c>
      <c r="AT159" s="30">
        <v>6.6</v>
      </c>
      <c r="AU159" s="30">
        <v>219.1</v>
      </c>
    </row>
    <row r="160" spans="1:47" x14ac:dyDescent="0.2">
      <c r="A160" t="s">
        <v>393</v>
      </c>
      <c r="B160">
        <v>57</v>
      </c>
      <c r="C160" t="s">
        <v>72</v>
      </c>
      <c r="D160" t="s">
        <v>282</v>
      </c>
      <c r="E160" t="s">
        <v>6</v>
      </c>
      <c r="F160" t="s">
        <v>222</v>
      </c>
      <c r="G160" t="s">
        <v>3</v>
      </c>
      <c r="H160" t="s">
        <v>112</v>
      </c>
      <c r="I160" t="s">
        <v>511</v>
      </c>
      <c r="J160">
        <v>80</v>
      </c>
      <c r="K160" s="20">
        <v>0.8</v>
      </c>
      <c r="L160">
        <v>1.1071487177940904</v>
      </c>
      <c r="M160">
        <v>5</v>
      </c>
      <c r="O160" s="26">
        <f t="shared" si="21"/>
        <v>83.333333333333343</v>
      </c>
      <c r="P160">
        <v>0.83333333333333348</v>
      </c>
      <c r="Q160">
        <v>1.1502619915109316</v>
      </c>
      <c r="R160">
        <v>83.333333333333343</v>
      </c>
      <c r="S160">
        <v>0</v>
      </c>
      <c r="T160">
        <f t="shared" si="17"/>
        <v>0</v>
      </c>
      <c r="U160">
        <v>0</v>
      </c>
      <c r="V160">
        <v>125.2</v>
      </c>
      <c r="W160">
        <v>50.5</v>
      </c>
      <c r="X160">
        <v>71.900000000000006</v>
      </c>
      <c r="Y160">
        <v>72</v>
      </c>
      <c r="Z160">
        <v>72.900000000000006</v>
      </c>
      <c r="AA160">
        <v>72.266666666666666</v>
      </c>
      <c r="AB160">
        <v>4.0099999999999997E-2</v>
      </c>
      <c r="AC160">
        <v>4.0800000000000003E-2</v>
      </c>
      <c r="AD160">
        <v>6.7999999999999996E-3</v>
      </c>
      <c r="AE160">
        <f t="shared" si="18"/>
        <v>97.941176470588218</v>
      </c>
      <c r="AF160">
        <v>32.21</v>
      </c>
      <c r="AG160">
        <v>21.88</v>
      </c>
      <c r="AH160">
        <f t="shared" si="19"/>
        <v>10.330000000000002</v>
      </c>
      <c r="AI160" s="30">
        <v>7.22</v>
      </c>
      <c r="AJ160" s="30">
        <v>93</v>
      </c>
      <c r="AK160" s="30">
        <v>131</v>
      </c>
      <c r="AL160" s="30">
        <v>546</v>
      </c>
      <c r="AM160" s="30">
        <v>4191.7</v>
      </c>
      <c r="AN160" s="30">
        <v>0</v>
      </c>
      <c r="AO160" s="30">
        <v>19.899999999999999</v>
      </c>
      <c r="AP160" s="30">
        <v>1.7</v>
      </c>
      <c r="AQ160" s="30">
        <v>22.9</v>
      </c>
      <c r="AR160" s="30">
        <v>75.400000000000006</v>
      </c>
      <c r="AS160" s="30">
        <v>4.7</v>
      </c>
      <c r="AT160" s="30">
        <v>5</v>
      </c>
      <c r="AU160" s="30">
        <v>133.19999999999999</v>
      </c>
    </row>
    <row r="161" spans="1:47" x14ac:dyDescent="0.2">
      <c r="A161" t="s">
        <v>393</v>
      </c>
      <c r="B161">
        <v>58</v>
      </c>
      <c r="C161" t="s">
        <v>72</v>
      </c>
      <c r="D161" t="s">
        <v>286</v>
      </c>
      <c r="E161" t="s">
        <v>6</v>
      </c>
      <c r="F161" t="s">
        <v>222</v>
      </c>
      <c r="G161" t="s">
        <v>3</v>
      </c>
      <c r="H161" t="s">
        <v>112</v>
      </c>
      <c r="I161" t="s">
        <v>513</v>
      </c>
      <c r="J161">
        <v>93.333299999999994</v>
      </c>
      <c r="K161" s="20">
        <v>0.93333299999999997</v>
      </c>
      <c r="L161">
        <v>1.309638247739543</v>
      </c>
      <c r="M161">
        <v>1</v>
      </c>
      <c r="O161" s="26">
        <f t="shared" si="21"/>
        <v>16.666666666666664</v>
      </c>
      <c r="P161">
        <v>0.16666666666666663</v>
      </c>
      <c r="Q161">
        <v>0.42053433528396506</v>
      </c>
      <c r="R161">
        <v>16.666666666666664</v>
      </c>
      <c r="S161">
        <v>0</v>
      </c>
      <c r="T161">
        <f t="shared" si="17"/>
        <v>0</v>
      </c>
      <c r="U161">
        <v>0</v>
      </c>
      <c r="V161">
        <v>130.4</v>
      </c>
      <c r="W161">
        <v>47.4</v>
      </c>
      <c r="X161">
        <v>71.8</v>
      </c>
      <c r="Y161">
        <v>71.3</v>
      </c>
      <c r="Z161">
        <v>70.400000000000006</v>
      </c>
      <c r="AA161">
        <v>71.166666666666671</v>
      </c>
      <c r="AB161">
        <v>4.2000000000000003E-2</v>
      </c>
      <c r="AC161">
        <v>2.5000000000000001E-2</v>
      </c>
      <c r="AD161">
        <v>6.8999999999999999E-3</v>
      </c>
      <c r="AE161">
        <f t="shared" si="18"/>
        <v>193.92265193370167</v>
      </c>
      <c r="AF161">
        <v>26.5</v>
      </c>
      <c r="AG161">
        <v>21.79</v>
      </c>
      <c r="AH161">
        <f t="shared" si="19"/>
        <v>4.7100000000000009</v>
      </c>
      <c r="AI161" s="30">
        <v>6.91</v>
      </c>
      <c r="AJ161" s="30">
        <v>100</v>
      </c>
      <c r="AK161" s="30">
        <v>213</v>
      </c>
      <c r="AL161" s="30">
        <v>596</v>
      </c>
      <c r="AM161" s="30">
        <v>4387.2</v>
      </c>
      <c r="AN161" s="30">
        <v>0</v>
      </c>
      <c r="AO161" s="30">
        <v>20.5</v>
      </c>
      <c r="AP161" s="30">
        <v>2.7</v>
      </c>
      <c r="AQ161" s="30">
        <v>24.2</v>
      </c>
      <c r="AR161" s="30">
        <v>73.099999999999994</v>
      </c>
      <c r="AS161" s="30">
        <v>5.9</v>
      </c>
      <c r="AT161" s="30">
        <v>5.2</v>
      </c>
      <c r="AU161" s="30">
        <v>132.4</v>
      </c>
    </row>
    <row r="162" spans="1:47" x14ac:dyDescent="0.2">
      <c r="A162" t="s">
        <v>393</v>
      </c>
      <c r="B162">
        <v>59</v>
      </c>
      <c r="C162" t="s">
        <v>72</v>
      </c>
      <c r="D162" t="s">
        <v>290</v>
      </c>
      <c r="E162" t="s">
        <v>6</v>
      </c>
      <c r="F162" t="s">
        <v>222</v>
      </c>
      <c r="G162" t="s">
        <v>3</v>
      </c>
      <c r="H162" t="s">
        <v>112</v>
      </c>
      <c r="I162" t="s">
        <v>515</v>
      </c>
      <c r="J162">
        <v>86.666699999999992</v>
      </c>
      <c r="K162" s="20">
        <v>0.86666699999999997</v>
      </c>
      <c r="L162">
        <v>1.1970046422509835</v>
      </c>
      <c r="M162">
        <v>1</v>
      </c>
      <c r="O162" s="26">
        <f t="shared" si="21"/>
        <v>16.666666666666664</v>
      </c>
      <c r="P162">
        <v>0.16666666666666663</v>
      </c>
      <c r="Q162">
        <v>0.42053433528396506</v>
      </c>
      <c r="R162">
        <v>16.666666666666664</v>
      </c>
      <c r="S162">
        <v>0</v>
      </c>
      <c r="T162">
        <f t="shared" si="17"/>
        <v>0</v>
      </c>
      <c r="U162">
        <v>0</v>
      </c>
      <c r="V162">
        <v>104</v>
      </c>
      <c r="W162">
        <v>40.4</v>
      </c>
      <c r="X162">
        <v>69.8</v>
      </c>
      <c r="Y162">
        <v>69.900000000000006</v>
      </c>
      <c r="Z162">
        <v>71.599999999999994</v>
      </c>
      <c r="AA162">
        <v>70.433333333333323</v>
      </c>
      <c r="AB162">
        <v>4.5100000000000001E-2</v>
      </c>
      <c r="AC162">
        <v>4.3400000000000001E-2</v>
      </c>
      <c r="AD162">
        <v>8.2000000000000007E-3</v>
      </c>
      <c r="AE162">
        <f t="shared" si="18"/>
        <v>104.82954545454545</v>
      </c>
      <c r="AF162">
        <v>25.31</v>
      </c>
      <c r="AG162">
        <v>22.09</v>
      </c>
      <c r="AH162">
        <f t="shared" si="19"/>
        <v>3.2199999999999989</v>
      </c>
      <c r="AI162" s="30">
        <v>7.04</v>
      </c>
      <c r="AJ162" s="30">
        <v>99</v>
      </c>
      <c r="AK162" s="30">
        <v>208</v>
      </c>
      <c r="AL162" s="30">
        <v>627</v>
      </c>
      <c r="AM162" s="30">
        <v>4622.3</v>
      </c>
      <c r="AN162" s="30">
        <v>0</v>
      </c>
      <c r="AO162" s="30">
        <v>20.8</v>
      </c>
      <c r="AP162" s="30">
        <v>2.6</v>
      </c>
      <c r="AQ162" s="30">
        <v>25.2</v>
      </c>
      <c r="AR162" s="30">
        <v>72.3</v>
      </c>
      <c r="AS162" s="30">
        <v>5.6</v>
      </c>
      <c r="AT162" s="30">
        <v>5.4</v>
      </c>
      <c r="AU162" s="30">
        <v>125.3</v>
      </c>
    </row>
    <row r="163" spans="1:47" x14ac:dyDescent="0.2">
      <c r="A163" t="s">
        <v>393</v>
      </c>
      <c r="B163">
        <v>60</v>
      </c>
      <c r="C163" t="s">
        <v>72</v>
      </c>
      <c r="D163" t="s">
        <v>517</v>
      </c>
      <c r="E163" t="s">
        <v>6</v>
      </c>
      <c r="F163" t="s">
        <v>222</v>
      </c>
      <c r="G163" t="s">
        <v>3</v>
      </c>
      <c r="H163" t="s">
        <v>112</v>
      </c>
      <c r="I163" t="s">
        <v>518</v>
      </c>
      <c r="J163">
        <v>66.666700000000006</v>
      </c>
      <c r="K163" s="20">
        <v>0.66666700000000001</v>
      </c>
      <c r="L163">
        <v>0.95531697167794416</v>
      </c>
      <c r="M163">
        <v>0</v>
      </c>
      <c r="O163" s="26">
        <f t="shared" si="21"/>
        <v>0</v>
      </c>
      <c r="P163">
        <v>0</v>
      </c>
      <c r="Q163">
        <v>0</v>
      </c>
      <c r="R163">
        <v>0</v>
      </c>
      <c r="S163">
        <v>0</v>
      </c>
      <c r="T163">
        <f t="shared" si="17"/>
        <v>0</v>
      </c>
      <c r="U163">
        <v>0</v>
      </c>
      <c r="V163">
        <v>120.6</v>
      </c>
      <c r="W163">
        <v>47.3</v>
      </c>
      <c r="X163">
        <v>70.900000000000006</v>
      </c>
      <c r="Y163">
        <v>71</v>
      </c>
      <c r="Z163">
        <v>71.8</v>
      </c>
      <c r="AA163">
        <v>71.233333333333334</v>
      </c>
      <c r="AB163">
        <v>4.5600000000000002E-2</v>
      </c>
      <c r="AC163">
        <v>4.6100000000000002E-2</v>
      </c>
      <c r="AD163">
        <v>8.0999999999999996E-3</v>
      </c>
      <c r="AE163">
        <f t="shared" si="18"/>
        <v>98.68421052631578</v>
      </c>
      <c r="AF163">
        <v>26.28</v>
      </c>
      <c r="AG163">
        <v>21.64</v>
      </c>
      <c r="AH163">
        <f t="shared" si="19"/>
        <v>4.6400000000000006</v>
      </c>
      <c r="AI163" s="30">
        <v>7.11</v>
      </c>
      <c r="AJ163" s="30">
        <v>118</v>
      </c>
      <c r="AK163" s="30">
        <v>214</v>
      </c>
      <c r="AL163" s="30">
        <v>668</v>
      </c>
      <c r="AM163" s="30">
        <v>5106.2</v>
      </c>
      <c r="AN163" s="30">
        <v>0</v>
      </c>
      <c r="AO163" s="30">
        <v>21.1</v>
      </c>
      <c r="AP163" s="30">
        <v>2.6</v>
      </c>
      <c r="AQ163" s="30">
        <v>26.4</v>
      </c>
      <c r="AR163" s="30">
        <v>71</v>
      </c>
      <c r="AS163" s="30">
        <v>4.9000000000000004</v>
      </c>
      <c r="AT163" s="30">
        <v>5.6</v>
      </c>
      <c r="AU163" s="30">
        <v>164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336F-7514-45E9-81E8-B209380ACB33}">
  <dimension ref="A1:A47"/>
  <sheetViews>
    <sheetView workbookViewId="0">
      <selection activeCell="J8" sqref="J8"/>
    </sheetView>
  </sheetViews>
  <sheetFormatPr baseColWidth="10" defaultColWidth="8.83203125" defaultRowHeight="15" x14ac:dyDescent="0.2"/>
  <sheetData>
    <row r="1" spans="1:1" x14ac:dyDescent="0.2">
      <c r="A1" t="s">
        <v>542</v>
      </c>
    </row>
    <row r="2" spans="1:1" x14ac:dyDescent="0.2">
      <c r="A2" t="s">
        <v>543</v>
      </c>
    </row>
    <row r="3" spans="1:1" x14ac:dyDescent="0.2">
      <c r="A3" t="s">
        <v>544</v>
      </c>
    </row>
    <row r="4" spans="1:1" x14ac:dyDescent="0.2">
      <c r="A4" t="s">
        <v>545</v>
      </c>
    </row>
    <row r="5" spans="1:1" x14ac:dyDescent="0.2">
      <c r="A5" t="s">
        <v>546</v>
      </c>
    </row>
    <row r="6" spans="1:1" x14ac:dyDescent="0.2">
      <c r="A6" t="s">
        <v>547</v>
      </c>
    </row>
    <row r="7" spans="1:1" x14ac:dyDescent="0.2">
      <c r="A7" t="s">
        <v>548</v>
      </c>
    </row>
    <row r="8" spans="1:1" x14ac:dyDescent="0.2">
      <c r="A8" t="s">
        <v>549</v>
      </c>
    </row>
    <row r="9" spans="1:1" x14ac:dyDescent="0.2">
      <c r="A9" t="s">
        <v>550</v>
      </c>
    </row>
    <row r="10" spans="1:1" x14ac:dyDescent="0.2">
      <c r="A10" t="s">
        <v>551</v>
      </c>
    </row>
    <row r="11" spans="1:1" x14ac:dyDescent="0.2">
      <c r="A11" t="s">
        <v>552</v>
      </c>
    </row>
    <row r="12" spans="1:1" x14ac:dyDescent="0.2">
      <c r="A12" t="s">
        <v>553</v>
      </c>
    </row>
    <row r="13" spans="1:1" x14ac:dyDescent="0.2">
      <c r="A13" t="s">
        <v>554</v>
      </c>
    </row>
    <row r="14" spans="1:1" x14ac:dyDescent="0.2">
      <c r="A14" t="s">
        <v>555</v>
      </c>
    </row>
    <row r="15" spans="1:1" x14ac:dyDescent="0.2">
      <c r="A15" t="s">
        <v>556</v>
      </c>
    </row>
    <row r="16" spans="1:1" x14ac:dyDescent="0.2">
      <c r="A16" t="s">
        <v>557</v>
      </c>
    </row>
    <row r="17" spans="1:1" x14ac:dyDescent="0.2">
      <c r="A17" t="s">
        <v>558</v>
      </c>
    </row>
    <row r="18" spans="1:1" x14ac:dyDescent="0.2">
      <c r="A18" t="s">
        <v>559</v>
      </c>
    </row>
    <row r="19" spans="1:1" x14ac:dyDescent="0.2">
      <c r="A19" t="s">
        <v>560</v>
      </c>
    </row>
    <row r="20" spans="1:1" x14ac:dyDescent="0.2">
      <c r="A20" t="s">
        <v>561</v>
      </c>
    </row>
    <row r="21" spans="1:1" x14ac:dyDescent="0.2">
      <c r="A21" t="s">
        <v>562</v>
      </c>
    </row>
    <row r="22" spans="1:1" x14ac:dyDescent="0.2">
      <c r="A22" t="s">
        <v>563</v>
      </c>
    </row>
    <row r="23" spans="1:1" x14ac:dyDescent="0.2">
      <c r="A23" t="s">
        <v>564</v>
      </c>
    </row>
    <row r="24" spans="1:1" x14ac:dyDescent="0.2">
      <c r="A24" t="s">
        <v>565</v>
      </c>
    </row>
    <row r="25" spans="1:1" x14ac:dyDescent="0.2">
      <c r="A25" t="s">
        <v>566</v>
      </c>
    </row>
    <row r="26" spans="1:1" x14ac:dyDescent="0.2">
      <c r="A26" t="s">
        <v>567</v>
      </c>
    </row>
    <row r="27" spans="1:1" x14ac:dyDescent="0.2">
      <c r="A27" s="1" t="s">
        <v>526</v>
      </c>
    </row>
    <row r="28" spans="1:1" x14ac:dyDescent="0.2">
      <c r="A28" s="1" t="s">
        <v>51</v>
      </c>
    </row>
    <row r="29" spans="1:1" x14ac:dyDescent="0.2">
      <c r="A29" s="1" t="s">
        <v>527</v>
      </c>
    </row>
    <row r="30" spans="1:1" x14ac:dyDescent="0.2">
      <c r="A30" s="1" t="s">
        <v>53</v>
      </c>
    </row>
    <row r="31" spans="1:1" x14ac:dyDescent="0.2">
      <c r="A31" s="1" t="s">
        <v>528</v>
      </c>
    </row>
    <row r="32" spans="1:1" x14ac:dyDescent="0.2">
      <c r="A32" t="s">
        <v>568</v>
      </c>
    </row>
    <row r="33" spans="1:1" x14ac:dyDescent="0.2">
      <c r="A33" t="s">
        <v>569</v>
      </c>
    </row>
    <row r="34" spans="1:1" x14ac:dyDescent="0.2">
      <c r="A34" t="s">
        <v>570</v>
      </c>
    </row>
    <row r="37" spans="1:1" x14ac:dyDescent="0.2">
      <c r="A37" s="12" t="s">
        <v>571</v>
      </c>
    </row>
    <row r="38" spans="1:1" x14ac:dyDescent="0.2">
      <c r="A38" t="s">
        <v>572</v>
      </c>
    </row>
    <row r="39" spans="1:1" x14ac:dyDescent="0.2">
      <c r="A39" t="s">
        <v>573</v>
      </c>
    </row>
    <row r="40" spans="1:1" x14ac:dyDescent="0.2">
      <c r="A40" t="s">
        <v>574</v>
      </c>
    </row>
    <row r="41" spans="1:1" x14ac:dyDescent="0.2">
      <c r="A41" t="s">
        <v>575</v>
      </c>
    </row>
    <row r="42" spans="1:1" x14ac:dyDescent="0.2">
      <c r="A42" t="s">
        <v>576</v>
      </c>
    </row>
    <row r="43" spans="1:1" x14ac:dyDescent="0.2">
      <c r="A43" t="s">
        <v>577</v>
      </c>
    </row>
    <row r="44" spans="1:1" x14ac:dyDescent="0.2">
      <c r="A44" t="s">
        <v>578</v>
      </c>
    </row>
    <row r="45" spans="1:1" x14ac:dyDescent="0.2">
      <c r="A45" t="s">
        <v>579</v>
      </c>
    </row>
    <row r="46" spans="1:1" x14ac:dyDescent="0.2">
      <c r="A46" t="s">
        <v>580</v>
      </c>
    </row>
    <row r="47" spans="1:1" x14ac:dyDescent="0.2">
      <c r="A47" t="s">
        <v>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748E-0AE0-4399-815A-E0D30305327E}">
  <dimension ref="A1:AK55"/>
  <sheetViews>
    <sheetView topLeftCell="C1" workbookViewId="0">
      <selection activeCell="L13" sqref="L13"/>
    </sheetView>
  </sheetViews>
  <sheetFormatPr baseColWidth="10" defaultColWidth="8.83203125" defaultRowHeight="15" x14ac:dyDescent="0.2"/>
  <cols>
    <col min="6" max="28" width="9.33203125" bestFit="1" customWidth="1"/>
  </cols>
  <sheetData>
    <row r="1" spans="1:37" x14ac:dyDescent="0.2">
      <c r="A1" t="s">
        <v>582</v>
      </c>
      <c r="B1" t="s">
        <v>583</v>
      </c>
      <c r="C1" t="s">
        <v>584</v>
      </c>
      <c r="D1" t="s">
        <v>585</v>
      </c>
      <c r="E1" t="s">
        <v>25</v>
      </c>
      <c r="F1" t="s">
        <v>586</v>
      </c>
      <c r="G1" t="s">
        <v>29</v>
      </c>
      <c r="H1" t="s">
        <v>587</v>
      </c>
      <c r="I1" s="4" t="s">
        <v>32</v>
      </c>
      <c r="J1" s="9" t="s">
        <v>33</v>
      </c>
      <c r="K1" s="3" t="s">
        <v>37</v>
      </c>
      <c r="L1" s="9" t="s">
        <v>41</v>
      </c>
      <c r="M1" s="4" t="s">
        <v>44</v>
      </c>
      <c r="N1" s="1" t="s">
        <v>45</v>
      </c>
      <c r="O1" s="10" t="s">
        <v>524</v>
      </c>
      <c r="P1" s="5" t="s">
        <v>47</v>
      </c>
      <c r="Q1" s="10" t="s">
        <v>525</v>
      </c>
      <c r="R1" s="10" t="s">
        <v>49</v>
      </c>
      <c r="S1" s="1" t="s">
        <v>526</v>
      </c>
      <c r="T1" s="11" t="s">
        <v>51</v>
      </c>
      <c r="U1" s="5" t="s">
        <v>527</v>
      </c>
      <c r="V1" s="10" t="s">
        <v>53</v>
      </c>
      <c r="W1" s="1" t="s">
        <v>528</v>
      </c>
      <c r="X1" s="1" t="s">
        <v>529</v>
      </c>
      <c r="Y1" s="1" t="s">
        <v>530</v>
      </c>
      <c r="Z1" s="1" t="s">
        <v>57</v>
      </c>
      <c r="AA1" s="2" t="s">
        <v>588</v>
      </c>
      <c r="AB1" s="2" t="s">
        <v>589</v>
      </c>
      <c r="AC1" s="6" t="s">
        <v>590</v>
      </c>
      <c r="AD1" s="6" t="s">
        <v>591</v>
      </c>
      <c r="AE1" s="6" t="s">
        <v>592</v>
      </c>
      <c r="AF1" s="6" t="s">
        <v>593</v>
      </c>
      <c r="AG1" s="2" t="s">
        <v>594</v>
      </c>
      <c r="AH1" s="7" t="s">
        <v>595</v>
      </c>
      <c r="AI1" s="6" t="s">
        <v>596</v>
      </c>
      <c r="AJ1" s="8" t="s">
        <v>597</v>
      </c>
      <c r="AK1" s="6" t="s">
        <v>598</v>
      </c>
    </row>
    <row r="2" spans="1:37" x14ac:dyDescent="0.2">
      <c r="A2">
        <v>1</v>
      </c>
      <c r="B2" t="s">
        <v>599</v>
      </c>
      <c r="C2" t="s">
        <v>600</v>
      </c>
      <c r="D2">
        <f>AVERAGE('Raw Data'!K2:K10,'Raw Data'!K56:K63)</f>
        <v>0</v>
      </c>
      <c r="E2">
        <f>AVERAGE('Raw Data'!M2:M10,'Raw Data'!M56:M63)</f>
        <v>0</v>
      </c>
      <c r="F2">
        <f>AVERAGE('Raw Data'!O2:O10,'Raw Data'!O56:O63)</f>
        <v>0</v>
      </c>
      <c r="G2">
        <f>AVERAGE('Raw Data'!S2:S10,'Raw Data'!S56:S63)</f>
        <v>0</v>
      </c>
      <c r="H2">
        <f>AVERAGE('Raw Data'!T2:T10)</f>
        <v>0</v>
      </c>
      <c r="I2">
        <f>AVERAGE('Raw Data'!V2:V10)</f>
        <v>91.87777777777778</v>
      </c>
      <c r="J2">
        <f>AVERAGE('Raw Data'!W2:W10)</f>
        <v>42.788888888888884</v>
      </c>
      <c r="K2">
        <f>AVERAGE('Raw Data'!AA2:AA10)</f>
        <v>83.581481481481489</v>
      </c>
      <c r="L2">
        <f>AVERAGE('Raw Data'!AE2:AE10,'Raw Data'!AE56:AE63)</f>
        <v>71.032358730892568</v>
      </c>
      <c r="M2">
        <f>AVERAGE('Raw Data'!AH2:AH10)</f>
        <v>6.5444444444444434</v>
      </c>
      <c r="N2">
        <f>AVERAGE('Raw Data'!AI2:AI10)</f>
        <v>7.2211111111111101</v>
      </c>
      <c r="O2">
        <f>AVERAGE('Raw Data'!AJ2:AJ10)</f>
        <v>67.111111111111114</v>
      </c>
      <c r="P2">
        <f>AVERAGE('Raw Data'!AK2:AK10)</f>
        <v>127.22222222222223</v>
      </c>
      <c r="Q2">
        <f>AVERAGE('Raw Data'!AL2:AL10)</f>
        <v>390.22222222222223</v>
      </c>
      <c r="R2">
        <f>AVERAGE('Raw Data'!AM2:AM10)</f>
        <v>2856.7</v>
      </c>
      <c r="S2">
        <f>AVERAGE('Raw Data'!AN2:AN10)</f>
        <v>0</v>
      </c>
      <c r="T2">
        <f>AVERAGE('Raw Data'!AO2:AO10)</f>
        <v>17.866666666666664</v>
      </c>
      <c r="U2">
        <f>AVERAGE('Raw Data'!AP2:AP10)</f>
        <v>1.8333333333333333</v>
      </c>
      <c r="V2">
        <f>AVERAGE('Raw Data'!AQ2:AQ10)</f>
        <v>18.155555555555551</v>
      </c>
      <c r="W2">
        <f>AVERAGE('Raw Data'!AR2:AR10)</f>
        <v>80.01111111111112</v>
      </c>
      <c r="X2">
        <f>AVERAGE('Raw Data'!AS2:AS10)</f>
        <v>4.9333333333333336</v>
      </c>
      <c r="Y2">
        <f>AVERAGE('Raw Data'!AT2:AT10)</f>
        <v>4.655555555555555</v>
      </c>
      <c r="Z2">
        <f>AVERAGE('Raw Data'!AU2:AU10)</f>
        <v>28.966666666666665</v>
      </c>
      <c r="AA2">
        <f>AVERAGE('Raw Data'!AZ2:AZ10)</f>
        <v>2.349291111111111</v>
      </c>
      <c r="AB2">
        <f>AVERAGE('Raw Data'!BA2:BA10)</f>
        <v>0.14545555555555556</v>
      </c>
      <c r="AC2">
        <f>AVERAGE('Raw Data'!BB2:BB10)</f>
        <v>4.4557000000000002</v>
      </c>
      <c r="AD2">
        <f>AVERAGE('Raw Data'!BC2:BC10)</f>
        <v>0.70210000000000006</v>
      </c>
      <c r="AE2">
        <f>AVERAGE('Raw Data'!BD2:BD10)</f>
        <v>0.3204555555555556</v>
      </c>
      <c r="AF2">
        <f>AVERAGE('Raw Data'!BE2:BE10)</f>
        <v>0.17842222222222218</v>
      </c>
      <c r="AG2">
        <f>AVERAGE('Raw Data'!BF2:BF10)</f>
        <v>51.127777777777773</v>
      </c>
      <c r="AH2">
        <f>AVERAGE('Raw Data'!BG2:BG10)</f>
        <v>64.081111111111099</v>
      </c>
      <c r="AI2">
        <f>AVERAGE('Raw Data'!BH2:BH10)</f>
        <v>5.8655555555555559</v>
      </c>
      <c r="AJ2">
        <f>AVERAGE('Raw Data'!BI2:BI10)</f>
        <v>12.562222222222223</v>
      </c>
      <c r="AK2">
        <f>AVERAGE('Raw Data'!BJ2:BJ10)</f>
        <v>31.687777777777782</v>
      </c>
    </row>
    <row r="3" spans="1:37" x14ac:dyDescent="0.2">
      <c r="A3" t="s">
        <v>601</v>
      </c>
      <c r="B3" t="s">
        <v>599</v>
      </c>
      <c r="C3" t="s">
        <v>602</v>
      </c>
      <c r="D3">
        <f>AVERAGE('Raw Data'!K11:K12,'Raw Data'!K14,'Raw Data'!K17:K18,'Raw Data'!K64,'Raw Data'!K68,'Raw Data'!K71)</f>
        <v>0.47499916666624997</v>
      </c>
      <c r="E3">
        <f>AVERAGE('Raw Data'!M11:M12,'Raw Data'!M14,'Raw Data'!M17:M18,'Raw Data'!M64,'Raw Data'!M68,'Raw Data'!M71)</f>
        <v>0</v>
      </c>
      <c r="F3">
        <f>AVERAGE('Raw Data'!O11:O12,'Raw Data'!O14,'Raw Data'!O17:O18,'Raw Data'!O64,'Raw Data'!O68,'Raw Data'!O71)</f>
        <v>0</v>
      </c>
      <c r="G3">
        <f>AVERAGE('Raw Data'!S11:S12,'Raw Data'!S14,'Raw Data'!S17:S18,'Raw Data'!S64,'Raw Data'!S68,'Raw Data'!S71)</f>
        <v>0</v>
      </c>
      <c r="H3">
        <f>AVERAGE('Raw Data'!T11:T12,'Raw Data'!T14,'Raw Data'!T17:T18,'Raw Data'!T64,'Raw Data'!T68,'Raw Data'!T71)</f>
        <v>0</v>
      </c>
      <c r="I3">
        <f>AVERAGE('Raw Data'!V11:V12,'Raw Data'!V14,'Raw Data'!V17:V18,'Raw Data'!V64,'Raw Data'!V68,'Raw Data'!V71)</f>
        <v>96.537499999999994</v>
      </c>
      <c r="J3">
        <f>AVERAGE('Raw Data'!W11:W12,'Raw Data'!W14,'Raw Data'!W17:W18,'Raw Data'!W64,'Raw Data'!W68,'Raw Data'!W71)</f>
        <v>38.162500000000001</v>
      </c>
      <c r="K3">
        <f>AVERAGE('Raw Data'!AA11:AA12,'Raw Data'!AA14,'Raw Data'!AA17:AA18,'Raw Data'!AA64,'Raw Data'!AA68,'Raw Data'!AA71)</f>
        <v>82.924999999999997</v>
      </c>
      <c r="L3">
        <f>AVERAGE('Raw Data'!AE11:AE12,'Raw Data'!AE14,'Raw Data'!AE17:AE18,'Raw Data'!AE64,'Raw Data'!AE68,'Raw Data'!AE71)</f>
        <v>79.82995748060253</v>
      </c>
      <c r="M3">
        <f>AVERAGE('Raw Data'!AH11:AH12,'Raw Data'!AH14,'Raw Data'!AH17:AH18,'Raw Data'!AH64,'Raw Data'!AH68,'Raw Data'!AH71)</f>
        <v>7.9162500000000016</v>
      </c>
      <c r="N3">
        <f>AVERAGE('Raw Data'!AI11:AI12,'Raw Data'!AI14,'Raw Data'!AI17:AI18,'Raw Data'!AI64,'Raw Data'!AI68,'Raw Data'!AI71)</f>
        <v>7.0987499999999999</v>
      </c>
      <c r="O3">
        <f>AVERAGE('Raw Data'!AJ11:AJ12,'Raw Data'!AJ14,'Raw Data'!AJ17:AJ18,'Raw Data'!AJ64,'Raw Data'!AJ68,'Raw Data'!AJ71)</f>
        <v>71.75</v>
      </c>
      <c r="P3">
        <f>AVERAGE('Raw Data'!AK11:AK12,'Raw Data'!AK14,'Raw Data'!AK17:AK18,'Raw Data'!AK64,'Raw Data'!AK68,'Raw Data'!AK71)</f>
        <v>130.375</v>
      </c>
      <c r="Q3">
        <f>AVERAGE('Raw Data'!AL11:AL12,'Raw Data'!AL14,'Raw Data'!AL17:AL18,'Raw Data'!AL64,'Raw Data'!AL68,'Raw Data'!AL71)</f>
        <v>431.625</v>
      </c>
      <c r="R3">
        <f>AVERAGE('Raw Data'!AM11:AM12,'Raw Data'!AM14,'Raw Data'!AM17:AM18,'Raw Data'!AM64,'Raw Data'!AM68,'Raw Data'!AM71)</f>
        <v>3207.8750000000005</v>
      </c>
      <c r="S3">
        <f>AVERAGE('Raw Data'!AN11:AN12,'Raw Data'!AN14,'Raw Data'!AN17:AN18,'Raw Data'!AN64,'Raw Data'!AN68,'Raw Data'!AN71)</f>
        <v>0.25</v>
      </c>
      <c r="T3">
        <f>AVERAGE('Raw Data'!AO11:AO12,'Raw Data'!AO14,'Raw Data'!AO17:AO18,'Raw Data'!AO64,'Raw Data'!AO68,'Raw Data'!AO71)</f>
        <v>18.875</v>
      </c>
      <c r="U3">
        <f>AVERAGE('Raw Data'!AP11:AP12,'Raw Data'!AP14,'Raw Data'!AP17:AP18,'Raw Data'!AP64,'Raw Data'!AP68,'Raw Data'!AP71)</f>
        <v>1.7625</v>
      </c>
      <c r="V3">
        <f>AVERAGE('Raw Data'!AQ11:AQ12,'Raw Data'!AQ14,'Raw Data'!AQ17:AQ18,'Raw Data'!AQ64,'Raw Data'!AQ68,'Raw Data'!AQ71)</f>
        <v>19.012499999999999</v>
      </c>
      <c r="W3">
        <f>AVERAGE('Raw Data'!AR11:AR12,'Raw Data'!AR14,'Raw Data'!AR17:AR18,'Raw Data'!AR64,'Raw Data'!AR68,'Raw Data'!AR71)</f>
        <v>78</v>
      </c>
      <c r="X3">
        <f>AVERAGE('Raw Data'!AS11:AS12,'Raw Data'!AS14,'Raw Data'!AS17:AS18,'Raw Data'!AS64,'Raw Data'!AS68,'Raw Data'!AS71)</f>
        <v>4.5875000000000004</v>
      </c>
      <c r="Y3">
        <f>AVERAGE('Raw Data'!AT11:AT12,'Raw Data'!AT14,'Raw Data'!AT17:AT18,'Raw Data'!AT64,'Raw Data'!AT68,'Raw Data'!AT71)</f>
        <v>4.7374999999999998</v>
      </c>
      <c r="Z3">
        <f>AVERAGE('Raw Data'!AU11:AU12,'Raw Data'!AU14,'Raw Data'!AU17:AU18,'Raw Data'!AU64,'Raw Data'!AU68,'Raw Data'!AU71)</f>
        <v>37.037499999999994</v>
      </c>
      <c r="AA3">
        <f>AVERAGE('Raw Data'!AZ11:AZ12,'Raw Data'!AZ14,'Raw Data'!AZ17:AZ18,'Raw Data'!AZ64,'Raw Data'!AZ68,'Raw Data'!AZ71)</f>
        <v>2.3848440000000002</v>
      </c>
      <c r="AB3">
        <f>AVERAGE('Raw Data'!BA11:BA12,'Raw Data'!BA14,'Raw Data'!BA17:BA18,'Raw Data'!BA64,'Raw Data'!BA68,'Raw Data'!BA71)</f>
        <v>0.14094000000000001</v>
      </c>
      <c r="AC3">
        <f>AVERAGE('Raw Data'!BB11:BB12,'Raw Data'!BB14,'Raw Data'!BB17:BB18,'Raw Data'!BB64,'Raw Data'!BB68,'Raw Data'!BB71)</f>
        <v>4.5221</v>
      </c>
      <c r="AD3">
        <f>AVERAGE('Raw Data'!BC11:BC12,'Raw Data'!BC14,'Raw Data'!BC17:BC18,'Raw Data'!BC64,'Raw Data'!BC68,'Raw Data'!BC71)</f>
        <v>0.6930400000000001</v>
      </c>
      <c r="AE3">
        <f>AVERAGE('Raw Data'!BD11:BD12,'Raw Data'!BD14,'Raw Data'!BD17:BD18,'Raw Data'!BD64,'Raw Data'!BD68,'Raw Data'!BD71)</f>
        <v>0.32866000000000001</v>
      </c>
      <c r="AF3">
        <f>AVERAGE('Raw Data'!BE11:BE12,'Raw Data'!BE14,'Raw Data'!BE17:BE18,'Raw Data'!BE64,'Raw Data'!BE68,'Raw Data'!BE71)</f>
        <v>0.17673999999999998</v>
      </c>
      <c r="AG3">
        <f>AVERAGE('Raw Data'!BF11:BF12,'Raw Data'!BF14,'Raw Data'!BF17:BF18,'Raw Data'!BF64,'Raw Data'!BF68,'Raw Data'!BF71)</f>
        <v>53.73599999999999</v>
      </c>
      <c r="AH3">
        <f>AVERAGE('Raw Data'!BG11:BG12,'Raw Data'!BG14,'Raw Data'!BG17:BG18,'Raw Data'!BG64,'Raw Data'!BG68,'Raw Data'!BG71)</f>
        <v>68.712000000000018</v>
      </c>
      <c r="AI3">
        <f>AVERAGE('Raw Data'!BH11:BH12,'Raw Data'!BH14,'Raw Data'!BH17:BH18,'Raw Data'!BH64,'Raw Data'!BH68,'Raw Data'!BH71)</f>
        <v>6.14</v>
      </c>
      <c r="AJ3">
        <f>AVERAGE('Raw Data'!BI11:BI12,'Raw Data'!BI14,'Raw Data'!BI17:BI18,'Raw Data'!BI64,'Raw Data'!BI68,'Raw Data'!BI71)</f>
        <v>13.425999999999998</v>
      </c>
      <c r="AK3">
        <f>AVERAGE('Raw Data'!BJ11:BJ12,'Raw Data'!BJ14,'Raw Data'!BJ17:BJ18,'Raw Data'!BJ64,'Raw Data'!BJ68,'Raw Data'!BJ71)</f>
        <v>33.129999999999995</v>
      </c>
    </row>
    <row r="4" spans="1:37" x14ac:dyDescent="0.2">
      <c r="A4" t="s">
        <v>603</v>
      </c>
      <c r="B4" t="s">
        <v>599</v>
      </c>
      <c r="C4" t="s">
        <v>602</v>
      </c>
      <c r="D4">
        <f>AVERAGE('Raw Data'!K13,'Raw Data'!K15:K16,'Raw Data'!K19,'Raw Data'!K65:K67,'Raw Data'!K69:K70)</f>
        <v>0.468252888888889</v>
      </c>
      <c r="E4">
        <f>AVERAGE('Raw Data'!O13,'Raw Data'!O15:O16,'Raw Data'!O19,'Raw Data'!M65:M67,'Raw Data'!M69:M70)</f>
        <v>1.6666666666666667</v>
      </c>
      <c r="F4">
        <f>AVERAGE('Raw Data'!S13,'Raw Data'!S15:S16,'Raw Data'!S19,'Raw Data'!O65:O67,'Raw Data'!O69:O70)</f>
        <v>0.24074074074074073</v>
      </c>
      <c r="G4">
        <f>AVERAGE('Raw Data'!T13,'Raw Data'!T15:T16,'Raw Data'!T19,'Raw Data'!S65:S67,'Raw Data'!S69:S70)</f>
        <v>0</v>
      </c>
      <c r="H4">
        <f>AVERAGE('Raw Data'!T13,'Raw Data'!T15:T16,'Raw Data'!T19,'Raw Data'!T65:T67,'Raw Data'!T69:T70)</f>
        <v>0</v>
      </c>
      <c r="I4">
        <f>AVERAGE('Raw Data'!V13,'Raw Data'!V15:V16,'Raw Data'!V19,'Raw Data'!V65:V67,'Raw Data'!V69:V70)</f>
        <v>104.16666666666667</v>
      </c>
      <c r="J4">
        <f>AVERAGE('Raw Data'!W13,'Raw Data'!W15:W16,'Raw Data'!W19,'Raw Data'!W65:W67,'Raw Data'!W69:W70)</f>
        <v>39.5</v>
      </c>
      <c r="K4">
        <f>AVERAGE('Raw Data'!AA13,'Raw Data'!AA15:AA16,'Raw Data'!AA19,'Raw Data'!AA65:AA67,'Raw Data'!AA69:AA70)</f>
        <v>81.825925925925901</v>
      </c>
      <c r="L4">
        <f>AVERAGE('Raw Data'!AE13,'Raw Data'!AE15:AE16,'Raw Data'!AE19,'Raw Data'!AE65:AE67,'Raw Data'!AE69:AE70)</f>
        <v>77.055550810502638</v>
      </c>
      <c r="M4">
        <f>AVERAGE('Raw Data'!AH13,'Raw Data'!AH15:AH16,'Raw Data'!AH19,'Raw Data'!AH65:AH67,'Raw Data'!AH69:AH70)</f>
        <v>8.464444444444446</v>
      </c>
      <c r="N4">
        <f>AVERAGE('Raw Data'!AI13,'Raw Data'!AI15:AI16,'Raw Data'!AI19,'Raw Data'!AI65:AI67,'Raw Data'!AI69:AI70)</f>
        <v>7.2277777777777779</v>
      </c>
      <c r="O4">
        <f>AVERAGE('Raw Data'!AJ13,'Raw Data'!AJ15:AJ16,'Raw Data'!AJ19,'Raw Data'!AJ65:AJ67,'Raw Data'!AJ69:AJ70)</f>
        <v>72.777777777777771</v>
      </c>
      <c r="P4">
        <f>AVERAGE('Raw Data'!AK13,'Raw Data'!AK15:AK16,'Raw Data'!AK19,'Raw Data'!AK65:AK67,'Raw Data'!AK69:AK70)</f>
        <v>104.88888888888889</v>
      </c>
      <c r="Q4">
        <f>AVERAGE('Raw Data'!AL13,'Raw Data'!AL15:AL16,'Raw Data'!AL19,'Raw Data'!AL65:AL67,'Raw Data'!AL69:AL70)</f>
        <v>440.22222222222223</v>
      </c>
      <c r="R4">
        <f>AVERAGE('Raw Data'!AM13,'Raw Data'!AM15:AM16,'Raw Data'!AM19,'Raw Data'!AM65:AM67,'Raw Data'!AM69:AM70)</f>
        <v>3421.9333333333334</v>
      </c>
      <c r="S4">
        <f>AVERAGE('Raw Data'!AN13,'Raw Data'!AN15:AN16,'Raw Data'!AN19,'Raw Data'!AN65:AN67,'Raw Data'!AN69:AN70)</f>
        <v>0</v>
      </c>
      <c r="T4">
        <f>AVERAGE('Raw Data'!AO13,'Raw Data'!AO15:AO16,'Raw Data'!AO19,'Raw Data'!AO65:AO67,'Raw Data'!AO69:AO70)</f>
        <v>18.911111111111111</v>
      </c>
      <c r="U4">
        <f>AVERAGE('Raw Data'!AP13,'Raw Data'!AP15:AP16,'Raw Data'!AP19,'Raw Data'!AP65:AP67,'Raw Data'!AP69:AP70)</f>
        <v>1.4333333333333331</v>
      </c>
      <c r="V4">
        <f>AVERAGE('Raw Data'!AQ13,'Raw Data'!AQ15:AQ16,'Raw Data'!AQ19,'Raw Data'!AQ65:AQ67,'Raw Data'!AQ69:AQ70)</f>
        <v>19.366666666666667</v>
      </c>
      <c r="W4">
        <f>AVERAGE('Raw Data'!AR13,'Raw Data'!AR15:AR16,'Raw Data'!AR19,'Raw Data'!AR65:AR67,'Raw Data'!AR69:AR70)</f>
        <v>79.222222222222214</v>
      </c>
      <c r="X4">
        <f>AVERAGE('Raw Data'!AS13,'Raw Data'!AS15:AS16,'Raw Data'!AS19,'Raw Data'!AS65:AS67,'Raw Data'!AS69:AS70)</f>
        <v>4.7111111111111121</v>
      </c>
      <c r="Y4">
        <f>AVERAGE('Raw Data'!AT13,'Raw Data'!AT15:AT16,'Raw Data'!AT19,'Raw Data'!AT65:AT67,'Raw Data'!AT69:AT70)</f>
        <v>4.6999999999999993</v>
      </c>
      <c r="Z4">
        <f>AVERAGE('Raw Data'!AU13,'Raw Data'!AU15:AU16,'Raw Data'!AU19,'Raw Data'!AU65:AU67,'Raw Data'!AU69:AU70)</f>
        <v>35.63333333333334</v>
      </c>
      <c r="AA4">
        <f>AVERAGE('Raw Data'!AZ13,'Raw Data'!AZ15:AZ16,'Raw Data'!AZ19,'Raw Data'!AZ65:AZ67,'Raw Data'!AZ69:AZ70)</f>
        <v>2.059275</v>
      </c>
      <c r="AB4">
        <f>AVERAGE('Raw Data'!BA13,'Raw Data'!BA15:BA16,'Raw Data'!BA19,'Raw Data'!BA65:BA67,'Raw Data'!BA69:BA70)</f>
        <v>0.14579999999999999</v>
      </c>
      <c r="AC4">
        <f>AVERAGE('Raw Data'!BB13,'Raw Data'!BB15:BB16,'Raw Data'!BB19,'Raw Data'!BB65:BB67,'Raw Data'!BB69:BB70)</f>
        <v>4.1544000000000008</v>
      </c>
      <c r="AD4">
        <f>AVERAGE('Raw Data'!BC13,'Raw Data'!BC15:BC16,'Raw Data'!BC19,'Raw Data'!BC65:BC67,'Raw Data'!BC69:BC70)</f>
        <v>0.65787499999999999</v>
      </c>
      <c r="AE4">
        <f>AVERAGE('Raw Data'!BD13,'Raw Data'!BD15:BD16,'Raw Data'!BD19,'Raw Data'!BD65:BD67,'Raw Data'!BD69:BD70)</f>
        <v>0.30654999999999999</v>
      </c>
      <c r="AF4">
        <f>AVERAGE('Raw Data'!BE13,'Raw Data'!BE15:BE16,'Raw Data'!BE19,'Raw Data'!BE65:BE67,'Raw Data'!BE69:BE70)</f>
        <v>0.16297500000000001</v>
      </c>
      <c r="AG4">
        <f>AVERAGE('Raw Data'!BF13,'Raw Data'!BF15:BF16,'Raw Data'!BF19,'Raw Data'!BF65:BF67,'Raw Data'!BF69:BF70)</f>
        <v>48.040000000000006</v>
      </c>
      <c r="AH4">
        <f>AVERAGE('Raw Data'!BG13,'Raw Data'!BG15:BG16,'Raw Data'!BG19,'Raw Data'!BG65:BG67,'Raw Data'!BG69:BG70)</f>
        <v>65.5</v>
      </c>
      <c r="AI4">
        <f>AVERAGE('Raw Data'!BH13,'Raw Data'!BH15:BH16,'Raw Data'!BH19,'Raw Data'!BH65:BH67,'Raw Data'!BH69:BH70)</f>
        <v>5.3725000000000005</v>
      </c>
      <c r="AJ4">
        <f>AVERAGE('Raw Data'!BI13,'Raw Data'!BI15:BI16,'Raw Data'!BI19,'Raw Data'!BI65:BI67,'Raw Data'!BI69:BI70)</f>
        <v>11.6225</v>
      </c>
      <c r="AK4">
        <f>AVERAGE('Raw Data'!BJ13,'Raw Data'!BJ15:BJ16,'Raw Data'!BJ19,'Raw Data'!BJ65:BJ67,'Raw Data'!BJ69:BJ70)</f>
        <v>25.427499999999998</v>
      </c>
    </row>
    <row r="5" spans="1:37" x14ac:dyDescent="0.2">
      <c r="A5">
        <v>3</v>
      </c>
      <c r="B5" t="s">
        <v>604</v>
      </c>
      <c r="C5" t="s">
        <v>600</v>
      </c>
      <c r="D5">
        <f>AVERAGE('Raw Data'!K20:K28,'Raw Data'!K72:K79)</f>
        <v>1.5685882352941178E-2</v>
      </c>
      <c r="E5">
        <f>AVERAGE('Raw Data'!M20:M28,'Raw Data'!M72:M79)</f>
        <v>0</v>
      </c>
      <c r="F5">
        <f>AVERAGE('Raw Data'!O20:O28,'Raw Data'!O72:O79)</f>
        <v>0</v>
      </c>
      <c r="G5">
        <f>AVERAGE('Raw Data'!S20:S28,'Raw Data'!S72:S79)</f>
        <v>0</v>
      </c>
      <c r="H5">
        <f>AVERAGE('Raw Data'!T20:T28,'Raw Data'!T72:T79)</f>
        <v>0</v>
      </c>
      <c r="I5">
        <f>AVERAGE('Raw Data'!V20:V28,'Raw Data'!V72:V79)</f>
        <v>124.69999999999997</v>
      </c>
      <c r="J5">
        <f>AVERAGE('Raw Data'!W20:W28,'Raw Data'!W72:W79)</f>
        <v>42.29411764705884</v>
      </c>
      <c r="K5">
        <f>AVERAGE('Raw Data'!AA20:AA28,'Raw Data'!AA72:AA79)</f>
        <v>81.125490196078431</v>
      </c>
      <c r="L5">
        <f>AVERAGE('Raw Data'!AE20:AE28,'Raw Data'!AE72:AE79)</f>
        <v>89.732398097767245</v>
      </c>
      <c r="M5">
        <f>AVERAGE('Raw Data'!AH20:AH28,'Raw Data'!AH72:AH79)</f>
        <v>13.697647058823527</v>
      </c>
      <c r="N5">
        <f>AVERAGE('Raw Data'!AI20:AI28,'Raw Data'!AI72:AI79)</f>
        <v>7.3611764705882363</v>
      </c>
      <c r="O5">
        <f>AVERAGE('Raw Data'!AJ20:AJ28,'Raw Data'!AJ72:AJ79)</f>
        <v>72.882352941176464</v>
      </c>
      <c r="P5">
        <f>AVERAGE('Raw Data'!AK20:AK28,'Raw Data'!AK72:AK79)</f>
        <v>78.647058823529406</v>
      </c>
      <c r="Q5">
        <f>AVERAGE('Raw Data'!AL20:AL28,'Raw Data'!AL72:AL79)</f>
        <v>449.52941176470586</v>
      </c>
      <c r="R5">
        <f>AVERAGE('Raw Data'!AM20:AM28,'Raw Data'!AM72:AM79)</f>
        <v>3090.3000000000006</v>
      </c>
      <c r="S5">
        <f>AVERAGE('Raw Data'!AN20:AN28,'Raw Data'!AN72:AN79)</f>
        <v>0.11764705882352941</v>
      </c>
      <c r="T5">
        <f>AVERAGE('Raw Data'!AO20:AO28,'Raw Data'!AO72:AO79)</f>
        <v>18.635294117647053</v>
      </c>
      <c r="U5">
        <f>AVERAGE('Raw Data'!AP20:AP28,'Raw Data'!AP72:AP79)</f>
        <v>1.0764705882352943</v>
      </c>
      <c r="V5">
        <f>AVERAGE('Raw Data'!AQ20:AQ28,'Raw Data'!AQ72:AQ79)</f>
        <v>20.123529411764707</v>
      </c>
      <c r="W5">
        <f>AVERAGE('Raw Data'!AR20:AR28,'Raw Data'!AR72:AR79)</f>
        <v>78.229411764705901</v>
      </c>
      <c r="X5">
        <f>AVERAGE('Raw Data'!AS20:AS28,'Raw Data'!AS72:AS79)</f>
        <v>7.3882352941176457</v>
      </c>
      <c r="Y5">
        <f>AVERAGE('Raw Data'!AT20:AT28,'Raw Data'!AT72:AT79)</f>
        <v>4.8470588235294123</v>
      </c>
      <c r="Z5">
        <f>AVERAGE('Raw Data'!AU20:AU28,'Raw Data'!AU72:AU79)</f>
        <v>28.470588235294116</v>
      </c>
      <c r="AA5">
        <f>AVERAGE('Raw Data'!AZ20:AZ28,'Raw Data'!AZ72:AZ79)</f>
        <v>1.9561622222222224</v>
      </c>
      <c r="AB5">
        <f>AVERAGE('Raw Data'!BA20:BA28,'Raw Data'!BA72:BA79)</f>
        <v>0.25966666666666666</v>
      </c>
      <c r="AC5">
        <f>AVERAGE('Raw Data'!BB20:BB28,'Raw Data'!BB72:BB79)</f>
        <v>4.0036111111111108</v>
      </c>
      <c r="AD5">
        <f>AVERAGE('Raw Data'!BC20:BC28,'Raw Data'!BC72:BC79)</f>
        <v>0.71355555555555561</v>
      </c>
      <c r="AE5">
        <f>AVERAGE('Raw Data'!BD20:BD28,'Raw Data'!BD72:BD79)</f>
        <v>0.34712222222222228</v>
      </c>
      <c r="AF5">
        <f>AVERAGE('Raw Data'!BE20:BE28,'Raw Data'!BE72:BE79)</f>
        <v>0.17167777777777776</v>
      </c>
      <c r="AG5">
        <f>AVERAGE('Raw Data'!BF20:BF28,'Raw Data'!BF72:BF79)</f>
        <v>41.611111111111114</v>
      </c>
      <c r="AH5">
        <f>AVERAGE('Raw Data'!BG20:BG28,'Raw Data'!BG72:BG79)</f>
        <v>62.053333333333335</v>
      </c>
      <c r="AI5">
        <f>AVERAGE('Raw Data'!BH20:BH28,'Raw Data'!BH72:BH79)</f>
        <v>5.6966666666666672</v>
      </c>
      <c r="AJ5">
        <f>AVERAGE('Raw Data'!BI20:BI28,'Raw Data'!BI72:BI79)</f>
        <v>10.713333333333333</v>
      </c>
      <c r="AK5">
        <f>AVERAGE('Raw Data'!BJ20:BJ28,'Raw Data'!BJ72:BJ79)</f>
        <v>21.658888888888885</v>
      </c>
    </row>
    <row r="6" spans="1:37" x14ac:dyDescent="0.2">
      <c r="A6" t="s">
        <v>605</v>
      </c>
      <c r="B6" t="s">
        <v>604</v>
      </c>
      <c r="C6" t="s">
        <v>602</v>
      </c>
      <c r="D6">
        <f>AVERAGE('Raw Data'!K30:K31,'Raw Data'!K35,'Raw Data'!K80)</f>
        <v>0.49242659999999999</v>
      </c>
      <c r="E6">
        <f>AVERAGE('Raw Data'!M30:M31,'Raw Data'!M35,'Raw Data'!M80)</f>
        <v>0</v>
      </c>
      <c r="F6">
        <f>AVERAGE('Raw Data'!O30:O31,'Raw Data'!O35,'Raw Data'!O80)</f>
        <v>0</v>
      </c>
      <c r="G6">
        <f>AVERAGE('Raw Data'!S30:S31,'Raw Data'!S35,'Raw Data'!S80)</f>
        <v>0</v>
      </c>
      <c r="H6">
        <f>AVERAGE('Raw Data'!T30:T31,'Raw Data'!T35,'Raw Data'!T80)</f>
        <v>0</v>
      </c>
      <c r="I6">
        <f>AVERAGE('Raw Data'!V30:V31,'Raw Data'!V35,'Raw Data'!V80)</f>
        <v>121.57499999999999</v>
      </c>
      <c r="J6">
        <f>AVERAGE('Raw Data'!W30:W31,'Raw Data'!W35,'Raw Data'!W80)</f>
        <v>46.75</v>
      </c>
      <c r="K6">
        <f>AVERAGE('Raw Data'!AA30:AA31,'Raw Data'!AA35,'Raw Data'!AA80)</f>
        <v>82.316666666666663</v>
      </c>
      <c r="L6">
        <f>AVERAGE('Raw Data'!AE30:AE31,'Raw Data'!AE35,'Raw Data'!AE80)</f>
        <v>92.273388151889705</v>
      </c>
      <c r="M6">
        <f>AVERAGE('Raw Data'!AH30:AH31,'Raw Data'!AH35,'Raw Data'!AH80)</f>
        <v>12.502500000000001</v>
      </c>
      <c r="N6">
        <f>AVERAGE('Raw Data'!AI30:AI31,'Raw Data'!AI35,'Raw Data'!AI80)</f>
        <v>7.44</v>
      </c>
      <c r="O6">
        <f>AVERAGE('Raw Data'!AJ30:AJ31,'Raw Data'!AJ35,'Raw Data'!AJ80)</f>
        <v>71.5</v>
      </c>
      <c r="P6">
        <f>AVERAGE('Raw Data'!AK30:AK31,'Raw Data'!AK35,'Raw Data'!AK80)</f>
        <v>81</v>
      </c>
      <c r="Q6">
        <f>AVERAGE('Raw Data'!AL30:AL31,'Raw Data'!AL35,'Raw Data'!AL80)</f>
        <v>394.5</v>
      </c>
      <c r="R6">
        <f>AVERAGE('Raw Data'!AM30:AM31,'Raw Data'!AM35,'Raw Data'!AM80)</f>
        <v>3003.125</v>
      </c>
      <c r="S6">
        <f>AVERAGE('Raw Data'!AN30:AN31,'Raw Data'!AN35,'Raw Data'!AN80)</f>
        <v>0</v>
      </c>
      <c r="T6">
        <f>AVERAGE('Raw Data'!AO30:AO31,'Raw Data'!AO35,'Raw Data'!AO80)</f>
        <v>18.150000000000002</v>
      </c>
      <c r="U6">
        <f>AVERAGE('Raw Data'!AP30:AP31,'Raw Data'!AP35,'Raw Data'!AP80)</f>
        <v>1.1500000000000001</v>
      </c>
      <c r="V6">
        <f>AVERAGE('Raw Data'!AQ30:AQ31,'Raw Data'!AQ35,'Raw Data'!AQ80)</f>
        <v>18.100000000000001</v>
      </c>
      <c r="W6">
        <f>AVERAGE('Raw Data'!AR30:AR31,'Raw Data'!AR35,'Raw Data'!AR80)</f>
        <v>80.775000000000006</v>
      </c>
      <c r="X6">
        <f>AVERAGE('Raw Data'!AS30:AS31,'Raw Data'!AS35,'Raw Data'!AS80)</f>
        <v>4.9499999999999993</v>
      </c>
      <c r="Y6">
        <f>AVERAGE('Raw Data'!AT30:AT31,'Raw Data'!AT35,'Raw Data'!AT80)</f>
        <v>5.2749999999999995</v>
      </c>
      <c r="Z6">
        <f>AVERAGE('Raw Data'!AU30:AU31,'Raw Data'!AU35,'Raw Data'!AU80)</f>
        <v>31.475000000000001</v>
      </c>
      <c r="AA6">
        <f>AVERAGE('Raw Data'!AZ30:AZ31,'Raw Data'!AZ35,'Raw Data'!AZ80)</f>
        <v>2.3824000000000001</v>
      </c>
      <c r="AB6">
        <f>AVERAGE('Raw Data'!BA30:BA31,'Raw Data'!BA35,'Raw Data'!BA80)</f>
        <v>0.29636666666666667</v>
      </c>
      <c r="AC6">
        <f>AVERAGE('Raw Data'!BB30:BB31,'Raw Data'!BB35,'Raw Data'!BB80)</f>
        <v>3.8199333333333336</v>
      </c>
      <c r="AD6">
        <f>AVERAGE('Raw Data'!BC30:BC31,'Raw Data'!BC35,'Raw Data'!BC80)</f>
        <v>0.76353333333333329</v>
      </c>
      <c r="AE6">
        <f>AVERAGE('Raw Data'!BD30:BD31,'Raw Data'!BD35,'Raw Data'!BD80)</f>
        <v>0.37680000000000002</v>
      </c>
      <c r="AF6">
        <f>AVERAGE('Raw Data'!BE30:BE31,'Raw Data'!BE35,'Raw Data'!BE80)</f>
        <v>0.19596666666666665</v>
      </c>
      <c r="AG6">
        <f>AVERAGE('Raw Data'!BF30:BF31,'Raw Data'!BF35,'Raw Data'!BF80)</f>
        <v>34.686666666666667</v>
      </c>
      <c r="AH6">
        <f>AVERAGE('Raw Data'!BG30:BG31,'Raw Data'!BG35,'Raw Data'!BG80)</f>
        <v>74.663333333333341</v>
      </c>
      <c r="AI6">
        <f>AVERAGE('Raw Data'!BH30:BH31,'Raw Data'!BH35,'Raw Data'!BH80)</f>
        <v>6.3033333333333337</v>
      </c>
      <c r="AJ6">
        <f>AVERAGE('Raw Data'!BI30:BI31,'Raw Data'!BI35,'Raw Data'!BI80)</f>
        <v>10.09</v>
      </c>
      <c r="AK6">
        <f>AVERAGE('Raw Data'!BJ30:BJ31,'Raw Data'!BJ35,'Raw Data'!BJ80)</f>
        <v>20.87</v>
      </c>
    </row>
    <row r="7" spans="1:37" x14ac:dyDescent="0.2">
      <c r="A7" t="s">
        <v>606</v>
      </c>
      <c r="B7" t="s">
        <v>604</v>
      </c>
      <c r="C7" t="s">
        <v>602</v>
      </c>
      <c r="D7">
        <f>AVERAGE('Raw Data'!K29,'Raw Data'!K32:K34,'Raw Data'!K36:K37,'Raw Data'!K81:K87)</f>
        <v>0.69084376923076918</v>
      </c>
      <c r="E7">
        <f>AVERAGE('Raw Data'!M29,'Raw Data'!M32:M34,'Raw Data'!M36:M37,'Raw Data'!M81:M87)</f>
        <v>3.4615384615384617</v>
      </c>
      <c r="F7">
        <f>AVERAGE('Raw Data'!O29,'Raw Data'!O32:O34,'Raw Data'!O36:O37,'Raw Data'!O81:O87)</f>
        <v>0.57692307692307687</v>
      </c>
      <c r="G7">
        <f>AVERAGE('Raw Data'!S29,'Raw Data'!S32:S34,'Raw Data'!S36:S37,'Raw Data'!S81:S87)</f>
        <v>0.15384615384615385</v>
      </c>
      <c r="H7">
        <f>AVERAGE('Raw Data'!T29,'Raw Data'!T32:T34,'Raw Data'!T37,'Raw Data'!T81:T87)</f>
        <v>2.7777777777777776E-2</v>
      </c>
      <c r="I7">
        <f>AVERAGE('Raw Data'!V29,'Raw Data'!V32:V34,'Raw Data'!V37,'Raw Data'!V81:V87)</f>
        <v>127.95</v>
      </c>
      <c r="J7">
        <f>AVERAGE('Raw Data'!W29,'Raw Data'!W32:W34,'Raw Data'!W37,'Raw Data'!W81:W87)</f>
        <v>39.458333333333336</v>
      </c>
      <c r="K7">
        <f>AVERAGE('Raw Data'!AA29,'Raw Data'!AA32:AA34,'Raw Data'!AA37,'Raw Data'!AA81:AA87)</f>
        <v>80.325000000000003</v>
      </c>
      <c r="L7">
        <f>AVERAGE('Raw Data'!AE29,'Raw Data'!AE32:AE34,'Raw Data'!AE37,'Raw Data'!AE81:AE87)</f>
        <v>89.848994464356295</v>
      </c>
      <c r="M7">
        <f>AVERAGE('Raw Data'!AH29,'Raw Data'!AH32:AH34,'Raw Data'!AH37,'Raw Data'!AH81:AH87)</f>
        <v>17.061666666666671</v>
      </c>
      <c r="N7">
        <f>AVERAGE('Raw Data'!AI29,'Raw Data'!AI32:AI34,'Raw Data'!AI37,'Raw Data'!AI81:AI87)</f>
        <v>7.3708333333333327</v>
      </c>
      <c r="O7">
        <f>AVERAGE('Raw Data'!AJ29,'Raw Data'!AJ32:AJ34,'Raw Data'!AJ37,'Raw Data'!AJ81:AJ87)</f>
        <v>73</v>
      </c>
      <c r="P7">
        <f>AVERAGE('Raw Data'!AK29,'Raw Data'!AK32:AK34,'Raw Data'!AK37,'Raw Data'!AK81:AK87)</f>
        <v>70.083333333333329</v>
      </c>
      <c r="Q7">
        <f>AVERAGE('Raw Data'!AL29,'Raw Data'!AL32:AL34,'Raw Data'!AL37,'Raw Data'!AL81:AL87)</f>
        <v>468.16666666666669</v>
      </c>
      <c r="R7">
        <f>AVERAGE('Raw Data'!AM29,'Raw Data'!AM32:AM34,'Raw Data'!AM37,'Raw Data'!AM81:AM87)</f>
        <v>3254.1916666666671</v>
      </c>
      <c r="S7">
        <f>AVERAGE('Raw Data'!AN29,'Raw Data'!AN32:AN34,'Raw Data'!AN37,'Raw Data'!AN81:AN87)</f>
        <v>0</v>
      </c>
      <c r="T7">
        <f>AVERAGE('Raw Data'!AO29,'Raw Data'!AO32:AO34,'Raw Data'!AO37,'Raw Data'!AO81:AO87)</f>
        <v>18.708333333333332</v>
      </c>
      <c r="U7">
        <f>AVERAGE('Raw Data'!AP29,'Raw Data'!AP32:AP34,'Raw Data'!AP37,'Raw Data'!AP81:AP87)</f>
        <v>0.95833333333333337</v>
      </c>
      <c r="V7">
        <f>AVERAGE('Raw Data'!AQ29,'Raw Data'!AQ32:AQ34,'Raw Data'!AQ37,'Raw Data'!AQ81:AQ87)</f>
        <v>20.741666666666671</v>
      </c>
      <c r="W7">
        <f>AVERAGE('Raw Data'!AR29,'Raw Data'!AR32:AR34,'Raw Data'!AR37,'Raw Data'!AR81:AR87)</f>
        <v>78.274999999999991</v>
      </c>
      <c r="X7">
        <f>AVERAGE('Raw Data'!AS29,'Raw Data'!AS32:AS34,'Raw Data'!AS37,'Raw Data'!AS81:AS87)</f>
        <v>4.3749999999999991</v>
      </c>
      <c r="Y7">
        <f>AVERAGE('Raw Data'!AT29,'Raw Data'!AT32:AT34,'Raw Data'!AT37,'Raw Data'!AT81:AT87)</f>
        <v>4.7666666666666666</v>
      </c>
      <c r="Z7">
        <f>AVERAGE('Raw Data'!AU29,'Raw Data'!AU32:AU34,'Raw Data'!AU37,'Raw Data'!AU81:AU87)</f>
        <v>32.024999999999999</v>
      </c>
      <c r="AA7">
        <f>AVERAGE('Raw Data'!AZ29,'Raw Data'!AZ32:AZ34,'Raw Data'!AZ37,'Raw Data'!AZ81:AZ87)</f>
        <v>1.6984559999999997</v>
      </c>
      <c r="AB7">
        <f>AVERAGE('Raw Data'!BA29,'Raw Data'!BA32:BA34,'Raw Data'!BA37,'Raw Data'!BA81:BA87)</f>
        <v>0.21732000000000001</v>
      </c>
      <c r="AC7">
        <f>AVERAGE('Raw Data'!BB29,'Raw Data'!BB32:BB34,'Raw Data'!BB37,'Raw Data'!BB81:BB87)</f>
        <v>3.4443399999999995</v>
      </c>
      <c r="AD7">
        <f>AVERAGE('Raw Data'!BC29,'Raw Data'!BC32:BC34,'Raw Data'!BC37,'Raw Data'!BC81:BC87)</f>
        <v>0.62004000000000004</v>
      </c>
      <c r="AE7">
        <f>AVERAGE('Raw Data'!BD29,'Raw Data'!BD32:BD34,'Raw Data'!BD37,'Raw Data'!BD81:BD87)</f>
        <v>0.32734000000000002</v>
      </c>
      <c r="AF7">
        <f>AVERAGE('Raw Data'!BE29,'Raw Data'!BE32:BE34,'Raw Data'!BE37,'Raw Data'!BE81:BE87)</f>
        <v>0.14411999999999997</v>
      </c>
      <c r="AG7">
        <f>AVERAGE('Raw Data'!BF29,'Raw Data'!BF32:BF34,'Raw Data'!BF37,'Raw Data'!BF81:BF87)</f>
        <v>45.203999999999994</v>
      </c>
      <c r="AH7">
        <f>AVERAGE('Raw Data'!BG29,'Raw Data'!BG32:BG34,'Raw Data'!BG37,'Raw Data'!BG81:BG87)</f>
        <v>56.762</v>
      </c>
      <c r="AI7">
        <f>AVERAGE('Raw Data'!BH29,'Raw Data'!BH32:BH34,'Raw Data'!BH37,'Raw Data'!BH81:BH87)</f>
        <v>5.2540000000000004</v>
      </c>
      <c r="AJ7">
        <f>AVERAGE('Raw Data'!BI29,'Raw Data'!BI32:BI34,'Raw Data'!BI37,'Raw Data'!BI81:BI87)</f>
        <v>9.6720000000000006</v>
      </c>
      <c r="AK7">
        <f>AVERAGE('Raw Data'!BJ29,'Raw Data'!BJ32:BJ34,'Raw Data'!BJ37,'Raw Data'!BJ81:BJ87)</f>
        <v>18.150000000000002</v>
      </c>
    </row>
    <row r="8" spans="1:37" x14ac:dyDescent="0.2">
      <c r="A8">
        <v>5</v>
      </c>
      <c r="B8" t="s">
        <v>607</v>
      </c>
      <c r="C8" t="s">
        <v>600</v>
      </c>
      <c r="D8">
        <f>AVERAGE('Raw Data'!K38:K45,'Raw Data'!K88:K95)</f>
        <v>5.8331250000000001E-2</v>
      </c>
      <c r="E8">
        <f>AVERAGE('Raw Data'!M38:M45,'Raw Data'!M88:M95)</f>
        <v>0.125</v>
      </c>
      <c r="F8">
        <f>AVERAGE('Raw Data'!O38:O45,'Raw Data'!O88:O95)</f>
        <v>2.0833333333333332E-2</v>
      </c>
      <c r="G8">
        <f>AVERAGE('Raw Data'!S38:S45,'Raw Data'!S88:S95)</f>
        <v>0</v>
      </c>
      <c r="H8">
        <f>AVERAGE('Raw Data'!T38:T45,'Raw Data'!T88:T95)</f>
        <v>0</v>
      </c>
      <c r="I8">
        <f>AVERAGE('Raw Data'!V38:V45,'Raw Data'!V88:V95)</f>
        <v>133.65625</v>
      </c>
      <c r="J8">
        <f>AVERAGE('Raw Data'!W38:W45,'Raw Data'!W88:W95)</f>
        <v>41.34375</v>
      </c>
      <c r="K8">
        <f>AVERAGE('Raw Data'!AA38:AA45,'Raw Data'!AA88:AA95)</f>
        <v>81.747916666666669</v>
      </c>
      <c r="L8">
        <f>AVERAGE('Raw Data'!AE38:AE45,'Raw Data'!AE88:AE95)</f>
        <v>87.461629892775179</v>
      </c>
      <c r="M8">
        <f>AVERAGE('Raw Data'!AH38:AH45,'Raw Data'!AH88:AH95)</f>
        <v>19.234374999999996</v>
      </c>
      <c r="N8">
        <f>AVERAGE('Raw Data'!AI38:AI45,'Raw Data'!AI88:AI95)</f>
        <v>7.3768749999999992</v>
      </c>
      <c r="O8">
        <f>AVERAGE('Raw Data'!AJ38:AJ45,'Raw Data'!AJ88:AJ95)</f>
        <v>68.75</v>
      </c>
      <c r="P8">
        <f>AVERAGE('Raw Data'!AK38:AK45,'Raw Data'!AK88:AK95)</f>
        <v>43.0625</v>
      </c>
      <c r="Q8">
        <f>AVERAGE('Raw Data'!AL38:AL45,'Raw Data'!AL88:AL95)</f>
        <v>471.625</v>
      </c>
      <c r="R8">
        <f>AVERAGE('Raw Data'!AM38:AM45,'Raw Data'!AM88:AM95)</f>
        <v>3359.7187499999995</v>
      </c>
      <c r="S8">
        <f>AVERAGE('Raw Data'!AN38:AN45,'Raw Data'!AN88:AN95)</f>
        <v>0</v>
      </c>
      <c r="T8">
        <f>AVERAGE('Raw Data'!AO38:AO45,'Raw Data'!AO88:AO95)</f>
        <v>18.987500000000004</v>
      </c>
      <c r="U8">
        <f>AVERAGE('Raw Data'!AP38:AP45,'Raw Data'!AP88:AP95)</f>
        <v>0.58125000000000004</v>
      </c>
      <c r="V8">
        <f>AVERAGE('Raw Data'!AQ38:AQ45,'Raw Data'!AQ88:AQ95)</f>
        <v>20.643749999999997</v>
      </c>
      <c r="W8">
        <f>AVERAGE('Raw Data'!AR38:AR45,'Raw Data'!AR88:AR95)</f>
        <v>78.781250000000014</v>
      </c>
      <c r="X8">
        <f>AVERAGE('Raw Data'!AS38:AS45,'Raw Data'!AS88:AS95)</f>
        <v>4.5250000000000012</v>
      </c>
      <c r="Y8">
        <f>AVERAGE('Raw Data'!AT38:AT45,'Raw Data'!AT88:AT95)</f>
        <v>4.5687499999999996</v>
      </c>
      <c r="Z8">
        <f>AVERAGE('Raw Data'!AU38:AU45,'Raw Data'!AU88:AU95)</f>
        <v>67.837500000000006</v>
      </c>
      <c r="AA8">
        <f>AVERAGE('Raw Data'!AZ38:AZ45,'Raw Data'!AZ88:AZ95)</f>
        <v>1.6497875</v>
      </c>
      <c r="AB8">
        <f>AVERAGE('Raw Data'!BA38:BA45,'Raw Data'!BA88:BA95)</f>
        <v>0.24204999999999999</v>
      </c>
      <c r="AC8">
        <f>AVERAGE('Raw Data'!BB38:BB45,'Raw Data'!BB88:BB95)</f>
        <v>3.6089125000000002</v>
      </c>
      <c r="AD8">
        <f>AVERAGE('Raw Data'!BC38:BC45,'Raw Data'!BC88:BC95)</f>
        <v>0.63037500000000002</v>
      </c>
      <c r="AE8">
        <f>AVERAGE('Raw Data'!BD38:BD45,'Raw Data'!BD88:BD95)</f>
        <v>0.35810000000000003</v>
      </c>
      <c r="AF8">
        <f>AVERAGE('Raw Data'!BE38:BE45,'Raw Data'!BE88:BE95)</f>
        <v>0.14986250000000001</v>
      </c>
      <c r="AG8">
        <f>AVERAGE('Raw Data'!BF38:BF45,'Raw Data'!BF88:BF95)</f>
        <v>55.465000000000003</v>
      </c>
      <c r="AH8">
        <f>AVERAGE('Raw Data'!BG38:BG45,'Raw Data'!BG88:BG95)</f>
        <v>51.227499999999999</v>
      </c>
      <c r="AI8">
        <f>AVERAGE('Raw Data'!BH38:BH45,'Raw Data'!BH88:BH95)</f>
        <v>5.1100000000000003</v>
      </c>
      <c r="AJ8">
        <f>AVERAGE('Raw Data'!BI38:BI45,'Raw Data'!BI88:BI95)</f>
        <v>12.65375</v>
      </c>
      <c r="AK8">
        <f>AVERAGE('Raw Data'!BJ38:BJ45,'Raw Data'!BJ88:BJ95)</f>
        <v>15.795</v>
      </c>
    </row>
    <row r="9" spans="1:37" x14ac:dyDescent="0.2">
      <c r="A9" t="s">
        <v>608</v>
      </c>
      <c r="B9" t="s">
        <v>607</v>
      </c>
      <c r="C9" t="s">
        <v>602</v>
      </c>
      <c r="D9">
        <f>AVERAGE('Raw Data'!K47:K48,'Raw Data'!K50:K53,'Raw Data'!K55,'Raw Data'!K99)</f>
        <v>0.65000499999999994</v>
      </c>
      <c r="E9">
        <f>AVERAGE('Raw Data'!M47:M48,'Raw Data'!M50:M53,'Raw Data'!M55,'Raw Data'!M99)</f>
        <v>0</v>
      </c>
      <c r="F9">
        <f>AVERAGE('Raw Data'!O47:O48,'Raw Data'!O50:O53,'Raw Data'!O55,'Raw Data'!O99)</f>
        <v>0</v>
      </c>
      <c r="G9">
        <f>AVERAGE('Raw Data'!S47:S48,'Raw Data'!S50:S53,'Raw Data'!S55,'Raw Data'!S99)</f>
        <v>0</v>
      </c>
      <c r="H9">
        <f>AVERAGE('Raw Data'!T47:T48,'Raw Data'!T50:T53,'Raw Data'!T55,'Raw Data'!T99)</f>
        <v>0</v>
      </c>
      <c r="I9">
        <f>AVERAGE('Raw Data'!V47:V48,'Raw Data'!V50:V53,'Raw Data'!V55,'Raw Data'!V99)</f>
        <v>120.6875</v>
      </c>
      <c r="J9">
        <f>AVERAGE('Raw Data'!W47:W48,'Raw Data'!W50:W53,'Raw Data'!W55,'Raw Data'!W99)</f>
        <v>40.112499999999997</v>
      </c>
      <c r="K9">
        <f>AVERAGE('Raw Data'!AA47:AA48,'Raw Data'!AA50:AA53,'Raw Data'!AA55,'Raw Data'!AA99)</f>
        <v>82.212500000000006</v>
      </c>
      <c r="L9">
        <f>AVERAGE('Raw Data'!AE47:AE48,'Raw Data'!AE50:AE53,'Raw Data'!AE55,'Raw Data'!AE99)</f>
        <v>91.100826873394269</v>
      </c>
      <c r="M9">
        <f>AVERAGE('Raw Data'!AH47:AH48,'Raw Data'!AH50:AH53,'Raw Data'!AH55,'Raw Data'!AH99)</f>
        <v>12.805000000000001</v>
      </c>
      <c r="N9">
        <f>AVERAGE('Raw Data'!AI47:AI48,'Raw Data'!AI50:AI53,'Raw Data'!AI55,'Raw Data'!AI99)</f>
        <v>7.3975000000000009</v>
      </c>
      <c r="O9">
        <f>AVERAGE('Raw Data'!AJ47:AJ48,'Raw Data'!AJ50:AJ53,'Raw Data'!AJ55,'Raw Data'!AJ99)</f>
        <v>63.25</v>
      </c>
      <c r="P9">
        <f>AVERAGE('Raw Data'!AK47:AK48,'Raw Data'!AK50:AK53,'Raw Data'!AK55,'Raw Data'!AK99)</f>
        <v>51.75</v>
      </c>
      <c r="Q9">
        <f>AVERAGE('Raw Data'!AL47:AL48,'Raw Data'!AL50:AL53,'Raw Data'!AL55,'Raw Data'!AL99)</f>
        <v>449</v>
      </c>
      <c r="R9">
        <f>AVERAGE('Raw Data'!AM47:AM48,'Raw Data'!AM50:AM53,'Raw Data'!AM55,'Raw Data'!AM99)</f>
        <v>3153.6625000000004</v>
      </c>
      <c r="S9">
        <f>AVERAGE('Raw Data'!AN47:AN48,'Raw Data'!AN50:AN53,'Raw Data'!AN55,'Raw Data'!AN99)</f>
        <v>0</v>
      </c>
      <c r="T9">
        <f>AVERAGE('Raw Data'!AO47:AO48,'Raw Data'!AO50:AO53,'Raw Data'!AO55,'Raw Data'!AO99)</f>
        <v>18.674999999999997</v>
      </c>
      <c r="U9">
        <f>AVERAGE('Raw Data'!AP47:AP48,'Raw Data'!AP50:AP53,'Raw Data'!AP55,'Raw Data'!AP99)</f>
        <v>0.7</v>
      </c>
      <c r="V9">
        <f>AVERAGE('Raw Data'!AQ47:AQ48,'Raw Data'!AQ50:AQ53,'Raw Data'!AQ55,'Raw Data'!AQ99)</f>
        <v>19.9375</v>
      </c>
      <c r="W9">
        <f>AVERAGE('Raw Data'!AR47:AR48,'Raw Data'!AR50:AR53,'Raw Data'!AR55,'Raw Data'!AR99)</f>
        <v>79.362499999999997</v>
      </c>
      <c r="X9">
        <f>AVERAGE('Raw Data'!AS47:AS48,'Raw Data'!AS50:AS53,'Raw Data'!AS55,'Raw Data'!AS99)</f>
        <v>4.5250000000000004</v>
      </c>
      <c r="Y9">
        <f>AVERAGE('Raw Data'!AT47:AT48,'Raw Data'!AT50:AT53,'Raw Data'!AT55,'Raw Data'!AT99)</f>
        <v>4.2874999999999996</v>
      </c>
      <c r="Z9">
        <f>AVERAGE('Raw Data'!AU47:AU48,'Raw Data'!AU50:AU53,'Raw Data'!AU55,'Raw Data'!AU99)</f>
        <v>66.6875</v>
      </c>
      <c r="AA9">
        <f>AVERAGE('Raw Data'!AZ47:AZ48,'Raw Data'!AZ50:AZ53,'Raw Data'!AZ55,'Raw Data'!AZ99)</f>
        <v>1.6945885714285711</v>
      </c>
      <c r="AB9">
        <f>AVERAGE('Raw Data'!BA47:BA48,'Raw Data'!BA50:BA53,'Raw Data'!BA55,'Raw Data'!BA99)</f>
        <v>0.27138571428571429</v>
      </c>
      <c r="AC9">
        <f>AVERAGE('Raw Data'!BB47:BB48,'Raw Data'!BB50:BB53,'Raw Data'!BB55,'Raw Data'!BB99)</f>
        <v>3.5705714285714287</v>
      </c>
      <c r="AD9">
        <f>AVERAGE('Raw Data'!BC47:BC48,'Raw Data'!BC50:BC53,'Raw Data'!BC55,'Raw Data'!BC99)</f>
        <v>0.5594285714285715</v>
      </c>
      <c r="AE9">
        <f>AVERAGE('Raw Data'!BD47:BD48,'Raw Data'!BD50:BD53,'Raw Data'!BD55,'Raw Data'!BD99)</f>
        <v>0.33534285714285722</v>
      </c>
      <c r="AF9">
        <f>AVERAGE('Raw Data'!BE47:BE48,'Raw Data'!BE50:BE53,'Raw Data'!BE55,'Raw Data'!BE99)</f>
        <v>0.14495714285714284</v>
      </c>
      <c r="AG9">
        <f>AVERAGE('Raw Data'!BF47:BF48,'Raw Data'!BF50:BF53,'Raw Data'!BF55,'Raw Data'!BF99)</f>
        <v>40.784285714285716</v>
      </c>
      <c r="AH9">
        <f>AVERAGE('Raw Data'!BG47:BG48,'Raw Data'!BG50:BG53,'Raw Data'!BG55,'Raw Data'!BG99)</f>
        <v>51.071428571428569</v>
      </c>
      <c r="AI9">
        <f>AVERAGE('Raw Data'!BH47:BH48,'Raw Data'!BH50:BH53,'Raw Data'!BH55,'Raw Data'!BH99)</f>
        <v>4.6157142857142857</v>
      </c>
      <c r="AJ9">
        <f>AVERAGE('Raw Data'!BI47:BI48,'Raw Data'!BI50:BI53,'Raw Data'!BI55,'Raw Data'!BI99)</f>
        <v>9.0728571428571438</v>
      </c>
      <c r="AK9">
        <f>AVERAGE('Raw Data'!BJ47:BJ48,'Raw Data'!BJ50:BJ53,'Raw Data'!BJ55,'Raw Data'!BJ99)</f>
        <v>14.988571428571428</v>
      </c>
    </row>
    <row r="10" spans="1:37" x14ac:dyDescent="0.2">
      <c r="A10" t="s">
        <v>609</v>
      </c>
      <c r="B10" t="s">
        <v>607</v>
      </c>
      <c r="C10" t="s">
        <v>602</v>
      </c>
      <c r="D10">
        <f>AVERAGE('Raw Data'!K49,'Raw Data'!K54,'Raw Data'!K96:K98,'Raw Data'!K100:K103)</f>
        <v>0.5333323333333333</v>
      </c>
      <c r="E10">
        <f>AVERAGE('Raw Data'!M49,'Raw Data'!M54,'Raw Data'!M96:M98,'Raw Data'!M100:M103)</f>
        <v>3.1111111111111112</v>
      </c>
      <c r="F10">
        <f>AVERAGE('Raw Data'!O49,'Raw Data'!O54,'Raw Data'!O96:O98,'Raw Data'!O100:O103)</f>
        <v>0.51851851851851849</v>
      </c>
      <c r="G10">
        <f>AVERAGE('Raw Data'!S49,'Raw Data'!S54,'Raw Data'!S96:S98,'Raw Data'!S100:S103)</f>
        <v>0</v>
      </c>
      <c r="H10">
        <f>AVERAGE('Raw Data'!T49,'Raw Data'!T54,'Raw Data'!T96:T98,'Raw Data'!T100:T103)</f>
        <v>0</v>
      </c>
      <c r="I10">
        <f>AVERAGE('Raw Data'!V49,'Raw Data'!V54,'Raw Data'!V96:V98,'Raw Data'!V100:V103)</f>
        <v>135.13333333333333</v>
      </c>
      <c r="J10">
        <f>AVERAGE('Raw Data'!W49,'Raw Data'!W54,'Raw Data'!W96:W98,'Raw Data'!W100:W103)</f>
        <v>36.222222222222221</v>
      </c>
      <c r="K10">
        <f>AVERAGE('Raw Data'!AA49,'Raw Data'!AA54,'Raw Data'!AA96:AA98,'Raw Data'!AA100:AA103)</f>
        <v>80.725925925925921</v>
      </c>
      <c r="L10">
        <f>AVERAGE('Raw Data'!AE49,'Raw Data'!AE54,'Raw Data'!AE96:AE98,'Raw Data'!AE100:AE103)</f>
        <v>87.460978710417905</v>
      </c>
      <c r="M10">
        <f>AVERAGE('Raw Data'!AH49,'Raw Data'!AH54,'Raw Data'!AH96:AH98,'Raw Data'!AH100:AH103)</f>
        <v>23.064444444444447</v>
      </c>
      <c r="N10">
        <f>AVERAGE('Raw Data'!AI49,'Raw Data'!AI54,'Raw Data'!AI96:AI98,'Raw Data'!AI100:AI103)</f>
        <v>7.365555555555555</v>
      </c>
      <c r="O10">
        <f>AVERAGE('Raw Data'!AJ49,'Raw Data'!AJ54,'Raw Data'!AJ96:AJ98,'Raw Data'!AJ100:AJ103)</f>
        <v>69.222222222222229</v>
      </c>
      <c r="P10">
        <f>AVERAGE('Raw Data'!AK49,'Raw Data'!AK54,'Raw Data'!AK96:AK98,'Raw Data'!AK100:AK103)</f>
        <v>34.555555555555557</v>
      </c>
      <c r="Q10">
        <f>AVERAGE('Raw Data'!AL49,'Raw Data'!AL54,'Raw Data'!AL96:AL98,'Raw Data'!AL100:AL103)</f>
        <v>480.55555555555554</v>
      </c>
      <c r="R10">
        <f>AVERAGE('Raw Data'!AM49,'Raw Data'!AM54,'Raw Data'!AM96:AM98,'Raw Data'!AM100:AM103)</f>
        <v>3494.1555555555556</v>
      </c>
      <c r="S10">
        <f>AVERAGE('Raw Data'!AN49,'Raw Data'!AN54,'Raw Data'!AN96:AN98,'Raw Data'!AN100:AN103)</f>
        <v>0</v>
      </c>
      <c r="T10">
        <f>AVERAGE('Raw Data'!AO49,'Raw Data'!AO54,'Raw Data'!AO96:AO98,'Raw Data'!AO100:AO103)</f>
        <v>19.077777777777776</v>
      </c>
      <c r="U10">
        <f>AVERAGE('Raw Data'!AP49,'Raw Data'!AP54,'Raw Data'!AP96:AP98,'Raw Data'!AP100:AP103)</f>
        <v>0.46666666666666667</v>
      </c>
      <c r="V10">
        <f>AVERAGE('Raw Data'!AQ49,'Raw Data'!AQ54,'Raw Data'!AQ96:AQ98,'Raw Data'!AQ100:AQ103)</f>
        <v>20.93333333333333</v>
      </c>
      <c r="W10">
        <f>AVERAGE('Raw Data'!AR49,'Raw Data'!AR54,'Raw Data'!AR96:AR98,'Raw Data'!AR100:AR103)</f>
        <v>78.599999999999994</v>
      </c>
      <c r="X10">
        <f>AVERAGE('Raw Data'!AS49,'Raw Data'!AS54,'Raw Data'!AS96:AS98,'Raw Data'!AS100:AS103)</f>
        <v>4.0888888888888886</v>
      </c>
      <c r="Y10">
        <f>AVERAGE('Raw Data'!AT49,'Raw Data'!AT54,'Raw Data'!AT96:AT98,'Raw Data'!AT100:AT103)</f>
        <v>4.0222222222222221</v>
      </c>
      <c r="Z10">
        <f>AVERAGE('Raw Data'!AU49,'Raw Data'!AU54,'Raw Data'!AU96:AU98,'Raw Data'!AU100:AU103)</f>
        <v>44.1</v>
      </c>
      <c r="AA10">
        <f>AVERAGE('Raw Data'!AZ49,'Raw Data'!AZ54,'Raw Data'!AZ96:AZ98,'Raw Data'!AZ100:AZ103)</f>
        <v>1.4038599999999999</v>
      </c>
      <c r="AB10">
        <f>AVERAGE('Raw Data'!BA49,'Raw Data'!BA54,'Raw Data'!BA96:BA98,'Raw Data'!BA100:BA103)</f>
        <v>0.19995000000000002</v>
      </c>
      <c r="AC10">
        <f>AVERAGE('Raw Data'!BB49,'Raw Data'!BB54,'Raw Data'!BB96:BB98,'Raw Data'!BB100:BB103)</f>
        <v>3.1152499999999996</v>
      </c>
      <c r="AD10">
        <f>AVERAGE('Raw Data'!BC49,'Raw Data'!BC54,'Raw Data'!BC96:BC98,'Raw Data'!BC100:BC103)</f>
        <v>0.53344999999999998</v>
      </c>
      <c r="AE10">
        <f>AVERAGE('Raw Data'!BD49,'Raw Data'!BD54,'Raw Data'!BD96:BD98,'Raw Data'!BD100:BD103)</f>
        <v>0.3044</v>
      </c>
      <c r="AF10">
        <f>AVERAGE('Raw Data'!BE49,'Raw Data'!BE54,'Raw Data'!BE96:BE98,'Raw Data'!BE100:BE103)</f>
        <v>0.11815000000000001</v>
      </c>
      <c r="AG10">
        <f>AVERAGE('Raw Data'!BF49,'Raw Data'!BF54,'Raw Data'!BF96:BF98,'Raw Data'!BF100:BF103)</f>
        <v>42.32</v>
      </c>
      <c r="AH10">
        <f>AVERAGE('Raw Data'!BG49,'Raw Data'!BG54,'Raw Data'!BG96:BG98,'Raw Data'!BG100:BG103)</f>
        <v>41.7</v>
      </c>
      <c r="AI10">
        <f>AVERAGE('Raw Data'!BH49,'Raw Data'!BH54,'Raw Data'!BH96:BH98,'Raw Data'!BH100:BH103)</f>
        <v>3.79</v>
      </c>
      <c r="AJ10">
        <f>AVERAGE('Raw Data'!BI49,'Raw Data'!BI54,'Raw Data'!BI96:BI98,'Raw Data'!BI100:BI103)</f>
        <v>10.18</v>
      </c>
      <c r="AK10">
        <f>AVERAGE('Raw Data'!BJ49,'Raw Data'!BJ54,'Raw Data'!BJ96:BJ98,'Raw Data'!BJ100:BJ103)</f>
        <v>10.405000000000001</v>
      </c>
    </row>
    <row r="12" spans="1:37" x14ac:dyDescent="0.2">
      <c r="N12" t="s">
        <v>610</v>
      </c>
      <c r="U12" t="s">
        <v>611</v>
      </c>
    </row>
    <row r="13" spans="1:37" x14ac:dyDescent="0.2">
      <c r="D13" t="s">
        <v>583</v>
      </c>
      <c r="E13" t="s">
        <v>584</v>
      </c>
      <c r="F13" t="s">
        <v>23</v>
      </c>
      <c r="G13" t="s">
        <v>586</v>
      </c>
      <c r="H13" t="s">
        <v>587</v>
      </c>
      <c r="I13" s="4" t="s">
        <v>32</v>
      </c>
      <c r="J13" s="9" t="s">
        <v>33</v>
      </c>
      <c r="K13" s="3" t="s">
        <v>37</v>
      </c>
      <c r="L13" s="9" t="s">
        <v>41</v>
      </c>
      <c r="M13" s="4" t="s">
        <v>44</v>
      </c>
      <c r="N13" s="10" t="s">
        <v>524</v>
      </c>
      <c r="O13" s="5" t="s">
        <v>47</v>
      </c>
      <c r="P13" s="10" t="s">
        <v>525</v>
      </c>
      <c r="Q13" s="10" t="s">
        <v>49</v>
      </c>
      <c r="R13" s="11" t="s">
        <v>51</v>
      </c>
      <c r="S13" s="5" t="s">
        <v>527</v>
      </c>
      <c r="T13" s="10" t="s">
        <v>53</v>
      </c>
      <c r="U13" s="6" t="s">
        <v>590</v>
      </c>
      <c r="V13" s="6" t="s">
        <v>591</v>
      </c>
      <c r="W13" s="6" t="s">
        <v>592</v>
      </c>
      <c r="X13" s="6" t="s">
        <v>593</v>
      </c>
      <c r="Y13" s="7" t="s">
        <v>595</v>
      </c>
      <c r="Z13" s="6" t="s">
        <v>596</v>
      </c>
      <c r="AA13" s="8" t="s">
        <v>597</v>
      </c>
      <c r="AB13" s="6" t="s">
        <v>598</v>
      </c>
    </row>
    <row r="14" spans="1:37" x14ac:dyDescent="0.2">
      <c r="D14" t="s">
        <v>599</v>
      </c>
      <c r="E14" t="s">
        <v>600</v>
      </c>
      <c r="F14">
        <v>0</v>
      </c>
      <c r="G14">
        <f>AVERAGE('Raw Data'!S14:S22,'Raw Data'!S68:S75)</f>
        <v>0</v>
      </c>
      <c r="H14">
        <f>AVERAGE('Raw Data'!T14:T22)</f>
        <v>0</v>
      </c>
      <c r="I14">
        <v>91.877780000000001</v>
      </c>
      <c r="J14">
        <v>42.788890000000002</v>
      </c>
      <c r="K14">
        <v>83.581479999999999</v>
      </c>
      <c r="L14">
        <v>71.032359999999997</v>
      </c>
      <c r="M14">
        <v>6.5444440000000004</v>
      </c>
      <c r="N14">
        <v>67.111109999999996</v>
      </c>
      <c r="O14">
        <v>127.2222</v>
      </c>
      <c r="P14">
        <v>390.22219999999999</v>
      </c>
      <c r="Q14">
        <v>2856.7</v>
      </c>
      <c r="R14">
        <v>17.866669999999999</v>
      </c>
      <c r="S14">
        <v>1.8333330000000001</v>
      </c>
      <c r="T14">
        <v>18.155560000000001</v>
      </c>
      <c r="U14">
        <v>4.4557000000000002</v>
      </c>
      <c r="V14">
        <v>0.70209999999999995</v>
      </c>
      <c r="W14">
        <v>0.32045600000000002</v>
      </c>
      <c r="X14">
        <v>0.178422</v>
      </c>
      <c r="Y14">
        <v>64.081109999999995</v>
      </c>
      <c r="Z14">
        <v>5.8655559999999998</v>
      </c>
      <c r="AA14">
        <v>12.56222</v>
      </c>
      <c r="AB14">
        <v>31.68778</v>
      </c>
    </row>
    <row r="15" spans="1:37" x14ac:dyDescent="0.2">
      <c r="D15" t="s">
        <v>599</v>
      </c>
      <c r="E15" t="s">
        <v>602</v>
      </c>
      <c r="F15">
        <v>0.474999</v>
      </c>
      <c r="G15">
        <f>AVERAGE('Raw Data'!S23:S24,'Raw Data'!S26,'Raw Data'!S29:S30,'Raw Data'!S76,'Raw Data'!S80,'Raw Data'!S83)</f>
        <v>0</v>
      </c>
      <c r="H15">
        <f>AVERAGE('Raw Data'!T23:T24,'Raw Data'!T26,'Raw Data'!T29:T30,'Raw Data'!T76,'Raw Data'!T80,'Raw Data'!T83)</f>
        <v>0</v>
      </c>
      <c r="I15">
        <v>96.537499999999994</v>
      </c>
      <c r="J15">
        <v>38.162500000000001</v>
      </c>
      <c r="K15">
        <v>82.924999999999997</v>
      </c>
      <c r="L15">
        <v>79.82996</v>
      </c>
      <c r="M15">
        <v>7.9162499999999998</v>
      </c>
      <c r="N15">
        <v>71.75</v>
      </c>
      <c r="O15">
        <v>130.375</v>
      </c>
      <c r="P15">
        <v>431.625</v>
      </c>
      <c r="Q15">
        <v>3207.875</v>
      </c>
      <c r="R15">
        <v>18.875</v>
      </c>
      <c r="S15">
        <v>1.7625</v>
      </c>
      <c r="T15">
        <v>19.012499999999999</v>
      </c>
      <c r="U15">
        <v>4.5221</v>
      </c>
      <c r="V15">
        <v>0.69303999999999999</v>
      </c>
      <c r="W15">
        <v>0.32866000000000001</v>
      </c>
      <c r="X15">
        <v>0.17674000000000001</v>
      </c>
      <c r="Y15">
        <v>68.712000000000003</v>
      </c>
      <c r="Z15">
        <v>6.14</v>
      </c>
      <c r="AA15">
        <v>13.426</v>
      </c>
      <c r="AB15">
        <v>33.130000000000003</v>
      </c>
    </row>
    <row r="16" spans="1:37" x14ac:dyDescent="0.2">
      <c r="D16" t="s">
        <v>599</v>
      </c>
      <c r="E16" t="s">
        <v>602</v>
      </c>
      <c r="F16">
        <v>0.46825299999999997</v>
      </c>
      <c r="G16">
        <f>0.240741</f>
        <v>0.24074100000000001</v>
      </c>
      <c r="H16">
        <v>0</v>
      </c>
      <c r="I16">
        <v>104.16670000000001</v>
      </c>
      <c r="J16">
        <v>39.5</v>
      </c>
      <c r="K16">
        <v>81.82593</v>
      </c>
      <c r="L16">
        <v>77.055549999999997</v>
      </c>
      <c r="M16">
        <v>8.4644440000000003</v>
      </c>
      <c r="N16">
        <v>72.777780000000007</v>
      </c>
      <c r="O16">
        <v>104.88890000000001</v>
      </c>
      <c r="P16">
        <v>440.22219999999999</v>
      </c>
      <c r="Q16">
        <v>3432.933</v>
      </c>
      <c r="R16">
        <v>18.911110000000001</v>
      </c>
      <c r="S16">
        <v>1.433333</v>
      </c>
      <c r="T16">
        <v>19.366669999999999</v>
      </c>
      <c r="U16">
        <v>4.1543999999999999</v>
      </c>
      <c r="V16">
        <v>0.65787499999999999</v>
      </c>
      <c r="W16">
        <v>0.30654999999999999</v>
      </c>
      <c r="X16">
        <v>0.16297500000000001</v>
      </c>
      <c r="Y16">
        <v>65.5</v>
      </c>
      <c r="Z16">
        <v>5.3724999999999996</v>
      </c>
      <c r="AA16">
        <v>11.6225</v>
      </c>
      <c r="AB16">
        <v>25.427499999999998</v>
      </c>
    </row>
    <row r="17" spans="4:28" x14ac:dyDescent="0.2">
      <c r="D17" t="s">
        <v>604</v>
      </c>
      <c r="E17" t="s">
        <v>600</v>
      </c>
      <c r="F17">
        <v>1.5685999999999999E-2</v>
      </c>
      <c r="G17">
        <v>0</v>
      </c>
      <c r="H17">
        <v>0</v>
      </c>
      <c r="I17">
        <v>124.7</v>
      </c>
      <c r="J17">
        <v>42.294119999999999</v>
      </c>
      <c r="K17">
        <v>81.125489999999999</v>
      </c>
      <c r="L17">
        <v>89.737399999999994</v>
      </c>
      <c r="M17">
        <v>13.697649999999999</v>
      </c>
      <c r="N17">
        <v>72.882350000000002</v>
      </c>
      <c r="O17">
        <v>78.647059999999996</v>
      </c>
      <c r="P17">
        <v>449.52940000000001</v>
      </c>
      <c r="Q17">
        <v>3090.3</v>
      </c>
      <c r="R17">
        <v>18.635290000000001</v>
      </c>
      <c r="S17">
        <v>1.076471</v>
      </c>
      <c r="T17">
        <v>20.123529999999999</v>
      </c>
      <c r="U17">
        <v>4.0036110000000003</v>
      </c>
      <c r="V17">
        <v>0.71355599999999997</v>
      </c>
      <c r="W17">
        <v>0.34712199999999999</v>
      </c>
      <c r="X17">
        <v>0.171768</v>
      </c>
      <c r="Y17">
        <v>62.053330000000003</v>
      </c>
      <c r="Z17">
        <v>5.6966669999999997</v>
      </c>
      <c r="AA17">
        <v>10.713329999999999</v>
      </c>
      <c r="AB17">
        <v>21.65889</v>
      </c>
    </row>
    <row r="18" spans="4:28" x14ac:dyDescent="0.2">
      <c r="D18" t="s">
        <v>604</v>
      </c>
      <c r="E18" t="s">
        <v>602</v>
      </c>
      <c r="F18">
        <v>0.492427</v>
      </c>
      <c r="G18">
        <v>0</v>
      </c>
      <c r="H18">
        <v>0</v>
      </c>
      <c r="I18">
        <v>121.575</v>
      </c>
      <c r="J18">
        <v>46.75</v>
      </c>
      <c r="K18">
        <v>82.316670000000002</v>
      </c>
      <c r="L18">
        <v>92.273390000000006</v>
      </c>
      <c r="M18">
        <v>12.5025</v>
      </c>
      <c r="N18">
        <v>71.5</v>
      </c>
      <c r="O18">
        <v>81</v>
      </c>
      <c r="P18">
        <v>394.5</v>
      </c>
      <c r="Q18">
        <v>3003.125</v>
      </c>
      <c r="R18">
        <v>18.149999999999999</v>
      </c>
      <c r="S18">
        <v>1.1499999999999999</v>
      </c>
      <c r="T18">
        <v>18.100000000000001</v>
      </c>
      <c r="U18">
        <v>3.8199329999999998</v>
      </c>
      <c r="V18">
        <v>0.76353300000000002</v>
      </c>
      <c r="W18">
        <v>0.37680000000000002</v>
      </c>
      <c r="X18">
        <v>0.195967</v>
      </c>
      <c r="Y18">
        <v>74.663330000000002</v>
      </c>
      <c r="Z18">
        <v>6.3033330000000003</v>
      </c>
      <c r="AA18">
        <v>10.09</v>
      </c>
      <c r="AB18">
        <v>20.87</v>
      </c>
    </row>
    <row r="19" spans="4:28" x14ac:dyDescent="0.2">
      <c r="D19" t="s">
        <v>604</v>
      </c>
      <c r="E19" t="s">
        <v>602</v>
      </c>
      <c r="F19">
        <v>0.69084400000000001</v>
      </c>
      <c r="G19">
        <v>0.57692299999999996</v>
      </c>
      <c r="H19">
        <f>100*0.027778</f>
        <v>2.7778</v>
      </c>
      <c r="I19">
        <v>127.95</v>
      </c>
      <c r="J19">
        <v>39.458329999999997</v>
      </c>
      <c r="K19">
        <v>80.325000000000003</v>
      </c>
      <c r="L19">
        <v>89.828990000000005</v>
      </c>
      <c r="M19">
        <v>17.061669999999999</v>
      </c>
      <c r="N19">
        <v>73</v>
      </c>
      <c r="O19">
        <v>70.083330000000004</v>
      </c>
      <c r="P19">
        <v>468.16669999999999</v>
      </c>
      <c r="Q19">
        <v>3254.192</v>
      </c>
      <c r="R19">
        <v>18.70833</v>
      </c>
      <c r="S19">
        <v>0.95833330000000005</v>
      </c>
      <c r="T19">
        <v>20.741669999999999</v>
      </c>
      <c r="U19">
        <v>3.44434</v>
      </c>
      <c r="V19">
        <v>0.62004000000000004</v>
      </c>
      <c r="W19">
        <v>0.32734000000000002</v>
      </c>
      <c r="X19">
        <v>0.14412</v>
      </c>
      <c r="Y19">
        <v>56.762</v>
      </c>
      <c r="Z19">
        <v>5.2539999999999996</v>
      </c>
      <c r="AA19">
        <v>9.6720000000000006</v>
      </c>
      <c r="AB19">
        <v>18.149999999999999</v>
      </c>
    </row>
    <row r="20" spans="4:28" x14ac:dyDescent="0.2">
      <c r="D20" t="s">
        <v>607</v>
      </c>
      <c r="E20" t="s">
        <v>600</v>
      </c>
      <c r="F20">
        <v>5.8331000000000001E-2</v>
      </c>
      <c r="G20">
        <v>2.0833000000000001E-2</v>
      </c>
      <c r="H20">
        <v>0</v>
      </c>
      <c r="I20">
        <v>133.65629999999999</v>
      </c>
      <c r="J20">
        <v>31.34375</v>
      </c>
      <c r="K20">
        <v>81.747919999999993</v>
      </c>
      <c r="L20">
        <v>87.46163</v>
      </c>
      <c r="M20">
        <v>19.234380000000002</v>
      </c>
      <c r="N20">
        <v>68.75</v>
      </c>
      <c r="O20">
        <v>43.0625</v>
      </c>
      <c r="P20">
        <v>471.625</v>
      </c>
      <c r="Q20">
        <v>3359.7190000000001</v>
      </c>
      <c r="R20">
        <v>18.987500000000001</v>
      </c>
      <c r="S20">
        <v>0.58125000000000004</v>
      </c>
      <c r="T20">
        <v>20.643750000000001</v>
      </c>
      <c r="U20">
        <v>3.6089129999999998</v>
      </c>
      <c r="V20">
        <v>0.63037500000000002</v>
      </c>
      <c r="W20">
        <v>0.35809999999999997</v>
      </c>
      <c r="X20">
        <v>0.149863</v>
      </c>
      <c r="Y20">
        <v>51.227499999999999</v>
      </c>
      <c r="Z20">
        <v>5.1100000000000003</v>
      </c>
      <c r="AA20">
        <v>12.65375</v>
      </c>
      <c r="AB20">
        <v>15.795</v>
      </c>
    </row>
    <row r="21" spans="4:28" x14ac:dyDescent="0.2">
      <c r="D21" t="s">
        <v>607</v>
      </c>
      <c r="E21" t="s">
        <v>602</v>
      </c>
      <c r="F21">
        <v>0.65000500000000005</v>
      </c>
      <c r="G21">
        <v>0</v>
      </c>
      <c r="H21">
        <v>0</v>
      </c>
      <c r="I21">
        <v>120.6875</v>
      </c>
      <c r="J21">
        <v>40.112499999999997</v>
      </c>
      <c r="K21">
        <v>82.212500000000006</v>
      </c>
      <c r="L21">
        <v>91.100830000000002</v>
      </c>
      <c r="M21">
        <v>12.805</v>
      </c>
      <c r="N21">
        <v>63.25</v>
      </c>
      <c r="O21">
        <v>51.75</v>
      </c>
      <c r="P21">
        <v>449</v>
      </c>
      <c r="Q21">
        <v>3153.663</v>
      </c>
      <c r="R21">
        <v>18.675000000000001</v>
      </c>
      <c r="S21">
        <v>0.7</v>
      </c>
      <c r="T21">
        <v>19.9375</v>
      </c>
      <c r="U21">
        <v>3.5705710000000002</v>
      </c>
      <c r="V21">
        <v>0.55942899999999995</v>
      </c>
      <c r="W21">
        <v>0.335343</v>
      </c>
      <c r="X21">
        <v>0.144957</v>
      </c>
      <c r="Y21">
        <v>51.071429999999999</v>
      </c>
      <c r="Z21">
        <v>4.6157139999999997</v>
      </c>
      <c r="AA21">
        <v>9.0785699999999991</v>
      </c>
      <c r="AB21">
        <v>14.988569999999999</v>
      </c>
    </row>
    <row r="22" spans="4:28" x14ac:dyDescent="0.2">
      <c r="D22" t="s">
        <v>607</v>
      </c>
      <c r="E22" t="s">
        <v>602</v>
      </c>
      <c r="F22">
        <v>0.53333200000000003</v>
      </c>
      <c r="G22">
        <v>0.51851899999999995</v>
      </c>
      <c r="H22">
        <v>0</v>
      </c>
      <c r="I22">
        <v>135.13329999999999</v>
      </c>
      <c r="J22">
        <v>36.22222</v>
      </c>
      <c r="K22">
        <v>80.725930000000005</v>
      </c>
      <c r="L22">
        <v>87.460980000000006</v>
      </c>
      <c r="M22">
        <v>23.064440000000001</v>
      </c>
      <c r="N22">
        <v>69.222219999999993</v>
      </c>
      <c r="O22">
        <v>34.55556</v>
      </c>
      <c r="P22">
        <v>480.55560000000003</v>
      </c>
      <c r="Q22">
        <v>3494.1559999999999</v>
      </c>
      <c r="R22">
        <v>19.077780000000001</v>
      </c>
      <c r="S22">
        <v>0.466667</v>
      </c>
      <c r="T22">
        <v>20.933330000000002</v>
      </c>
      <c r="U22">
        <v>3.1152500000000001</v>
      </c>
      <c r="V22">
        <v>0.53344999999999998</v>
      </c>
      <c r="W22">
        <v>0.3044</v>
      </c>
      <c r="X22">
        <v>0.11815000000000001</v>
      </c>
      <c r="Y22">
        <v>41.7</v>
      </c>
      <c r="Z22">
        <v>3.79</v>
      </c>
      <c r="AA22">
        <v>10.18</v>
      </c>
      <c r="AB22">
        <v>10.404999999999999</v>
      </c>
    </row>
    <row r="49" spans="25:30" x14ac:dyDescent="0.2">
      <c r="Y49" t="s">
        <v>582</v>
      </c>
      <c r="Z49" t="s">
        <v>16</v>
      </c>
      <c r="AA49" t="s">
        <v>18</v>
      </c>
      <c r="AB49" t="s">
        <v>612</v>
      </c>
      <c r="AC49" t="s">
        <v>613</v>
      </c>
      <c r="AD49" t="s">
        <v>614</v>
      </c>
    </row>
    <row r="50" spans="25:30" x14ac:dyDescent="0.2">
      <c r="Y50">
        <v>1</v>
      </c>
      <c r="Z50" t="s">
        <v>599</v>
      </c>
      <c r="AA50" t="s">
        <v>600</v>
      </c>
      <c r="AB50">
        <f>(AVERAGE('Raw Data'!K2:K10,'Raw Data'!K56:K63))*100</f>
        <v>0</v>
      </c>
      <c r="AC50">
        <f>(AVERAGE('Raw Data'!M2:M10,'Raw Data'!M56:M63))*100</f>
        <v>0</v>
      </c>
      <c r="AD50">
        <v>0</v>
      </c>
    </row>
    <row r="51" spans="25:30" x14ac:dyDescent="0.2">
      <c r="Y51">
        <v>2</v>
      </c>
      <c r="AA51" t="s">
        <v>602</v>
      </c>
      <c r="AB51">
        <f>(AVERAGE('Raw Data'!K11:K19,'Raw Data'!K64:K71))</f>
        <v>0.47142760784294119</v>
      </c>
      <c r="AC51">
        <f>(AVERAGE('Raw Data'!O11:O19,'Raw Data'!O64:O71))</f>
        <v>0.24509803921568629</v>
      </c>
      <c r="AD51">
        <v>0</v>
      </c>
    </row>
    <row r="52" spans="25:30" x14ac:dyDescent="0.2">
      <c r="Y52">
        <v>3</v>
      </c>
      <c r="Z52" t="s">
        <v>604</v>
      </c>
      <c r="AA52" t="s">
        <v>600</v>
      </c>
      <c r="AB52">
        <f>(AVERAGE('Raw Data'!K20:K28,'Raw Data'!K72:K79))</f>
        <v>1.5685882352941178E-2</v>
      </c>
      <c r="AC52">
        <f>(AVERAGE('Raw Data'!O20:O27,'Raw Data'!O72:O79))*100</f>
        <v>0</v>
      </c>
      <c r="AD52">
        <v>0</v>
      </c>
    </row>
    <row r="53" spans="25:30" x14ac:dyDescent="0.2">
      <c r="Y53">
        <v>4</v>
      </c>
      <c r="AA53" t="s">
        <v>602</v>
      </c>
      <c r="AB53">
        <f>(AVERAGE('Raw Data'!K29:K37,'Raw Data'!K80:K87))</f>
        <v>0.64415737647058824</v>
      </c>
      <c r="AC53">
        <f>(AVERAGE('Raw Data'!O29:O37,'Raw Data'!O81:O87))</f>
        <v>0.46875</v>
      </c>
      <c r="AD53">
        <f>(AVERAGE('Raw Data'!T29:T37,'Raw Data'!T80:T87))</f>
        <v>1.9607843137254902E-2</v>
      </c>
    </row>
    <row r="54" spans="25:30" x14ac:dyDescent="0.2">
      <c r="Y54">
        <v>5</v>
      </c>
      <c r="Z54" t="s">
        <v>607</v>
      </c>
      <c r="AA54" t="s">
        <v>600</v>
      </c>
      <c r="AB54">
        <f>(AVERAGE('Raw Data'!K38:K45,'Raw Data'!K88:K95))</f>
        <v>5.8331250000000001E-2</v>
      </c>
      <c r="AC54">
        <f>(AVERAGE('Raw Data'!O38:O45, 'Raw Data'!O88:O95))</f>
        <v>2.0833333333333332E-2</v>
      </c>
      <c r="AD54">
        <v>0</v>
      </c>
    </row>
    <row r="55" spans="25:30" x14ac:dyDescent="0.2">
      <c r="Y55">
        <v>6</v>
      </c>
      <c r="AA55" t="s">
        <v>602</v>
      </c>
      <c r="AB55">
        <f>(AVERAGE('Raw Data'!K47:K55,'Raw Data'!K96:K103))</f>
        <v>0.58823711764705877</v>
      </c>
      <c r="AC55">
        <f>(AVERAGE('Raw Data'!O47:O55,'Raw Data'!O96:O103))</f>
        <v>0.2745098039215686</v>
      </c>
      <c r="AD5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9008-4097-4B43-9050-9C6496F69090}">
  <dimension ref="A1:S148"/>
  <sheetViews>
    <sheetView topLeftCell="A133" workbookViewId="0">
      <selection activeCell="B139" sqref="B139"/>
    </sheetView>
  </sheetViews>
  <sheetFormatPr baseColWidth="10" defaultColWidth="8.83203125" defaultRowHeight="15" x14ac:dyDescent="0.2"/>
  <sheetData>
    <row r="1" spans="1:18" x14ac:dyDescent="0.2">
      <c r="A1" t="s">
        <v>615</v>
      </c>
      <c r="B1" t="s">
        <v>616</v>
      </c>
      <c r="C1" t="s">
        <v>44</v>
      </c>
      <c r="P1" t="s">
        <v>615</v>
      </c>
      <c r="Q1" t="s">
        <v>616</v>
      </c>
      <c r="R1" t="s">
        <v>32</v>
      </c>
    </row>
    <row r="2" spans="1:18" x14ac:dyDescent="0.2">
      <c r="A2" t="s">
        <v>599</v>
      </c>
      <c r="B2" t="s">
        <v>600</v>
      </c>
      <c r="C2">
        <v>6.5444440000000004</v>
      </c>
      <c r="P2" t="s">
        <v>599</v>
      </c>
      <c r="Q2" t="s">
        <v>600</v>
      </c>
      <c r="R2">
        <v>91.877780000000001</v>
      </c>
    </row>
    <row r="3" spans="1:18" x14ac:dyDescent="0.2">
      <c r="B3" t="s">
        <v>617</v>
      </c>
      <c r="C3">
        <v>7.9162499999999998</v>
      </c>
      <c r="Q3" t="s">
        <v>617</v>
      </c>
      <c r="R3">
        <v>96.537499999999994</v>
      </c>
    </row>
    <row r="4" spans="1:18" x14ac:dyDescent="0.2">
      <c r="B4" t="s">
        <v>618</v>
      </c>
      <c r="C4">
        <v>8.4644440000000003</v>
      </c>
      <c r="Q4" t="s">
        <v>618</v>
      </c>
      <c r="R4">
        <v>104.16670000000001</v>
      </c>
    </row>
    <row r="5" spans="1:18" x14ac:dyDescent="0.2">
      <c r="A5" t="s">
        <v>604</v>
      </c>
      <c r="B5" t="s">
        <v>600</v>
      </c>
      <c r="C5">
        <v>13.697649999999999</v>
      </c>
      <c r="P5" t="s">
        <v>604</v>
      </c>
      <c r="Q5" t="s">
        <v>600</v>
      </c>
      <c r="R5">
        <v>124.7</v>
      </c>
    </row>
    <row r="6" spans="1:18" x14ac:dyDescent="0.2">
      <c r="B6" t="s">
        <v>617</v>
      </c>
      <c r="C6">
        <v>12.5025</v>
      </c>
      <c r="Q6" t="s">
        <v>617</v>
      </c>
      <c r="R6">
        <v>121.575</v>
      </c>
    </row>
    <row r="7" spans="1:18" x14ac:dyDescent="0.2">
      <c r="B7" t="s">
        <v>618</v>
      </c>
      <c r="C7">
        <v>17.061669999999999</v>
      </c>
      <c r="Q7" t="s">
        <v>618</v>
      </c>
      <c r="R7">
        <v>127.95</v>
      </c>
    </row>
    <row r="8" spans="1:18" x14ac:dyDescent="0.2">
      <c r="A8" t="s">
        <v>607</v>
      </c>
      <c r="B8" t="s">
        <v>600</v>
      </c>
      <c r="C8">
        <v>19.234380000000002</v>
      </c>
      <c r="P8" t="s">
        <v>607</v>
      </c>
      <c r="Q8" t="s">
        <v>600</v>
      </c>
      <c r="R8">
        <v>133.65629999999999</v>
      </c>
    </row>
    <row r="9" spans="1:18" x14ac:dyDescent="0.2">
      <c r="B9" t="s">
        <v>617</v>
      </c>
      <c r="C9">
        <v>12.805</v>
      </c>
      <c r="Q9" t="s">
        <v>617</v>
      </c>
      <c r="R9">
        <v>120.6875</v>
      </c>
    </row>
    <row r="10" spans="1:18" x14ac:dyDescent="0.2">
      <c r="B10" t="s">
        <v>618</v>
      </c>
      <c r="C10">
        <v>23.064440000000001</v>
      </c>
      <c r="Q10" t="s">
        <v>618</v>
      </c>
      <c r="R10">
        <v>135.13329999999999</v>
      </c>
    </row>
    <row r="22" spans="1:19" x14ac:dyDescent="0.2">
      <c r="A22" t="s">
        <v>615</v>
      </c>
      <c r="B22" t="s">
        <v>616</v>
      </c>
      <c r="C22" s="1" t="s">
        <v>524</v>
      </c>
    </row>
    <row r="23" spans="1:19" x14ac:dyDescent="0.2">
      <c r="A23" t="s">
        <v>599</v>
      </c>
      <c r="B23" t="s">
        <v>600</v>
      </c>
      <c r="C23">
        <v>67.111109999999996</v>
      </c>
    </row>
    <row r="24" spans="1:19" x14ac:dyDescent="0.2">
      <c r="B24" t="s">
        <v>617</v>
      </c>
      <c r="C24">
        <v>71.75</v>
      </c>
    </row>
    <row r="25" spans="1:19" x14ac:dyDescent="0.2">
      <c r="B25" t="s">
        <v>618</v>
      </c>
      <c r="C25">
        <v>72.777780000000007</v>
      </c>
      <c r="Q25" t="s">
        <v>615</v>
      </c>
      <c r="R25" t="s">
        <v>616</v>
      </c>
      <c r="S25" s="10" t="s">
        <v>49</v>
      </c>
    </row>
    <row r="26" spans="1:19" x14ac:dyDescent="0.2">
      <c r="A26" t="s">
        <v>604</v>
      </c>
      <c r="B26" t="s">
        <v>600</v>
      </c>
      <c r="C26">
        <v>72.882350000000002</v>
      </c>
      <c r="Q26" t="s">
        <v>599</v>
      </c>
      <c r="R26" t="s">
        <v>600</v>
      </c>
      <c r="S26">
        <v>2856.7</v>
      </c>
    </row>
    <row r="27" spans="1:19" x14ac:dyDescent="0.2">
      <c r="B27" t="s">
        <v>617</v>
      </c>
      <c r="C27">
        <v>71.5</v>
      </c>
      <c r="R27" t="s">
        <v>617</v>
      </c>
      <c r="S27">
        <v>3207.875</v>
      </c>
    </row>
    <row r="28" spans="1:19" x14ac:dyDescent="0.2">
      <c r="B28" t="s">
        <v>618</v>
      </c>
      <c r="C28">
        <v>73</v>
      </c>
      <c r="R28" t="s">
        <v>618</v>
      </c>
      <c r="S28">
        <v>3432.933</v>
      </c>
    </row>
    <row r="29" spans="1:19" x14ac:dyDescent="0.2">
      <c r="A29" t="s">
        <v>607</v>
      </c>
      <c r="B29" t="s">
        <v>600</v>
      </c>
      <c r="C29">
        <v>68.75</v>
      </c>
      <c r="Q29" t="s">
        <v>604</v>
      </c>
      <c r="R29" t="s">
        <v>600</v>
      </c>
      <c r="S29">
        <v>3090.3</v>
      </c>
    </row>
    <row r="30" spans="1:19" x14ac:dyDescent="0.2">
      <c r="B30" t="s">
        <v>617</v>
      </c>
      <c r="C30">
        <v>63.25</v>
      </c>
      <c r="R30" t="s">
        <v>617</v>
      </c>
      <c r="S30">
        <v>3003.125</v>
      </c>
    </row>
    <row r="31" spans="1:19" x14ac:dyDescent="0.2">
      <c r="B31" t="s">
        <v>618</v>
      </c>
      <c r="C31">
        <v>69.222219999999993</v>
      </c>
      <c r="R31" t="s">
        <v>618</v>
      </c>
      <c r="S31">
        <v>3254.192</v>
      </c>
    </row>
    <row r="32" spans="1:19" x14ac:dyDescent="0.2">
      <c r="Q32" t="s">
        <v>607</v>
      </c>
      <c r="R32" t="s">
        <v>600</v>
      </c>
      <c r="S32">
        <v>3359.7190000000001</v>
      </c>
    </row>
    <row r="33" spans="1:19" x14ac:dyDescent="0.2">
      <c r="R33" t="s">
        <v>617</v>
      </c>
      <c r="S33">
        <v>3153.663</v>
      </c>
    </row>
    <row r="34" spans="1:19" x14ac:dyDescent="0.2">
      <c r="R34" t="s">
        <v>618</v>
      </c>
      <c r="S34">
        <v>3494.1559999999999</v>
      </c>
    </row>
    <row r="38" spans="1:19" x14ac:dyDescent="0.2">
      <c r="A38" t="s">
        <v>615</v>
      </c>
      <c r="B38" t="s">
        <v>616</v>
      </c>
      <c r="C38" s="10" t="s">
        <v>525</v>
      </c>
    </row>
    <row r="39" spans="1:19" x14ac:dyDescent="0.2">
      <c r="A39" t="s">
        <v>599</v>
      </c>
      <c r="B39" t="s">
        <v>600</v>
      </c>
      <c r="C39">
        <v>390.22219999999999</v>
      </c>
    </row>
    <row r="40" spans="1:19" x14ac:dyDescent="0.2">
      <c r="B40" t="s">
        <v>617</v>
      </c>
      <c r="C40">
        <v>431.625</v>
      </c>
      <c r="Q40" t="s">
        <v>615</v>
      </c>
      <c r="R40" t="s">
        <v>616</v>
      </c>
      <c r="S40" s="3" t="s">
        <v>37</v>
      </c>
    </row>
    <row r="41" spans="1:19" x14ac:dyDescent="0.2">
      <c r="B41" t="s">
        <v>618</v>
      </c>
      <c r="C41">
        <v>440.22219999999999</v>
      </c>
      <c r="Q41" t="s">
        <v>599</v>
      </c>
      <c r="R41" t="s">
        <v>600</v>
      </c>
      <c r="S41">
        <v>83.581479999999999</v>
      </c>
    </row>
    <row r="42" spans="1:19" x14ac:dyDescent="0.2">
      <c r="A42" t="s">
        <v>604</v>
      </c>
      <c r="B42" t="s">
        <v>600</v>
      </c>
      <c r="C42">
        <v>449.52940000000001</v>
      </c>
      <c r="R42" t="s">
        <v>617</v>
      </c>
      <c r="S42">
        <v>82.924999999999997</v>
      </c>
    </row>
    <row r="43" spans="1:19" x14ac:dyDescent="0.2">
      <c r="B43" t="s">
        <v>617</v>
      </c>
      <c r="C43">
        <v>394.5</v>
      </c>
      <c r="R43" t="s">
        <v>618</v>
      </c>
      <c r="S43">
        <v>81.82593</v>
      </c>
    </row>
    <row r="44" spans="1:19" x14ac:dyDescent="0.2">
      <c r="B44" t="s">
        <v>618</v>
      </c>
      <c r="C44">
        <v>468.16669999999999</v>
      </c>
      <c r="Q44" t="s">
        <v>604</v>
      </c>
      <c r="R44" t="s">
        <v>600</v>
      </c>
      <c r="S44">
        <v>81.125489999999999</v>
      </c>
    </row>
    <row r="45" spans="1:19" x14ac:dyDescent="0.2">
      <c r="A45" t="s">
        <v>607</v>
      </c>
      <c r="B45" t="s">
        <v>600</v>
      </c>
      <c r="C45">
        <v>471.625</v>
      </c>
      <c r="R45" t="s">
        <v>617</v>
      </c>
      <c r="S45">
        <v>82.316670000000002</v>
      </c>
    </row>
    <row r="46" spans="1:19" x14ac:dyDescent="0.2">
      <c r="B46" t="s">
        <v>617</v>
      </c>
      <c r="C46">
        <v>449</v>
      </c>
      <c r="R46" t="s">
        <v>618</v>
      </c>
      <c r="S46">
        <v>80.325000000000003</v>
      </c>
    </row>
    <row r="47" spans="1:19" x14ac:dyDescent="0.2">
      <c r="B47" t="s">
        <v>618</v>
      </c>
      <c r="C47">
        <v>480.55560000000003</v>
      </c>
      <c r="Q47" t="s">
        <v>607</v>
      </c>
      <c r="R47" t="s">
        <v>600</v>
      </c>
      <c r="S47">
        <v>81.747919999999993</v>
      </c>
    </row>
    <row r="48" spans="1:19" x14ac:dyDescent="0.2">
      <c r="R48" t="s">
        <v>617</v>
      </c>
      <c r="S48">
        <v>82.212500000000006</v>
      </c>
    </row>
    <row r="49" spans="1:19" x14ac:dyDescent="0.2">
      <c r="R49" t="s">
        <v>618</v>
      </c>
      <c r="S49">
        <v>80.725930000000005</v>
      </c>
    </row>
    <row r="54" spans="1:19" x14ac:dyDescent="0.2">
      <c r="A54" t="s">
        <v>615</v>
      </c>
      <c r="B54" t="s">
        <v>616</v>
      </c>
      <c r="C54" s="5" t="s">
        <v>47</v>
      </c>
    </row>
    <row r="55" spans="1:19" x14ac:dyDescent="0.2">
      <c r="A55" t="s">
        <v>599</v>
      </c>
      <c r="B55" t="s">
        <v>600</v>
      </c>
      <c r="C55">
        <v>127.2222</v>
      </c>
    </row>
    <row r="56" spans="1:19" x14ac:dyDescent="0.2">
      <c r="B56" t="s">
        <v>617</v>
      </c>
      <c r="C56">
        <v>130.375</v>
      </c>
      <c r="Q56" t="s">
        <v>615</v>
      </c>
      <c r="R56" t="s">
        <v>616</v>
      </c>
      <c r="S56" s="6" t="s">
        <v>590</v>
      </c>
    </row>
    <row r="57" spans="1:19" x14ac:dyDescent="0.2">
      <c r="B57" t="s">
        <v>618</v>
      </c>
      <c r="C57">
        <v>104.88890000000001</v>
      </c>
      <c r="Q57" t="s">
        <v>599</v>
      </c>
      <c r="R57" t="s">
        <v>600</v>
      </c>
      <c r="S57">
        <v>4.4557000000000002</v>
      </c>
    </row>
    <row r="58" spans="1:19" x14ac:dyDescent="0.2">
      <c r="A58" t="s">
        <v>604</v>
      </c>
      <c r="B58" t="s">
        <v>600</v>
      </c>
      <c r="C58">
        <v>78.647059999999996</v>
      </c>
      <c r="R58" t="s">
        <v>617</v>
      </c>
      <c r="S58">
        <v>4.5221</v>
      </c>
    </row>
    <row r="59" spans="1:19" x14ac:dyDescent="0.2">
      <c r="B59" t="s">
        <v>617</v>
      </c>
      <c r="C59">
        <v>81</v>
      </c>
      <c r="R59" t="s">
        <v>618</v>
      </c>
      <c r="S59">
        <v>4.1543999999999999</v>
      </c>
    </row>
    <row r="60" spans="1:19" x14ac:dyDescent="0.2">
      <c r="B60" t="s">
        <v>618</v>
      </c>
      <c r="C60">
        <v>70.083330000000004</v>
      </c>
      <c r="Q60" t="s">
        <v>604</v>
      </c>
      <c r="R60" t="s">
        <v>600</v>
      </c>
      <c r="S60">
        <v>4.0036110000000003</v>
      </c>
    </row>
    <row r="61" spans="1:19" x14ac:dyDescent="0.2">
      <c r="A61" t="s">
        <v>607</v>
      </c>
      <c r="B61" t="s">
        <v>600</v>
      </c>
      <c r="C61">
        <v>43.0625</v>
      </c>
      <c r="R61" t="s">
        <v>617</v>
      </c>
      <c r="S61">
        <v>3.8199329999999998</v>
      </c>
    </row>
    <row r="62" spans="1:19" x14ac:dyDescent="0.2">
      <c r="B62" t="s">
        <v>617</v>
      </c>
      <c r="C62">
        <v>51.75</v>
      </c>
      <c r="R62" t="s">
        <v>618</v>
      </c>
      <c r="S62">
        <v>3.44434</v>
      </c>
    </row>
    <row r="63" spans="1:19" x14ac:dyDescent="0.2">
      <c r="B63" t="s">
        <v>618</v>
      </c>
      <c r="C63">
        <v>34.55556</v>
      </c>
      <c r="Q63" t="s">
        <v>607</v>
      </c>
      <c r="R63" t="s">
        <v>600</v>
      </c>
      <c r="S63">
        <v>3.6089129999999998</v>
      </c>
    </row>
    <row r="64" spans="1:19" x14ac:dyDescent="0.2">
      <c r="R64" t="s">
        <v>617</v>
      </c>
      <c r="S64">
        <v>3.5705710000000002</v>
      </c>
    </row>
    <row r="65" spans="1:19" x14ac:dyDescent="0.2">
      <c r="R65" t="s">
        <v>618</v>
      </c>
      <c r="S65">
        <v>3.1152500000000001</v>
      </c>
    </row>
    <row r="70" spans="1:19" x14ac:dyDescent="0.2">
      <c r="Q70" t="s">
        <v>615</v>
      </c>
      <c r="R70" t="s">
        <v>616</v>
      </c>
      <c r="S70" s="6" t="s">
        <v>591</v>
      </c>
    </row>
    <row r="71" spans="1:19" x14ac:dyDescent="0.2">
      <c r="Q71" t="s">
        <v>599</v>
      </c>
      <c r="R71" t="s">
        <v>600</v>
      </c>
      <c r="S71">
        <v>0.70209999999999995</v>
      </c>
    </row>
    <row r="72" spans="1:19" x14ac:dyDescent="0.2">
      <c r="R72" t="s">
        <v>617</v>
      </c>
      <c r="S72">
        <v>0.69303999999999999</v>
      </c>
    </row>
    <row r="73" spans="1:19" x14ac:dyDescent="0.2">
      <c r="R73" t="s">
        <v>618</v>
      </c>
      <c r="S73">
        <v>0.65787499999999999</v>
      </c>
    </row>
    <row r="74" spans="1:19" x14ac:dyDescent="0.2">
      <c r="Q74" t="s">
        <v>604</v>
      </c>
      <c r="R74" t="s">
        <v>600</v>
      </c>
      <c r="S74">
        <v>0.71355599999999997</v>
      </c>
    </row>
    <row r="75" spans="1:19" x14ac:dyDescent="0.2">
      <c r="A75" t="s">
        <v>615</v>
      </c>
      <c r="B75" t="s">
        <v>616</v>
      </c>
      <c r="C75" s="6" t="s">
        <v>592</v>
      </c>
      <c r="R75" t="s">
        <v>617</v>
      </c>
      <c r="S75">
        <v>0.76353300000000002</v>
      </c>
    </row>
    <row r="76" spans="1:19" x14ac:dyDescent="0.2">
      <c r="A76" t="s">
        <v>599</v>
      </c>
      <c r="B76" t="s">
        <v>600</v>
      </c>
      <c r="C76">
        <v>0.32045600000000002</v>
      </c>
      <c r="R76" t="s">
        <v>618</v>
      </c>
      <c r="S76">
        <v>0.62004000000000004</v>
      </c>
    </row>
    <row r="77" spans="1:19" x14ac:dyDescent="0.2">
      <c r="B77" t="s">
        <v>617</v>
      </c>
      <c r="C77">
        <v>0.32866000000000001</v>
      </c>
      <c r="Q77" t="s">
        <v>607</v>
      </c>
      <c r="R77" t="s">
        <v>600</v>
      </c>
      <c r="S77">
        <v>0.63037500000000002</v>
      </c>
    </row>
    <row r="78" spans="1:19" x14ac:dyDescent="0.2">
      <c r="B78" t="s">
        <v>618</v>
      </c>
      <c r="C78">
        <v>0.30654999999999999</v>
      </c>
      <c r="R78" t="s">
        <v>617</v>
      </c>
      <c r="S78">
        <v>0.55942899999999995</v>
      </c>
    </row>
    <row r="79" spans="1:19" x14ac:dyDescent="0.2">
      <c r="A79" t="s">
        <v>604</v>
      </c>
      <c r="B79" t="s">
        <v>600</v>
      </c>
      <c r="C79">
        <v>0.34712199999999999</v>
      </c>
      <c r="R79" t="s">
        <v>618</v>
      </c>
      <c r="S79">
        <v>0.53344999999999998</v>
      </c>
    </row>
    <row r="80" spans="1:19" x14ac:dyDescent="0.2">
      <c r="B80" t="s">
        <v>617</v>
      </c>
      <c r="C80">
        <v>0.37680000000000002</v>
      </c>
    </row>
    <row r="81" spans="1:19" x14ac:dyDescent="0.2">
      <c r="B81" t="s">
        <v>618</v>
      </c>
      <c r="C81">
        <v>0.32734000000000002</v>
      </c>
    </row>
    <row r="82" spans="1:19" x14ac:dyDescent="0.2">
      <c r="A82" t="s">
        <v>607</v>
      </c>
      <c r="B82" t="s">
        <v>600</v>
      </c>
      <c r="C82">
        <v>0.35809999999999997</v>
      </c>
    </row>
    <row r="83" spans="1:19" x14ac:dyDescent="0.2">
      <c r="B83" t="s">
        <v>617</v>
      </c>
      <c r="C83">
        <v>0.335343</v>
      </c>
    </row>
    <row r="84" spans="1:19" x14ac:dyDescent="0.2">
      <c r="B84" t="s">
        <v>618</v>
      </c>
      <c r="C84">
        <v>0.3044</v>
      </c>
    </row>
    <row r="86" spans="1:19" x14ac:dyDescent="0.2">
      <c r="Q86" t="s">
        <v>615</v>
      </c>
      <c r="R86" t="s">
        <v>616</v>
      </c>
      <c r="S86" s="6" t="s">
        <v>596</v>
      </c>
    </row>
    <row r="87" spans="1:19" x14ac:dyDescent="0.2">
      <c r="Q87" t="s">
        <v>599</v>
      </c>
      <c r="R87" t="s">
        <v>600</v>
      </c>
      <c r="S87">
        <v>5.8655559999999998</v>
      </c>
    </row>
    <row r="88" spans="1:19" x14ac:dyDescent="0.2">
      <c r="R88" t="s">
        <v>617</v>
      </c>
      <c r="S88">
        <v>6.14</v>
      </c>
    </row>
    <row r="89" spans="1:19" x14ac:dyDescent="0.2">
      <c r="R89" t="s">
        <v>618</v>
      </c>
      <c r="S89">
        <v>5.3724999999999996</v>
      </c>
    </row>
    <row r="90" spans="1:19" x14ac:dyDescent="0.2">
      <c r="Q90" t="s">
        <v>604</v>
      </c>
      <c r="R90" t="s">
        <v>600</v>
      </c>
      <c r="S90">
        <v>5.6966669999999997</v>
      </c>
    </row>
    <row r="91" spans="1:19" x14ac:dyDescent="0.2">
      <c r="R91" t="s">
        <v>617</v>
      </c>
      <c r="S91">
        <v>6.3033330000000003</v>
      </c>
    </row>
    <row r="92" spans="1:19" x14ac:dyDescent="0.2">
      <c r="A92" t="s">
        <v>615</v>
      </c>
      <c r="B92" t="s">
        <v>616</v>
      </c>
      <c r="C92" s="6" t="s">
        <v>593</v>
      </c>
      <c r="R92" t="s">
        <v>618</v>
      </c>
      <c r="S92">
        <v>5.2539999999999996</v>
      </c>
    </row>
    <row r="93" spans="1:19" x14ac:dyDescent="0.2">
      <c r="A93" t="s">
        <v>599</v>
      </c>
      <c r="B93" t="s">
        <v>600</v>
      </c>
      <c r="C93">
        <v>0.178422</v>
      </c>
      <c r="Q93" t="s">
        <v>607</v>
      </c>
      <c r="R93" t="s">
        <v>600</v>
      </c>
      <c r="S93">
        <v>5.1100000000000003</v>
      </c>
    </row>
    <row r="94" spans="1:19" x14ac:dyDescent="0.2">
      <c r="B94" t="s">
        <v>617</v>
      </c>
      <c r="C94">
        <v>0.17674000000000001</v>
      </c>
      <c r="R94" t="s">
        <v>617</v>
      </c>
      <c r="S94">
        <v>4.6157139999999997</v>
      </c>
    </row>
    <row r="95" spans="1:19" x14ac:dyDescent="0.2">
      <c r="B95" t="s">
        <v>618</v>
      </c>
      <c r="C95">
        <v>0.16297500000000001</v>
      </c>
      <c r="R95" t="s">
        <v>618</v>
      </c>
      <c r="S95">
        <v>3.79</v>
      </c>
    </row>
    <row r="96" spans="1:19" x14ac:dyDescent="0.2">
      <c r="A96" t="s">
        <v>604</v>
      </c>
      <c r="B96" t="s">
        <v>600</v>
      </c>
      <c r="C96">
        <v>0.171768</v>
      </c>
    </row>
    <row r="97" spans="1:19" x14ac:dyDescent="0.2">
      <c r="B97" t="s">
        <v>617</v>
      </c>
      <c r="C97">
        <v>0.195967</v>
      </c>
    </row>
    <row r="98" spans="1:19" x14ac:dyDescent="0.2">
      <c r="B98" t="s">
        <v>618</v>
      </c>
      <c r="C98">
        <v>0.14412</v>
      </c>
    </row>
    <row r="99" spans="1:19" x14ac:dyDescent="0.2">
      <c r="A99" t="s">
        <v>607</v>
      </c>
      <c r="B99" t="s">
        <v>600</v>
      </c>
      <c r="C99">
        <v>0.149863</v>
      </c>
    </row>
    <row r="100" spans="1:19" x14ac:dyDescent="0.2">
      <c r="B100" t="s">
        <v>617</v>
      </c>
      <c r="C100">
        <v>0.144957</v>
      </c>
    </row>
    <row r="101" spans="1:19" x14ac:dyDescent="0.2">
      <c r="B101" t="s">
        <v>618</v>
      </c>
      <c r="C101">
        <v>0.11815000000000001</v>
      </c>
      <c r="Q101" t="s">
        <v>615</v>
      </c>
      <c r="R101" t="s">
        <v>616</v>
      </c>
      <c r="S101" s="7" t="s">
        <v>595</v>
      </c>
    </row>
    <row r="102" spans="1:19" x14ac:dyDescent="0.2">
      <c r="Q102" t="s">
        <v>599</v>
      </c>
      <c r="R102" t="s">
        <v>600</v>
      </c>
      <c r="S102">
        <v>64.081109999999995</v>
      </c>
    </row>
    <row r="103" spans="1:19" x14ac:dyDescent="0.2">
      <c r="R103" t="s">
        <v>617</v>
      </c>
      <c r="S103">
        <v>68.712000000000003</v>
      </c>
    </row>
    <row r="104" spans="1:19" x14ac:dyDescent="0.2">
      <c r="R104" t="s">
        <v>618</v>
      </c>
      <c r="S104">
        <v>65.5</v>
      </c>
    </row>
    <row r="105" spans="1:19" x14ac:dyDescent="0.2">
      <c r="Q105" t="s">
        <v>604</v>
      </c>
      <c r="R105" t="s">
        <v>600</v>
      </c>
      <c r="S105">
        <v>62.053330000000003</v>
      </c>
    </row>
    <row r="106" spans="1:19" x14ac:dyDescent="0.2">
      <c r="R106" t="s">
        <v>617</v>
      </c>
      <c r="S106">
        <v>74.663330000000002</v>
      </c>
    </row>
    <row r="107" spans="1:19" x14ac:dyDescent="0.2">
      <c r="A107" t="s">
        <v>615</v>
      </c>
      <c r="B107" t="s">
        <v>616</v>
      </c>
      <c r="C107" s="6" t="s">
        <v>598</v>
      </c>
      <c r="R107" t="s">
        <v>618</v>
      </c>
      <c r="S107">
        <v>56.762</v>
      </c>
    </row>
    <row r="108" spans="1:19" x14ac:dyDescent="0.2">
      <c r="A108" t="s">
        <v>599</v>
      </c>
      <c r="B108" t="s">
        <v>600</v>
      </c>
      <c r="C108">
        <v>31.68778</v>
      </c>
      <c r="Q108" t="s">
        <v>607</v>
      </c>
      <c r="R108" t="s">
        <v>600</v>
      </c>
      <c r="S108">
        <v>51.227499999999999</v>
      </c>
    </row>
    <row r="109" spans="1:19" x14ac:dyDescent="0.2">
      <c r="B109" t="s">
        <v>617</v>
      </c>
      <c r="C109">
        <v>33.130000000000003</v>
      </c>
      <c r="R109" t="s">
        <v>617</v>
      </c>
      <c r="S109">
        <v>51.071429999999999</v>
      </c>
    </row>
    <row r="110" spans="1:19" x14ac:dyDescent="0.2">
      <c r="B110" t="s">
        <v>618</v>
      </c>
      <c r="C110">
        <v>25.427499999999998</v>
      </c>
      <c r="R110" t="s">
        <v>618</v>
      </c>
      <c r="S110">
        <v>41.7</v>
      </c>
    </row>
    <row r="111" spans="1:19" x14ac:dyDescent="0.2">
      <c r="A111" t="s">
        <v>604</v>
      </c>
      <c r="B111" t="s">
        <v>600</v>
      </c>
      <c r="C111">
        <v>21.65889</v>
      </c>
    </row>
    <row r="112" spans="1:19" x14ac:dyDescent="0.2">
      <c r="B112" t="s">
        <v>617</v>
      </c>
      <c r="C112">
        <v>20.87</v>
      </c>
    </row>
    <row r="113" spans="1:19" x14ac:dyDescent="0.2">
      <c r="B113" t="s">
        <v>618</v>
      </c>
      <c r="C113">
        <v>18.149999999999999</v>
      </c>
    </row>
    <row r="114" spans="1:19" x14ac:dyDescent="0.2">
      <c r="A114" t="s">
        <v>607</v>
      </c>
      <c r="B114" t="s">
        <v>600</v>
      </c>
      <c r="C114">
        <v>15.795</v>
      </c>
    </row>
    <row r="115" spans="1:19" x14ac:dyDescent="0.2">
      <c r="B115" t="s">
        <v>617</v>
      </c>
      <c r="C115">
        <v>14.988569999999999</v>
      </c>
    </row>
    <row r="116" spans="1:19" x14ac:dyDescent="0.2">
      <c r="B116" t="s">
        <v>618</v>
      </c>
      <c r="C116">
        <v>10.404999999999999</v>
      </c>
    </row>
    <row r="122" spans="1:19" x14ac:dyDescent="0.2">
      <c r="A122" t="s">
        <v>615</v>
      </c>
      <c r="B122" t="s">
        <v>616</v>
      </c>
      <c r="C122" s="8" t="s">
        <v>597</v>
      </c>
      <c r="Q122" t="s">
        <v>615</v>
      </c>
      <c r="R122" t="s">
        <v>616</v>
      </c>
      <c r="S122" s="9" t="s">
        <v>33</v>
      </c>
    </row>
    <row r="123" spans="1:19" x14ac:dyDescent="0.2">
      <c r="A123" t="s">
        <v>599</v>
      </c>
      <c r="B123" t="s">
        <v>600</v>
      </c>
      <c r="C123">
        <v>12.56222</v>
      </c>
      <c r="Q123" t="s">
        <v>599</v>
      </c>
      <c r="R123" t="s">
        <v>600</v>
      </c>
      <c r="S123">
        <v>42.788890000000002</v>
      </c>
    </row>
    <row r="124" spans="1:19" x14ac:dyDescent="0.2">
      <c r="B124" t="s">
        <v>617</v>
      </c>
      <c r="C124">
        <v>13.426</v>
      </c>
      <c r="R124" t="s">
        <v>617</v>
      </c>
      <c r="S124">
        <v>38.162500000000001</v>
      </c>
    </row>
    <row r="125" spans="1:19" x14ac:dyDescent="0.2">
      <c r="B125" t="s">
        <v>618</v>
      </c>
      <c r="C125">
        <v>11.6225</v>
      </c>
      <c r="R125" t="s">
        <v>618</v>
      </c>
      <c r="S125">
        <v>39.5</v>
      </c>
    </row>
    <row r="126" spans="1:19" x14ac:dyDescent="0.2">
      <c r="A126" t="s">
        <v>604</v>
      </c>
      <c r="B126" t="s">
        <v>600</v>
      </c>
      <c r="C126">
        <v>10.713329999999999</v>
      </c>
      <c r="Q126" t="s">
        <v>604</v>
      </c>
      <c r="R126" t="s">
        <v>600</v>
      </c>
      <c r="S126">
        <v>42.294119999999999</v>
      </c>
    </row>
    <row r="127" spans="1:19" x14ac:dyDescent="0.2">
      <c r="B127" t="s">
        <v>617</v>
      </c>
      <c r="C127">
        <v>10.09</v>
      </c>
      <c r="R127" t="s">
        <v>617</v>
      </c>
      <c r="S127">
        <v>46.75</v>
      </c>
    </row>
    <row r="128" spans="1:19" x14ac:dyDescent="0.2">
      <c r="B128" t="s">
        <v>618</v>
      </c>
      <c r="C128">
        <v>9.6720000000000006</v>
      </c>
      <c r="R128" t="s">
        <v>618</v>
      </c>
      <c r="S128">
        <v>39.458329999999997</v>
      </c>
    </row>
    <row r="129" spans="1:19" x14ac:dyDescent="0.2">
      <c r="A129" t="s">
        <v>607</v>
      </c>
      <c r="B129" t="s">
        <v>600</v>
      </c>
      <c r="C129">
        <v>12.65375</v>
      </c>
      <c r="Q129" t="s">
        <v>607</v>
      </c>
      <c r="R129" t="s">
        <v>600</v>
      </c>
      <c r="S129">
        <v>31.34375</v>
      </c>
    </row>
    <row r="130" spans="1:19" x14ac:dyDescent="0.2">
      <c r="B130" t="s">
        <v>617</v>
      </c>
      <c r="C130">
        <v>9.0785699999999991</v>
      </c>
      <c r="R130" t="s">
        <v>617</v>
      </c>
      <c r="S130">
        <v>40.112499999999997</v>
      </c>
    </row>
    <row r="131" spans="1:19" x14ac:dyDescent="0.2">
      <c r="B131" t="s">
        <v>618</v>
      </c>
      <c r="C131">
        <v>10.18</v>
      </c>
      <c r="R131" t="s">
        <v>618</v>
      </c>
      <c r="S131">
        <v>36.22222</v>
      </c>
    </row>
    <row r="139" spans="1:19" x14ac:dyDescent="0.2">
      <c r="B139" t="s">
        <v>615</v>
      </c>
      <c r="C139" t="s">
        <v>616</v>
      </c>
      <c r="D139" s="9" t="s">
        <v>41</v>
      </c>
    </row>
    <row r="140" spans="1:19" x14ac:dyDescent="0.2">
      <c r="B140" t="s">
        <v>599</v>
      </c>
      <c r="C140" t="s">
        <v>600</v>
      </c>
      <c r="D140">
        <v>71.032359999999997</v>
      </c>
    </row>
    <row r="141" spans="1:19" x14ac:dyDescent="0.2">
      <c r="C141" t="s">
        <v>617</v>
      </c>
      <c r="D141">
        <v>79.82996</v>
      </c>
    </row>
    <row r="142" spans="1:19" x14ac:dyDescent="0.2">
      <c r="C142" t="s">
        <v>618</v>
      </c>
      <c r="D142">
        <v>77.055549999999997</v>
      </c>
    </row>
    <row r="143" spans="1:19" x14ac:dyDescent="0.2">
      <c r="B143" t="s">
        <v>604</v>
      </c>
      <c r="C143" t="s">
        <v>600</v>
      </c>
      <c r="D143">
        <v>89.737399999999994</v>
      </c>
    </row>
    <row r="144" spans="1:19" x14ac:dyDescent="0.2">
      <c r="C144" t="s">
        <v>617</v>
      </c>
      <c r="D144">
        <v>92.273390000000006</v>
      </c>
    </row>
    <row r="145" spans="2:4" x14ac:dyDescent="0.2">
      <c r="C145" t="s">
        <v>618</v>
      </c>
      <c r="D145">
        <v>89.828990000000005</v>
      </c>
    </row>
    <row r="146" spans="2:4" x14ac:dyDescent="0.2">
      <c r="B146" t="s">
        <v>607</v>
      </c>
      <c r="C146" t="s">
        <v>600</v>
      </c>
      <c r="D146">
        <v>87.46163</v>
      </c>
    </row>
    <row r="147" spans="2:4" x14ac:dyDescent="0.2">
      <c r="C147" t="s">
        <v>617</v>
      </c>
      <c r="D147">
        <v>91.100830000000002</v>
      </c>
    </row>
    <row r="148" spans="2:4" x14ac:dyDescent="0.2">
      <c r="C148" t="s">
        <v>618</v>
      </c>
      <c r="D148">
        <v>87.460980000000006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MBRawData</vt:lpstr>
      <vt:lpstr>Raw Data</vt:lpstr>
      <vt:lpstr>Metadata</vt:lpstr>
      <vt:lpstr>Averages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2021-11-28T21:18:16Z</dcterms:created>
  <dcterms:modified xsi:type="dcterms:W3CDTF">2022-04-19T19:11:38Z</dcterms:modified>
  <cp:category/>
  <cp:contentStatus/>
</cp:coreProperties>
</file>