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gopitta/UTORON201901DATA3/01-Excel/Homework/"/>
    </mc:Choice>
  </mc:AlternateContent>
  <xr:revisionPtr revIDLastSave="0" documentId="13_ncr:1_{9AF5CED7-8855-4944-969D-AEFD56244913}" xr6:coauthVersionLast="40" xr6:coauthVersionMax="40" xr10:uidLastSave="{00000000-0000-0000-0000-000000000000}"/>
  <bookViews>
    <workbookView xWindow="0" yWindow="980" windowWidth="23380" windowHeight="17020" activeTab="4" xr2:uid="{00000000-000D-0000-FFFF-FFFF00000000}"/>
  </bookViews>
  <sheets>
    <sheet name="Sheet1" sheetId="1" r:id="rId1"/>
    <sheet name="Sheet2" sheetId="3" r:id="rId2"/>
    <sheet name="Sheet3" sheetId="5" r:id="rId3"/>
    <sheet name="Sheet4" sheetId="7" r:id="rId4"/>
    <sheet name="Sheet5" sheetId="8" r:id="rId5"/>
  </sheets>
  <definedNames>
    <definedName name="_xlnm._FilterDatabase" localSheetId="0" hidden="1">Sheet1!$A$1:$T$4115</definedName>
    <definedName name="_xlchart.v1.0" hidden="1">Sheet5!$A$2:$A$13</definedName>
    <definedName name="_xlchart.v1.1" hidden="1">Sheet5!$F$2:$F$13</definedName>
    <definedName name="_xlchart.v1.10" hidden="1">Sheet5!$G$2:$G$13</definedName>
    <definedName name="_xlchart.v1.11" hidden="1">Sheet5!$H$2:$H$13</definedName>
    <definedName name="_xlchart.v1.12" hidden="1">Sheet5!$A$2:$A$13</definedName>
    <definedName name="_xlchart.v1.13" hidden="1">Sheet5!$F$2:$F$13</definedName>
    <definedName name="_xlchart.v1.14" hidden="1">Sheet5!$G$2:$G$13</definedName>
    <definedName name="_xlchart.v1.15" hidden="1">Sheet5!$H$2:$H$13</definedName>
    <definedName name="_xlchart.v1.16" hidden="1">Sheet5!$A$2:$A$13</definedName>
    <definedName name="_xlchart.v1.17" hidden="1">Sheet5!$F$2:$F$13</definedName>
    <definedName name="_xlchart.v1.18" hidden="1">Sheet5!$G$2:$G$13</definedName>
    <definedName name="_xlchart.v1.19" hidden="1">Sheet5!$H$2:$H$13</definedName>
    <definedName name="_xlchart.v1.2" hidden="1">Sheet5!$G$2:$G$13</definedName>
    <definedName name="_xlchart.v1.3" hidden="1">Sheet5!$H$2:$H$13</definedName>
    <definedName name="_xlchart.v1.8" hidden="1">Sheet5!$A$2:$A$13</definedName>
    <definedName name="_xlchart.v1.9" hidden="1">Sheet5!$F$2:$F$13</definedName>
    <definedName name="_xlchart.v2.4" hidden="1">Sheet5!$A$2:$A$13</definedName>
    <definedName name="_xlchart.v2.5" hidden="1">Sheet5!$F$2:$F$13</definedName>
    <definedName name="_xlchart.v2.6" hidden="1">Sheet5!$G$2:$G$13</definedName>
    <definedName name="_xlchart.v2.7" hidden="1">Sheet5!$H$2:$H$13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13" i="8" l="1"/>
  <c r="H12" i="8"/>
  <c r="H11" i="8"/>
  <c r="H10" i="8"/>
  <c r="H9" i="8"/>
  <c r="H8" i="8"/>
  <c r="H7" i="8"/>
  <c r="H6" i="8"/>
  <c r="H5" i="8"/>
  <c r="H4" i="8"/>
  <c r="H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3" i="8"/>
  <c r="C13" i="8"/>
  <c r="C12" i="8"/>
  <c r="C11" i="8"/>
  <c r="C10" i="8"/>
  <c r="C9" i="8"/>
  <c r="C8" i="8"/>
  <c r="C7" i="8"/>
  <c r="C6" i="8"/>
  <c r="C5" i="8"/>
  <c r="C4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C52" i="5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R2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<sst xmlns="http://schemas.openxmlformats.org/spreadsheetml/2006/main" count="24822" uniqueCount="8402">
  <si>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</si>
  <si>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</si>
  <si>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</si>
  <si>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</si>
  <si>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</si>
  <si>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</si>
  <si>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</si>
  <si>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</si>
  <si>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</si>
  <si>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</si>
  <si>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</si>
  <si>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</si>
  <si>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</si>
  <si>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</si>
  <si>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</si>
  <si>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</si>
  <si>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</si>
  <si>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</si>
  <si>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</si>
  <si>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</si>
  <si>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</si>
  <si>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</si>
  <si>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</si>
  <si>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</si>
  <si>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</si>
  <si>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</si>
  <si>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</si>
  <si>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</si>
  <si>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</si>
  <si>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</si>
  <si>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</si>
  <si>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</si>
  <si>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</si>
  <si>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</si>
  <si>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</si>
  <si>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</si>
  <si>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</si>
  <si>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</si>
  <si>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</si>
  <si>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</si>
  <si>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</si>
  <si>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</si>
  <si>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</si>
  <si>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</si>
  <si>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</si>
  <si>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</si>
  <si>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</si>
  <si>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</si>
  <si>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</si>
  <si>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</si>
  <si>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</si>
  <si>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</si>
  <si>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</si>
  <si>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</si>
  <si>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</si>
  <si>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</si>
  <si>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</si>
  <si>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</si>
  <si>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</si>
  <si>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</si>
  <si>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</si>
  <si>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</si>
  <si>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</si>
  <si>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</si>
  <si>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</si>
  <si>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</si>
  <si>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</si>
  <si>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</si>
  <si>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</si>
  <si>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</si>
  <si>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</si>
  <si>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</si>
  <si>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</si>
  <si>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</si>
  <si>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</si>
  <si>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</si>
  <si>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</si>
  <si>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</si>
  <si>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</si>
  <si>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</si>
  <si>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</si>
  <si>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</si>
  <si>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</si>
  <si>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</si>
  <si>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</si>
  <si>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</si>
  <si>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</si>
  <si>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</si>
  <si>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</si>
  <si>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</si>
  <si>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</si>
  <si>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</si>
  <si>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</si>
  <si>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</si>
  <si>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</si>
  <si>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</si>
  <si>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</si>
  <si>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</si>
  <si>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</si>
  <si>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</si>
  <si>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</si>
  <si>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</si>
  <si>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</si>
  <si>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</si>
  <si>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</si>
  <si>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</si>
  <si>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</si>
  <si>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</si>
  <si>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</si>
  <si>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</si>
  <si>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</si>
  <si>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</si>
  <si>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</si>
  <si>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</si>
  <si>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</si>
  <si>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</si>
  <si>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</si>
  <si>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</si>
  <si>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</si>
  <si>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</si>
  <si>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</si>
  <si>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</si>
  <si>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</si>
  <si>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</si>
  <si>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</si>
  <si>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</si>
  <si>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</si>
  <si>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</si>
  <si>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</si>
  <si>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</si>
  <si>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</si>
  <si>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</si>
  <si>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</si>
  <si>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</si>
  <si>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</si>
  <si>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</si>
  <si>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</si>
  <si>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</si>
  <si>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</si>
  <si>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</si>
  <si>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</si>
  <si>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</si>
  <si>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</si>
  <si>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</si>
  <si>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</si>
  <si>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</si>
  <si>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</si>
  <si>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</si>
  <si>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</si>
  <si>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</si>
  <si>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</si>
  <si>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</si>
  <si>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</si>
  <si>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</si>
  <si>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</si>
  <si>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</si>
  <si>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</si>
  <si>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</si>
  <si>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</si>
  <si>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</si>
  <si>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</si>
  <si>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</si>
  <si>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</si>
  <si>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</si>
  <si>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</si>
  <si>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</si>
  <si>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</si>
  <si>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</si>
  <si>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</si>
  <si>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</si>
  <si>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</si>
  <si>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</si>
  <si>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</si>
  <si>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</si>
  <si>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</si>
  <si>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</si>
  <si>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</si>
  <si>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</si>
  <si>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</si>
  <si>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</si>
  <si>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</si>
  <si>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</si>
  <si>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</si>
  <si>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</si>
  <si>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</si>
  <si>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</si>
  <si>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</si>
  <si>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</si>
  <si>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</si>
  <si>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</si>
  <si>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</si>
  <si>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</si>
  <si>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</si>
  <si>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</si>
  <si>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</si>
  <si>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</si>
  <si>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</si>
  <si>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</si>
  <si>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</si>
  <si>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</si>
  <si>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</si>
  <si>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</si>
  <si>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</si>
  <si>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</si>
  <si>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</si>
  <si>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</si>
  <si>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</si>
  <si>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</si>
  <si>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</si>
  <si>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</si>
  <si>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</si>
  <si>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</si>
  <si>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</si>
  <si>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</si>
  <si>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</si>
  <si>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</si>
  <si>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</si>
  <si>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</si>
  <si>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</si>
  <si>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</si>
  <si>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</si>
  <si>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</si>
  <si>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</si>
  <si>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</si>
  <si>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</si>
  <si>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</si>
  <si>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</si>
  <si>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</si>
  <si>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</si>
  <si>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</si>
  <si>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</si>
  <si>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</si>
  <si>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</si>
  <si>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</si>
  <si>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</si>
  <si>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</si>
  <si>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</si>
  <si>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</si>
  <si>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</si>
  <si>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</si>
  <si>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</si>
  <si>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</si>
  <si>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</si>
  <si>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</si>
  <si>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</si>
  <si>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</si>
  <si>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</si>
  <si>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</si>
  <si>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</si>
  <si>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</si>
  <si>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</si>
  <si>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</si>
  <si>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</si>
  <si>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</si>
  <si>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</si>
  <si>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</si>
  <si>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</si>
  <si>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</si>
  <si>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</si>
  <si>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</si>
  <si>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</si>
  <si>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</si>
  <si>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</si>
  <si>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</si>
  <si>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</si>
  <si>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</si>
  <si>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</si>
  <si>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</si>
  <si>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</si>
  <si>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</si>
  <si>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</si>
  <si>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</si>
  <si>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</si>
  <si>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</si>
  <si>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</si>
  <si>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</si>
  <si>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</si>
  <si>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</si>
  <si>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</si>
  <si>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</si>
  <si>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</si>
  <si>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</si>
  <si>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</si>
  <si>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</si>
  <si>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</si>
  <si>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</si>
  <si>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</si>
  <si>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</si>
  <si>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</si>
  <si>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</si>
  <si>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</si>
  <si>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</si>
  <si>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</si>
  <si>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</si>
  <si>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</si>
  <si>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</si>
  <si>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</si>
  <si>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</si>
  <si>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</si>
  <si>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</si>
  <si>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</si>
  <si>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</si>
  <si>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</si>
  <si>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</si>
  <si>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</si>
  <si>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</si>
  <si>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</si>
  <si>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</si>
  <si>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</si>
  <si>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</si>
  <si>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</si>
  <si>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</si>
  <si>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</si>
  <si>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</si>
  <si>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</si>
  <si>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</si>
  <si>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</si>
  <si>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</si>
  <si>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</si>
  <si>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</si>
  <si>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</si>
  <si>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</si>
  <si>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</si>
  <si>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</si>
  <si>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</si>
  <si>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</si>
  <si>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</si>
  <si>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</si>
  <si>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</si>
  <si>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</si>
  <si>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</si>
  <si>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</si>
  <si>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</si>
  <si>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</si>
  <si>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</si>
  <si>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</si>
  <si>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</si>
  <si>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</si>
  <si>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</si>
  <si>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</si>
  <si>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</si>
  <si>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</si>
  <si>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</si>
  <si>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</si>
  <si>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</si>
  <si>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</si>
  <si>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</si>
  <si>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</si>
  <si>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</si>
  <si>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</si>
  <si>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</si>
  <si>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</si>
  <si>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</si>
  <si>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</si>
  <si>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</si>
  <si>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</si>
  <si>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</si>
  <si>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</si>
  <si>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</si>
  <si>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</si>
  <si>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</si>
  <si>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</si>
  <si>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</si>
  <si>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</si>
  <si>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</si>
  <si>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</si>
  <si>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</si>
  <si>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</si>
  <si>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</si>
  <si>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</si>
  <si>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</si>
  <si>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</si>
  <si>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</si>
  <si>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</si>
  <si>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</si>
  <si>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</si>
  <si>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</si>
  <si>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</si>
  <si>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</si>
  <si>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</si>
  <si>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</si>
  <si>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</si>
  <si>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</si>
  <si>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</si>
  <si>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</si>
  <si>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</si>
  <si>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</si>
  <si>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</si>
  <si>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</si>
  <si>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</si>
  <si>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</si>
  <si>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</si>
  <si>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</si>
  <si>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</si>
  <si>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</si>
  <si>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</si>
  <si>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</si>
  <si>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</si>
  <si>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</si>
  <si>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</si>
  <si>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</si>
  <si>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</si>
  <si>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</si>
  <si>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</si>
  <si>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</si>
  <si>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</si>
  <si>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</si>
  <si>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</si>
  <si>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</si>
  <si>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</si>
  <si>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</si>
  <si>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</si>
  <si>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</si>
  <si>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</si>
  <si>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</si>
  <si>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</si>
  <si>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</si>
  <si>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</si>
  <si>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</si>
  <si>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</si>
  <si>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</si>
  <si>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</si>
  <si>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</si>
  <si>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</si>
  <si>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</si>
  <si>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</si>
  <si>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</si>
  <si>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</si>
  <si>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</si>
  <si>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</si>
  <si>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</si>
  <si>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</si>
  <si>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</si>
  <si>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</si>
  <si>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</si>
  <si>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</si>
  <si>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</si>
  <si>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</si>
  <si>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</si>
  <si>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</si>
  <si>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</si>
  <si>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</si>
  <si>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</si>
  <si>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</si>
  <si>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</si>
  <si>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</si>
  <si>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</si>
  <si>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</si>
  <si>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</si>
  <si>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</si>
  <si>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</si>
  <si>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</si>
  <si>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</si>
  <si>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</si>
  <si>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</si>
  <si>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</si>
  <si>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</si>
  <si>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</si>
  <si>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</si>
  <si>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</si>
  <si>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</si>
  <si>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</si>
  <si>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</si>
  <si>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</si>
  <si>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</si>
  <si>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</si>
  <si>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</si>
  <si>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</si>
  <si>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</si>
  <si>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</si>
  <si>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</si>
  <si>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</si>
  <si>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</si>
  <si>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</si>
  <si>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</si>
  <si>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</si>
  <si>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</si>
  <si>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</si>
  <si>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</si>
  <si>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</si>
  <si>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</si>
  <si>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</si>
  <si>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</si>
  <si>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</si>
  <si>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</si>
  <si>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</si>
  <si>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</si>
  <si>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</si>
  <si>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</si>
  <si>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</si>
  <si>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</si>
  <si>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</si>
  <si>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</si>
  <si>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</si>
  <si>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</si>
  <si>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</si>
  <si>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</si>
  <si>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</si>
  <si>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</si>
  <si>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</si>
  <si>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</si>
  <si>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</si>
  <si>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</si>
  <si>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</si>
  <si>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</si>
  <si>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</si>
  <si>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</si>
  <si>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</si>
  <si>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</si>
  <si>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</si>
  <si>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</si>
  <si>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</si>
  <si>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</si>
  <si>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</si>
  <si>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</si>
  <si>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</si>
  <si>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</si>
  <si>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</si>
  <si>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</si>
  <si>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</si>
  <si>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</si>
  <si>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</si>
  <si>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</si>
  <si>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</si>
  <si>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</si>
  <si>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</si>
  <si>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</si>
  <si>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</si>
  <si>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</si>
  <si>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</si>
  <si>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</si>
  <si>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</si>
  <si>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</si>
  <si>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</si>
  <si>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</si>
  <si>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</si>
  <si>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</si>
  <si>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</si>
  <si>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</si>
  <si>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</si>
  <si>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</si>
  <si>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</si>
  <si>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</si>
  <si>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</si>
  <si>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</si>
  <si>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</si>
  <si>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</si>
  <si>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</si>
  <si>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</si>
  <si>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</si>
  <si>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</si>
  <si>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</si>
  <si>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</si>
  <si>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</si>
  <si>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</si>
  <si>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</si>
  <si>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</si>
  <si>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</si>
  <si>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</si>
  <si>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</si>
  <si>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</si>
  <si>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</si>
  <si>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</si>
  <si>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</si>
  <si>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</si>
  <si>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</si>
  <si>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</si>
  <si>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</si>
  <si>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</si>
  <si>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</si>
  <si>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</si>
  <si>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</si>
  <si>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</si>
  <si>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</si>
  <si>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</si>
  <si>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</si>
  <si>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</si>
  <si>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</si>
  <si>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</si>
  <si>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</si>
  <si>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</si>
  <si>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</si>
  <si>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</si>
  <si>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</si>
  <si>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</si>
  <si>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</si>
  <si>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</si>
  <si>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</si>
  <si>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</si>
  <si>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</si>
  <si>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</si>
  <si>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</si>
  <si>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</si>
  <si>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</si>
  <si>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</si>
  <si>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</si>
  <si>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</si>
  <si>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</si>
  <si>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</si>
  <si>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</si>
  <si>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</si>
  <si>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</si>
  <si>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</si>
  <si>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</si>
  <si>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</si>
  <si>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</si>
  <si>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</si>
  <si>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</si>
  <si>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</si>
  <si>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</si>
  <si>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</si>
  <si>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</si>
  <si>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</si>
  <si>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</si>
  <si>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</si>
  <si>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</si>
  <si>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</si>
  <si>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</si>
  <si>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</si>
  <si>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</si>
  <si>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</si>
  <si>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</si>
  <si>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</si>
  <si>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</si>
  <si>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</si>
  <si>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</si>
  <si>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</si>
  <si>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</si>
  <si>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</si>
  <si>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</si>
  <si>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</si>
  <si>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</si>
  <si>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</si>
  <si>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</si>
  <si>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</si>
  <si>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</si>
  <si>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</si>
  <si>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</si>
  <si>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</si>
  <si>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</si>
  <si>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</si>
  <si>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</si>
  <si>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</si>
  <si>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</si>
  <si>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</si>
  <si>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</si>
  <si>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</si>
  <si>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</si>
  <si>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</si>
  <si>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</si>
  <si>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</si>
  <si>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</si>
  <si>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</si>
  <si>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</si>
  <si>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</si>
  <si>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</si>
  <si>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</si>
  <si>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</si>
  <si>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</si>
  <si>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</si>
  <si>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</si>
  <si>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</si>
  <si>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</si>
  <si>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</si>
  <si>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</si>
  <si>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</si>
  <si>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</si>
  <si>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</si>
  <si>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</si>
  <si>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</si>
  <si>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</si>
  <si>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</si>
  <si>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</si>
  <si>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</si>
  <si>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</si>
  <si>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</si>
  <si>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</si>
  <si>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</si>
  <si>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</si>
  <si>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</si>
  <si>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</si>
  <si>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</si>
  <si>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</si>
  <si>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</si>
  <si>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</si>
  <si>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</si>
  <si>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</si>
  <si>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</si>
  <si>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</si>
  <si>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</si>
  <si>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</si>
  <si>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</si>
  <si>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</si>
  <si>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</si>
  <si>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</si>
  <si>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</si>
  <si>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</si>
  <si>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</si>
  <si>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</si>
  <si>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</si>
  <si>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</si>
  <si>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</si>
  <si>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</si>
  <si>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</si>
  <si>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</si>
  <si>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</si>
  <si>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</si>
  <si>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</si>
  <si>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</si>
  <si>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</si>
  <si>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</si>
  <si>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</si>
  <si>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</si>
  <si>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</si>
  <si>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</si>
  <si>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</si>
  <si>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</si>
  <si>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</si>
  <si>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</si>
  <si>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</si>
  <si>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</si>
  <si>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</si>
  <si>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</si>
  <si>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</si>
  <si>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</si>
  <si>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</si>
  <si>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</si>
  <si>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</si>
  <si>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</si>
  <si>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</si>
  <si>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</si>
  <si>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</si>
  <si>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</si>
  <si>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</si>
  <si>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</si>
  <si>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</si>
  <si>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</si>
  <si>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</si>
  <si>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</si>
  <si>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</si>
  <si>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</si>
  <si>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</si>
  <si>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</si>
  <si>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</si>
  <si>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</si>
  <si>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</si>
  <si>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</si>
  <si>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</si>
  <si>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</si>
  <si>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</si>
  <si>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</si>
  <si>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</si>
  <si>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</si>
  <si>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</si>
  <si>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</si>
  <si>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</si>
  <si>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</si>
  <si>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</si>
  <si>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</si>
  <si>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</si>
  <si>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</si>
  <si>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</si>
  <si>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</si>
  <si>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</si>
  <si>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</si>
  <si>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</si>
  <si>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</si>
  <si>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</si>
  <si>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</si>
  <si>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</si>
  <si>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</si>
  <si>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</si>
  <si>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</si>
  <si>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</si>
  <si>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</si>
  <si>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</si>
  <si>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</si>
  <si>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</si>
  <si>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</si>
  <si>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</si>
  <si>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</si>
  <si>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</si>
  <si>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</si>
  <si>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</si>
  <si>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</si>
  <si>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</si>
  <si>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</si>
  <si>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</si>
  <si>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</si>
  <si>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</si>
  <si>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</si>
  <si>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</si>
  <si>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</si>
  <si>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</si>
  <si>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</si>
  <si>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</si>
  <si>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</si>
  <si>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</si>
  <si>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</si>
  <si>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</si>
  <si>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</si>
  <si>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</si>
  <si>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</si>
  <si>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</si>
  <si>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</si>
  <si>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</si>
  <si>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</si>
  <si>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</si>
  <si>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</si>
  <si>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</si>
  <si>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</si>
  <si>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</si>
  <si>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</si>
  <si>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</si>
  <si>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</si>
  <si>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</si>
  <si>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</si>
  <si>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</si>
  <si>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</si>
  <si>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</si>
  <si>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</si>
  <si>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</si>
  <si>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</si>
  <si>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</si>
  <si>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</si>
  <si>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</si>
  <si>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</si>
  <si>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</si>
  <si>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</si>
  <si>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</si>
  <si>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</si>
  <si>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</si>
  <si>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</si>
  <si>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</si>
  <si>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</si>
  <si>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</si>
  <si>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</si>
  <si>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</si>
  <si>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</si>
  <si>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</si>
  <si>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</si>
  <si>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</si>
  <si>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</si>
  <si>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</si>
  <si>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</si>
  <si>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</si>
  <si>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</si>
  <si>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</si>
  <si>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</si>
  <si>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</si>
  <si>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</si>
  <si>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</si>
  <si>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</si>
  <si>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</si>
  <si>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</si>
  <si>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</si>
  <si>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</si>
  <si>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</si>
  <si>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</si>
  <si>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</si>
  <si>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</si>
  <si>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</si>
  <si>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</si>
  <si>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</si>
  <si>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</si>
  <si>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</si>
  <si>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</si>
  <si>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</si>
  <si>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</si>
  <si>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</si>
  <si>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</si>
  <si>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</si>
  <si>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</si>
  <si>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</si>
  <si>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</si>
  <si>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</si>
  <si>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</si>
  <si>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</si>
  <si>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</si>
  <si>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</si>
  <si>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</si>
  <si>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</si>
  <si>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</si>
  <si>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</si>
  <si>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</si>
  <si>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</si>
  <si>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</si>
  <si>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</si>
  <si>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</si>
  <si>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</si>
  <si>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</si>
  <si>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</si>
  <si>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</si>
  <si>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</si>
  <si>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</si>
  <si>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</si>
  <si>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</si>
  <si>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</si>
  <si>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</si>
  <si>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</si>
  <si>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</si>
  <si>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</si>
  <si>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</si>
  <si>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</si>
  <si>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</si>
  <si>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</si>
  <si>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</si>
  <si>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</si>
  <si>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</si>
  <si>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</si>
  <si>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</si>
  <si>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</si>
  <si>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</si>
  <si>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</si>
  <si>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</si>
  <si>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</si>
  <si>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</si>
  <si>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</si>
  <si>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</si>
  <si>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</si>
  <si>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</si>
  <si>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</si>
  <si>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</si>
  <si>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</si>
  <si>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</si>
  <si>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</si>
  <si>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</si>
  <si>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</si>
  <si>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</si>
  <si>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</si>
  <si>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</si>
  <si>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</si>
  <si>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</si>
  <si>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</si>
  <si>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</si>
  <si>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</si>
  <si>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</si>
  <si>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</si>
  <si>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</si>
  <si>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</si>
  <si>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</si>
  <si>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</si>
  <si>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</si>
  <si>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</si>
  <si>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</si>
  <si>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</si>
  <si>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</si>
  <si>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</si>
  <si>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</si>
  <si>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</si>
  <si>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</si>
  <si>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</si>
  <si>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</si>
  <si>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</si>
  <si>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</si>
  <si>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</si>
  <si>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</si>
  <si>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</si>
  <si>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</si>
  <si>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</si>
  <si>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</si>
  <si>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</si>
  <si>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</si>
  <si>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</si>
  <si>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</si>
  <si>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</si>
  <si>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</si>
  <si>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</si>
  <si>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</si>
  <si>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</si>
  <si>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</si>
  <si>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</si>
  <si>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</si>
  <si>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</si>
  <si>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</si>
  <si>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</si>
  <si>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</si>
  <si>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</si>
  <si>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</si>
  <si>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</si>
  <si>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</si>
  <si>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</si>
  <si>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</si>
  <si>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</si>
  <si>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</si>
  <si>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</si>
  <si>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</si>
  <si>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</si>
  <si>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</si>
  <si>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</si>
  <si>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</si>
  <si>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</si>
  <si>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</si>
  <si>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</si>
  <si>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</si>
  <si>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</si>
  <si>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</si>
  <si>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</si>
  <si>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</si>
  <si>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</si>
  <si>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</si>
  <si>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</si>
  <si>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</si>
  <si>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</si>
  <si>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</si>
  <si>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</si>
  <si>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</si>
  <si>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</si>
  <si>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</si>
  <si>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</si>
  <si>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</si>
  <si>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</si>
  <si>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</si>
  <si>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</si>
  <si>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</si>
  <si>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</si>
  <si>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</si>
  <si>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</si>
  <si>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</si>
  <si>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</si>
  <si>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</si>
  <si>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</si>
  <si>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</si>
  <si>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</si>
  <si>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</si>
  <si>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</si>
  <si>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</si>
  <si>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</si>
  <si>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</si>
  <si>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</si>
  <si>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</si>
  <si>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</si>
  <si>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</si>
  <si>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</si>
  <si>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</si>
  <si>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</si>
  <si>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</si>
  <si>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</si>
  <si>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</si>
  <si>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</si>
  <si>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</si>
  <si>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</si>
  <si>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</si>
  <si>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</si>
  <si>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</si>
  <si>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</si>
  <si>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</si>
  <si>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</si>
  <si>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</si>
  <si>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</si>
  <si>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</si>
  <si>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</si>
  <si>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</si>
  <si>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</si>
  <si>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</si>
  <si>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</si>
  <si>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</si>
  <si>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</si>
  <si>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</si>
  <si>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</si>
  <si>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</si>
  <si>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</si>
  <si>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</si>
  <si>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</si>
  <si>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</si>
  <si>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</si>
  <si>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</si>
  <si>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</si>
  <si>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</si>
  <si>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</si>
  <si>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</si>
  <si>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</si>
  <si>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</si>
  <si>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</si>
  <si>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</si>
  <si>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</si>
  <si>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</si>
  <si>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</si>
  <si>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</si>
  <si>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</si>
  <si>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</si>
  <si>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</si>
  <si>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</si>
  <si>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</si>
  <si>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</si>
  <si>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</si>
  <si>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</si>
  <si>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</si>
  <si>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</si>
  <si>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</si>
  <si>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</si>
  <si>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</si>
  <si>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</si>
  <si>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</si>
  <si>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</si>
  <si>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</si>
  <si>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</si>
  <si>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</si>
  <si>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</si>
  <si>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</si>
  <si>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</si>
  <si>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</si>
  <si>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</si>
  <si>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</si>
  <si>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</si>
  <si>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</si>
  <si>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</si>
  <si>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</si>
  <si>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</si>
  <si>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</si>
  <si>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</si>
  <si>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</si>
  <si>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</si>
  <si>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</si>
  <si>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</si>
  <si>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</si>
  <si>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</si>
  <si>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</si>
  <si>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</si>
  <si>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</si>
  <si>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</si>
  <si>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</si>
  <si>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</si>
  <si>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</si>
  <si>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</si>
  <si>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</si>
  <si>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</si>
  <si>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</si>
  <si>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</si>
  <si>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</si>
  <si>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</si>
  <si>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</si>
  <si>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</si>
  <si>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</si>
  <si>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</si>
  <si>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</si>
  <si>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</si>
  <si>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</si>
  <si>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</si>
  <si>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</si>
  <si>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</si>
  <si>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</si>
  <si>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</si>
  <si>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</si>
  <si>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</si>
  <si>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</si>
  <si>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</si>
  <si>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</si>
  <si>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</si>
  <si>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</si>
  <si>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</si>
  <si>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</si>
  <si>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</si>
  <si>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</si>
  <si>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</si>
  <si>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</si>
  <si>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</si>
  <si>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</si>
  <si>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</si>
  <si>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</si>
  <si>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</si>
  <si>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</si>
  <si>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</si>
  <si>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</si>
  <si>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</si>
  <si>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</si>
  <si>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</si>
  <si>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</si>
  <si>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</si>
  <si>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</si>
  <si>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</si>
  <si>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</si>
  <si>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</si>
  <si>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</si>
  <si>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</si>
  <si>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</si>
  <si>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</si>
  <si>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</si>
  <si>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</si>
  <si>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</si>
  <si>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</si>
  <si>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</si>
  <si>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</si>
  <si>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</si>
  <si>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</si>
  <si>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</si>
  <si>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</si>
  <si>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</si>
  <si>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</si>
  <si>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</si>
  <si>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</si>
  <si>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</si>
  <si>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</si>
  <si>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</si>
  <si>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</si>
  <si>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</si>
  <si>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</si>
  <si>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</si>
  <si>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</si>
  <si>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</si>
  <si>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</si>
  <si>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</si>
  <si>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</si>
  <si>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</si>
  <si>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</si>
  <si>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</si>
  <si>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</si>
  <si>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</si>
  <si>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</si>
  <si>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</si>
  <si>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</si>
  <si>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</si>
  <si>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</si>
  <si>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</si>
  <si>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</si>
  <si>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</si>
  <si>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</si>
  <si>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</si>
  <si>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</si>
  <si>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</si>
  <si>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</si>
  <si>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</si>
  <si>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</si>
  <si>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</si>
  <si>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</si>
  <si>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</si>
  <si>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</si>
  <si>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</si>
  <si>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</si>
  <si>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</si>
  <si>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</si>
  <si>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</si>
  <si>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</si>
  <si>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</si>
  <si>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</si>
  <si>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</si>
  <si>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</si>
  <si>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</si>
  <si>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</si>
  <si>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</si>
  <si>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</si>
  <si>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</si>
  <si>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</si>
  <si>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</si>
  <si>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</si>
  <si>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</si>
  <si>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</si>
  <si>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</si>
  <si>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</si>
  <si>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</si>
  <si>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</si>
  <si>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</si>
  <si>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</si>
  <si>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</si>
  <si>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</si>
  <si>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</si>
  <si>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</si>
  <si>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</si>
  <si>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</si>
  <si>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</si>
  <si>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</si>
  <si>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</si>
  <si>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</si>
  <si>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</si>
  <si>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</si>
  <si>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</si>
  <si>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</si>
  <si>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</si>
  <si>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</si>
  <si>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</si>
  <si>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</si>
  <si>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</si>
  <si>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</si>
  <si>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</si>
  <si>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</si>
  <si>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</si>
  <si>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</si>
  <si>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</si>
  <si>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</si>
  <si>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</si>
  <si>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</si>
  <si>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</si>
  <si>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</si>
  <si>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</si>
  <si>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</si>
  <si>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</si>
  <si>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</si>
  <si>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</si>
  <si>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</si>
  <si>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</si>
  <si>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</si>
  <si>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</si>
  <si>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</si>
  <si>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</si>
  <si>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</si>
  <si>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</si>
  <si>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</si>
  <si>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</si>
  <si>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</si>
  <si>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</si>
  <si>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</si>
  <si>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</si>
  <si>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</si>
  <si>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</si>
  <si>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</si>
  <si>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</si>
  <si>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</si>
  <si>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</si>
  <si>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</si>
  <si>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</si>
  <si>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</si>
  <si>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</si>
  <si>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</si>
  <si>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</si>
  <si>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</si>
  <si>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</si>
  <si>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</si>
  <si>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</si>
  <si>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</si>
  <si>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</si>
  <si>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</si>
  <si>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</si>
  <si>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</si>
  <si>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</si>
  <si>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</si>
  <si>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</si>
  <si>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</si>
  <si>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</si>
  <si>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</si>
  <si>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</si>
  <si>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</si>
  <si>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</si>
  <si>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</si>
  <si>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</si>
  <si>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</si>
  <si>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</si>
  <si>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</si>
  <si>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</si>
  <si>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</si>
  <si>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</si>
  <si>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</si>
  <si>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</si>
  <si>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</si>
  <si>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</si>
  <si>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</si>
  <si>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</si>
  <si>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</si>
  <si>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</si>
  <si>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</si>
  <si>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</si>
  <si>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</si>
  <si>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</si>
  <si>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</si>
  <si>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</si>
  <si>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</si>
  <si>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</si>
  <si>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</si>
  <si>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</si>
  <si>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</si>
  <si>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</si>
  <si>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</si>
  <si>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</si>
  <si>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</si>
  <si>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</si>
  <si>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</si>
  <si>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</si>
  <si>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</si>
  <si>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</si>
  <si>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</si>
  <si>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</si>
  <si>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</si>
  <si>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</si>
  <si>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</si>
  <si>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</si>
  <si>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</si>
  <si>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</si>
  <si>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</si>
  <si>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</si>
  <si>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</si>
  <si>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</si>
  <si>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</si>
  <si>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</si>
  <si>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</si>
  <si>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</si>
  <si>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</si>
  <si>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</si>
  <si>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</si>
  <si>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</si>
  <si>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</si>
  <si>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</si>
  <si>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</si>
  <si>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</si>
  <si>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</si>
  <si>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</si>
  <si>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</si>
  <si>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</si>
  <si>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</si>
  <si>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</si>
  <si>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</si>
  <si>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</si>
  <si>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</si>
  <si>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</si>
  <si>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</si>
  <si>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</si>
  <si>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</si>
  <si>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</si>
  <si>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</si>
  <si>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</si>
  <si>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</si>
  <si>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</si>
  <si>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</si>
  <si>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</si>
  <si>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</si>
  <si>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</si>
  <si>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</si>
  <si>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</si>
  <si>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</si>
  <si>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</si>
  <si>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</si>
  <si>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</si>
  <si>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</si>
  <si>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</si>
  <si>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</si>
  <si>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</si>
  <si>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</si>
  <si>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</si>
  <si>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</si>
  <si>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</si>
  <si>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</si>
  <si>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</si>
  <si>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</si>
  <si>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</si>
  <si>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</si>
  <si>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</si>
  <si>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</si>
  <si>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</si>
  <si>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</si>
  <si>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</si>
  <si>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</si>
  <si>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</si>
  <si>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</si>
  <si>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</si>
  <si>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</si>
  <si>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</si>
  <si>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</si>
  <si>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</si>
  <si>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</si>
  <si>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</si>
  <si>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</si>
  <si>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</si>
  <si>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</si>
  <si>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</si>
  <si>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</si>
  <si>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</si>
  <si>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</si>
  <si>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</si>
  <si>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</si>
  <si>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</si>
  <si>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</si>
  <si>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</si>
  <si>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</si>
  <si>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</si>
  <si>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</si>
  <si>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</si>
  <si>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</si>
  <si>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</si>
  <si>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</si>
  <si>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</si>
  <si>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</si>
  <si>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</si>
  <si>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</si>
  <si>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</si>
  <si>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</si>
  <si>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</si>
  <si>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</si>
  <si>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</si>
  <si>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</si>
  <si>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</si>
  <si>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</si>
  <si>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</si>
  <si>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</si>
  <si>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</si>
  <si>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</si>
  <si>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</si>
  <si>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</si>
  <si>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</si>
  <si>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</si>
  <si>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</si>
  <si>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</si>
  <si>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</si>
  <si>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</si>
  <si>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</si>
  <si>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</si>
  <si>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</si>
  <si>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</si>
  <si>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</si>
  <si>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</si>
  <si>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</si>
  <si>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</si>
  <si>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</si>
  <si>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</si>
  <si>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</si>
  <si>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</si>
  <si>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</si>
  <si>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</si>
  <si>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</si>
  <si>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</si>
  <si>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</si>
  <si>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</si>
  <si>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</si>
  <si>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</si>
  <si>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</si>
  <si>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</si>
  <si>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</si>
  <si>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</si>
  <si>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</si>
  <si>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</si>
  <si>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</si>
  <si>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</si>
  <si>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</si>
  <si>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</si>
  <si>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</si>
  <si>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</si>
  <si>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</si>
  <si>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</si>
  <si>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</si>
  <si>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</si>
  <si>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</si>
  <si>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</si>
  <si>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</si>
  <si>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</si>
  <si>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</si>
  <si>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</si>
  <si>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</si>
  <si>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</si>
  <si>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</si>
  <si>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</si>
  <si>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</si>
  <si>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</si>
  <si>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</si>
  <si>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</si>
  <si>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</si>
  <si>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</si>
  <si>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</si>
  <si>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</si>
  <si>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</si>
  <si>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</si>
  <si>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</si>
  <si>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</si>
  <si>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</si>
  <si>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</si>
  <si>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</si>
  <si>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</si>
  <si>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</si>
  <si>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</si>
  <si>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</si>
  <si>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</si>
  <si>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</si>
  <si>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</si>
  <si>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</si>
  <si>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</si>
  <si>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</si>
  <si>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</si>
  <si>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</si>
  <si>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</si>
  <si>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</si>
  <si>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</si>
  <si>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</si>
  <si>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</si>
  <si>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</si>
  <si>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</si>
  <si>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</si>
  <si>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</si>
  <si>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</si>
  <si>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</si>
  <si>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</si>
  <si>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</si>
  <si>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</si>
  <si>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</si>
  <si>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</si>
  <si>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</si>
  <si>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</si>
  <si>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</si>
  <si>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</si>
  <si>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</si>
  <si>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</si>
  <si>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</si>
  <si>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</si>
  <si>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</si>
  <si>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</si>
  <si>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</si>
  <si>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</si>
  <si>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</si>
  <si>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</si>
  <si>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</si>
  <si>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</si>
  <si>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</si>
  <si>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</si>
  <si>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</si>
  <si>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</si>
  <si>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</si>
  <si>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</si>
  <si>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</si>
  <si>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</si>
  <si>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</si>
  <si>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</si>
  <si>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</si>
  <si>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</si>
  <si>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</si>
  <si>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</si>
  <si>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</si>
  <si>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</si>
  <si>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</si>
  <si>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</si>
  <si>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</si>
  <si>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</si>
  <si>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</si>
  <si>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</si>
  <si>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</si>
  <si>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</si>
  <si>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</si>
  <si>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</si>
  <si>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</si>
  <si>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</si>
  <si>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</si>
  <si>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</si>
  <si>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</si>
  <si>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</si>
  <si>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</si>
  <si>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</si>
  <si>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</si>
  <si>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</si>
  <si>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</si>
  <si>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</si>
  <si>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</si>
  <si>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</si>
  <si>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</si>
  <si>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</si>
  <si>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</si>
  <si>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</si>
  <si>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</si>
  <si>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</si>
  <si>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</si>
  <si>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</si>
  <si>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</si>
  <si>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</si>
  <si>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</si>
  <si>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</si>
  <si>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</si>
  <si>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</si>
  <si>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</si>
  <si>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</si>
  <si>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</si>
  <si>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</si>
  <si>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</si>
  <si>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</si>
  <si>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</si>
  <si>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</si>
  <si>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</si>
  <si>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</si>
  <si>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</si>
  <si>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</si>
  <si>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</si>
  <si>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</si>
  <si>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</si>
  <si>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</si>
  <si>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</si>
  <si>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</si>
  <si>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</si>
  <si>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</si>
  <si>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</si>
  <si>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</si>
  <si>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</si>
  <si>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</si>
  <si>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</si>
  <si>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</si>
  <si>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</si>
  <si>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</si>
  <si>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</si>
  <si>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</si>
  <si>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</si>
  <si>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</si>
  <si>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</si>
  <si>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</si>
  <si>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</si>
  <si>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</si>
  <si>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</si>
  <si>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</si>
  <si>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</si>
  <si>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</si>
  <si>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</si>
  <si>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</si>
  <si>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</si>
  <si>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</si>
  <si>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</si>
  <si>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</si>
  <si>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</si>
  <si>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</si>
  <si>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</si>
  <si>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</si>
  <si>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</si>
  <si>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</si>
  <si>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</si>
  <si>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</si>
  <si>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</si>
  <si>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</si>
  <si>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</si>
  <si>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</si>
  <si>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</si>
  <si>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</si>
  <si>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</si>
  <si>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</si>
  <si>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</si>
  <si>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</si>
  <si>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</si>
  <si>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</si>
  <si>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</si>
  <si>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</si>
  <si>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</si>
  <si>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</si>
  <si>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</si>
  <si>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</si>
  <si>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</si>
  <si>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</si>
  <si>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</si>
  <si>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</si>
  <si>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</si>
  <si>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</si>
  <si>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</si>
  <si>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</si>
  <si>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</si>
  <si>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</si>
  <si>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</si>
  <si>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</si>
  <si>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</si>
  <si>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</si>
  <si>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</si>
  <si>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</si>
  <si>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</si>
  <si>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</si>
  <si>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</si>
  <si>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</si>
  <si>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</si>
  <si>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</si>
  <si>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</si>
  <si>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</si>
  <si>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</si>
  <si>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</si>
  <si>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</si>
  <si>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</si>
  <si>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</si>
  <si>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</si>
  <si>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</si>
  <si>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</si>
  <si>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</si>
  <si>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</si>
  <si>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</si>
  <si>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</si>
  <si>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</si>
  <si>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</si>
  <si>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</si>
  <si>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</si>
  <si>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</si>
  <si>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</si>
  <si>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</si>
  <si>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</si>
  <si>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</si>
  <si>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</si>
  <si>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</si>
  <si>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</si>
  <si>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</si>
  <si>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</si>
  <si>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</si>
  <si>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</si>
  <si>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</si>
  <si>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</si>
  <si>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</si>
  <si>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</si>
  <si>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</si>
  <si>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</si>
  <si>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</si>
  <si>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</si>
  <si>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</si>
  <si>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</si>
  <si>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</si>
  <si>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</si>
  <si>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</si>
  <si>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</si>
  <si>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</si>
  <si>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</si>
  <si>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</si>
  <si>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</si>
  <si>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</si>
  <si>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</si>
  <si>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</si>
  <si>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</si>
  <si>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</si>
  <si>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</si>
  <si>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</si>
  <si>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</si>
  <si>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</si>
  <si>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</si>
  <si>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</si>
  <si>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</si>
  <si>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</si>
  <si>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</si>
  <si>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</si>
  <si>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</si>
  <si>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</si>
  <si>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</si>
  <si>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</si>
  <si>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</si>
  <si>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</si>
  <si>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</si>
  <si>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</si>
  <si>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</si>
  <si>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</si>
  <si>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</si>
  <si>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</si>
  <si>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</si>
  <si>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</si>
  <si>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</si>
  <si>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</si>
  <si>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</si>
  <si>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</si>
  <si>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</si>
  <si>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</si>
  <si>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</si>
  <si>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</si>
  <si>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</si>
  <si>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</si>
  <si>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</si>
  <si>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</si>
  <si>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</si>
  <si>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</si>
  <si>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</si>
  <si>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</si>
  <si>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</si>
  <si>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</si>
  <si>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</si>
  <si>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</si>
  <si>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</si>
  <si>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</si>
  <si>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</si>
  <si>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</si>
  <si>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</si>
  <si>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</si>
  <si>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</si>
  <si>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</si>
  <si>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</si>
  <si>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</si>
  <si>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</si>
  <si>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</si>
  <si>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</si>
  <si>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</si>
  <si>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</si>
  <si>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</si>
  <si>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</si>
  <si>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</si>
  <si>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</si>
  <si>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</si>
  <si>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</si>
  <si>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</si>
  <si>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</si>
  <si>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</si>
  <si>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</si>
  <si>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</si>
  <si>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</si>
  <si>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</si>
  <si>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</si>
  <si>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</si>
  <si>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</si>
  <si>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</si>
  <si>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</si>
  <si>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</si>
  <si>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</si>
  <si>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</si>
  <si>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</si>
  <si>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</si>
  <si>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</si>
  <si>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</si>
  <si>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</si>
  <si>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</si>
  <si>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</si>
  <si>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</si>
  <si>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</si>
  <si>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</si>
  <si>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</si>
  <si>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</si>
  <si>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</si>
  <si>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</si>
  <si>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</si>
  <si>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</si>
  <si>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</si>
  <si>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</si>
  <si>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</si>
  <si>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</si>
  <si>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</si>
  <si>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</si>
  <si>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</si>
  <si>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</si>
  <si>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</si>
  <si>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</si>
  <si>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</si>
  <si>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</si>
  <si>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</si>
  <si>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</si>
  <si>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</si>
  <si>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</si>
  <si>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</si>
  <si>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</si>
  <si>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</si>
  <si>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</si>
  <si>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</si>
  <si>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</si>
  <si>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</si>
  <si>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</si>
  <si>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</si>
  <si>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</si>
  <si>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</si>
  <si>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</si>
  <si>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</si>
  <si>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</si>
  <si>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</si>
  <si>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</si>
  <si>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</si>
  <si>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</si>
  <si>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</si>
  <si>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</si>
  <si>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</si>
  <si>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</si>
  <si>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</si>
  <si>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</si>
  <si>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</si>
  <si>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</si>
  <si>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</si>
  <si>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</si>
  <si>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</si>
  <si>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</si>
  <si>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</si>
  <si>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</si>
  <si>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</si>
  <si>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</si>
  <si>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</si>
  <si>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</si>
  <si>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</si>
  <si>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</si>
  <si>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</si>
  <si>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</si>
  <si>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</si>
  <si>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</si>
  <si>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</si>
  <si>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</si>
  <si>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</si>
  <si>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</si>
  <si>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</si>
  <si>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</si>
  <si>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</si>
  <si>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</si>
  <si>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</si>
  <si>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</si>
  <si>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</si>
  <si>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</si>
  <si>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</si>
  <si>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</si>
  <si>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</si>
  <si>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</si>
  <si>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</si>
  <si>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</si>
  <si>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</si>
  <si>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</si>
  <si>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</si>
  <si>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</si>
  <si>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</si>
  <si>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</si>
  <si>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</si>
  <si>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</si>
  <si>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</si>
  <si>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</si>
  <si>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</si>
  <si>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</si>
  <si>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</si>
  <si>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</si>
  <si>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</si>
  <si>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</si>
  <si>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</si>
  <si>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</si>
  <si>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</si>
  <si>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</si>
  <si>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</si>
  <si>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</si>
  <si>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</si>
  <si>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</si>
  <si>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</si>
  <si>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</si>
  <si>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</si>
  <si>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</si>
  <si>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</si>
  <si>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</si>
  <si>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</si>
  <si>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</si>
  <si>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</si>
  <si>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</si>
  <si>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</si>
  <si>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</si>
  <si>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</si>
  <si>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</si>
  <si>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</si>
  <si>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</si>
  <si>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</si>
  <si>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</si>
  <si>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</si>
  <si>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</si>
  <si>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</si>
  <si>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</si>
  <si>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</si>
  <si>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</si>
  <si>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</si>
  <si>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</si>
  <si>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</si>
  <si>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</si>
  <si>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</si>
  <si>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</si>
  <si>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</si>
  <si>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</si>
  <si>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</si>
  <si>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</si>
  <si>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</si>
  <si>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</si>
  <si>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</si>
  <si>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</si>
  <si>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</si>
  <si>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</si>
  <si>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</si>
  <si>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</si>
  <si>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</si>
  <si>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</si>
  <si>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</si>
  <si>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</si>
  <si>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</si>
  <si>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</si>
  <si>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</si>
  <si>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</si>
  <si>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</si>
  <si>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</si>
  <si>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</si>
  <si>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</si>
  <si>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</si>
  <si>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</si>
  <si>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</si>
  <si>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</si>
  <si>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</si>
  <si>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</si>
  <si>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</si>
  <si>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</si>
  <si>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</si>
  <si>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</si>
  <si>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</si>
  <si>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</si>
  <si>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</si>
  <si>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</si>
  <si>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</si>
  <si>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</si>
  <si>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</si>
  <si>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</si>
  <si>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</si>
  <si>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</si>
  <si>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</si>
  <si>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</si>
  <si>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</si>
  <si>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</si>
  <si>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</si>
  <si>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</si>
  <si>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</si>
  <si>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</si>
  <si>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</si>
  <si>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</si>
  <si>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</si>
  <si>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</si>
  <si>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</si>
  <si>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</si>
  <si>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</si>
  <si>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</si>
  <si>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</si>
  <si>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</si>
  <si>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</si>
  <si>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</si>
  <si>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</si>
  <si>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</si>
  <si>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</si>
  <si>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</si>
  <si>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</si>
  <si>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</si>
  <si>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</si>
  <si>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</si>
  <si>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</si>
  <si>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</si>
  <si>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</si>
  <si>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</si>
  <si>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</si>
  <si>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</si>
  <si>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</si>
  <si>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</si>
  <si>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</si>
  <si>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</si>
  <si>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</si>
  <si>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</si>
  <si>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</si>
  <si>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</si>
  <si>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</si>
  <si>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</si>
  <si>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</si>
  <si>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</si>
  <si>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</si>
  <si>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</si>
  <si>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</si>
  <si>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</si>
  <si>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</si>
  <si>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</si>
  <si>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</si>
  <si>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</si>
  <si>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</si>
  <si>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</si>
  <si>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</si>
  <si>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</si>
  <si>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</si>
  <si>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</si>
  <si>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</si>
  <si>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</si>
  <si>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</si>
  <si>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</si>
  <si>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</si>
  <si>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</si>
  <si>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</si>
  <si>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</si>
  <si>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</si>
  <si>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</si>
  <si>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</si>
  <si>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</si>
  <si>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</si>
  <si>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</si>
  <si>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</si>
  <si>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</si>
  <si>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</si>
  <si>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</si>
  <si>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</si>
  <si>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</si>
  <si>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</si>
  <si>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</si>
  <si>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</si>
  <si>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</si>
  <si>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</si>
  <si>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</si>
  <si>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</si>
  <si>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</si>
  <si>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</si>
  <si>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</si>
  <si>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</si>
  <si>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</si>
  <si>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</si>
  <si>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</si>
  <si>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</si>
  <si>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</si>
  <si>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</si>
  <si>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</si>
  <si>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</si>
  <si>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</si>
  <si>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</si>
  <si>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</si>
  <si>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</si>
  <si>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</si>
  <si>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</si>
  <si>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</si>
  <si>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</si>
  <si>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</si>
  <si>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</si>
  <si>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</si>
  <si>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</si>
  <si>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</si>
  <si>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</si>
  <si>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</si>
  <si>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</si>
  <si>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</si>
  <si>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</si>
  <si>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</si>
  <si>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</si>
  <si>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</si>
  <si>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</si>
  <si>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</si>
  <si>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</si>
  <si>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</si>
  <si>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</si>
  <si>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</si>
  <si>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</si>
  <si>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</si>
  <si>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</si>
  <si>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</si>
  <si>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</si>
  <si>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</si>
  <si>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</si>
  <si>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</si>
  <si>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</si>
  <si>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</si>
  <si>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</si>
  <si>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</si>
  <si>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</si>
  <si>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</si>
  <si>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</si>
  <si>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</si>
  <si>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</si>
  <si>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</si>
  <si>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</si>
  <si>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</si>
  <si>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</si>
  <si>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</si>
  <si>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</si>
  <si>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</si>
  <si>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</si>
  <si>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</si>
  <si>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</si>
  <si>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</si>
  <si>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</si>
  <si>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</si>
  <si>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</si>
  <si>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</si>
  <si>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</si>
  <si>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</si>
  <si>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</si>
  <si>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</si>
  <si>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</si>
  <si>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</si>
  <si>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</si>
  <si>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</si>
  <si>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</si>
  <si>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</si>
  <si>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</si>
  <si>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</si>
  <si>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</si>
  <si>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</si>
  <si>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</si>
  <si>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</si>
  <si>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</si>
  <si>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</si>
  <si>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</si>
  <si>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</si>
  <si>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</si>
  <si>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</si>
  <si>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</si>
  <si>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</si>
  <si>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</si>
  <si>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</si>
  <si>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</si>
  <si>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</si>
  <si>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</si>
  <si>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</si>
  <si>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</si>
  <si>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</si>
  <si>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</si>
  <si>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</si>
  <si>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</si>
  <si>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</si>
  <si>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</si>
  <si>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</si>
  <si>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</si>
  <si>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</si>
  <si>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</si>
  <si>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</si>
  <si>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</si>
  <si>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</si>
  <si>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</si>
  <si>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</si>
  <si>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</si>
  <si>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</si>
  <si>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</si>
  <si>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</si>
  <si>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</si>
  <si>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</si>
  <si>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</si>
  <si>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</si>
  <si>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</si>
  <si>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</si>
  <si>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</si>
  <si>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</si>
  <si>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</si>
  <si>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</si>
  <si>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</si>
  <si>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</si>
  <si>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</si>
  <si>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</si>
  <si>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</si>
  <si>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</si>
  <si>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</si>
  <si>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</si>
  <si>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</si>
  <si>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</si>
  <si>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</si>
  <si>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</si>
  <si>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</si>
  <si>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</si>
  <si>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</si>
  <si>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</si>
  <si>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</si>
  <si>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</si>
  <si>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</si>
  <si>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</si>
  <si>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</si>
  <si>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</si>
  <si>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</si>
  <si>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</si>
  <si>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</si>
  <si>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</si>
  <si>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</si>
  <si>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</si>
  <si>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</si>
  <si>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</si>
  <si>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</si>
  <si>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</si>
  <si>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</si>
  <si>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</si>
  <si>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</si>
  <si>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</si>
  <si>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</si>
  <si>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</si>
  <si>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</si>
  <si>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</si>
  <si>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</si>
  <si>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</si>
  <si>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</si>
  <si>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</si>
  <si>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</si>
  <si>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</si>
  <si>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</si>
  <si>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</si>
  <si>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</si>
  <si>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</si>
  <si>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</si>
  <si>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</si>
  <si>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</si>
  <si>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</si>
  <si>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</si>
  <si>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</si>
  <si>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</si>
  <si>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</si>
  <si>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</si>
  <si>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</si>
  <si>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</si>
  <si>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</si>
  <si>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</si>
  <si>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</si>
  <si>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</si>
  <si>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</si>
  <si>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</si>
  <si>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</si>
  <si>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</si>
  <si>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</si>
  <si>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</si>
  <si>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</si>
  <si>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</si>
  <si>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</si>
  <si>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</si>
  <si>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</si>
  <si>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</si>
  <si>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</si>
  <si>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</si>
  <si>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</si>
  <si>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</si>
  <si>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</si>
  <si>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</si>
  <si>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</si>
  <si>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</si>
  <si>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</si>
  <si>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</si>
  <si>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</si>
  <si>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</si>
  <si>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</si>
  <si>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</si>
  <si>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</si>
  <si>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</si>
  <si>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</si>
  <si>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</si>
  <si>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</si>
  <si>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</si>
  <si>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</si>
  <si>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</si>
  <si>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</si>
  <si>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</si>
  <si>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</si>
  <si>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</si>
  <si>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</si>
  <si>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</si>
  <si>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</si>
  <si>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</si>
  <si>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</si>
  <si>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</si>
  <si>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</si>
  <si>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</si>
  <si>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</si>
  <si>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</si>
  <si>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</si>
  <si>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</si>
  <si>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</si>
  <si>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</si>
  <si>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</si>
  <si>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</si>
  <si>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</si>
  <si>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</si>
  <si>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</si>
  <si>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</si>
  <si>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</si>
  <si>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</si>
  <si>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</si>
  <si>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</si>
  <si>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</si>
  <si>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</si>
  <si>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</si>
  <si>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</si>
  <si>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</si>
  <si>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</si>
  <si>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</si>
  <si>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</si>
  <si>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</si>
  <si>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</si>
  <si>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</si>
  <si>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</si>
  <si>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</si>
  <si>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</si>
  <si>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</si>
  <si>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</si>
  <si>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</si>
  <si>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</si>
  <si>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</si>
  <si>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</si>
  <si>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</si>
  <si>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</si>
  <si>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</si>
  <si>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</si>
  <si>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</si>
  <si>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</si>
  <si>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</si>
  <si>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</si>
  <si>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</si>
  <si>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</si>
  <si>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</si>
  <si>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</si>
  <si>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</si>
  <si>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</si>
  <si>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</si>
  <si>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</si>
  <si>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</si>
  <si>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</si>
  <si>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</si>
  <si>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</si>
  <si>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</si>
  <si>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</si>
  <si>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</si>
  <si>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</si>
  <si>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</si>
  <si>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</si>
  <si>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</si>
  <si>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</si>
  <si>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</si>
  <si>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</si>
  <si>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</si>
  <si>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</si>
  <si>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</si>
  <si>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</si>
  <si>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</si>
  <si>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</si>
  <si>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</si>
  <si>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</si>
  <si>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</si>
  <si>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</si>
  <si>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</si>
  <si>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</si>
  <si>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</si>
  <si>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</si>
  <si>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</si>
  <si>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</si>
  <si>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</si>
  <si>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</si>
  <si>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</si>
  <si>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</si>
  <si>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</si>
  <si>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</si>
  <si>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</si>
  <si>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</si>
  <si>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</si>
  <si>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</si>
  <si>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</si>
  <si>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</si>
  <si>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</si>
  <si>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</si>
  <si>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</si>
  <si>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</si>
  <si>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</si>
  <si>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</si>
  <si>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</si>
  <si>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</si>
  <si>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</si>
  <si>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</si>
  <si>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</si>
  <si>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</si>
  <si>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</si>
  <si>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</si>
  <si>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</si>
  <si>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</si>
  <si>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</si>
  <si>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</si>
  <si>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</si>
  <si>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</si>
  <si>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</si>
  <si>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</si>
  <si>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</si>
  <si>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</si>
  <si>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</si>
  <si>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</si>
  <si>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</si>
  <si>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</si>
  <si>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</si>
  <si>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</si>
  <si>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</si>
  <si>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</si>
  <si>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</si>
  <si>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</si>
  <si>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</si>
  <si>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</si>
  <si>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</si>
  <si>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</si>
  <si>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</si>
  <si>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</si>
  <si>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</si>
  <si>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</si>
  <si>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</si>
  <si>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</si>
  <si>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</si>
  <si>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</si>
  <si>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</si>
  <si>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</si>
  <si>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</si>
  <si>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</si>
  <si>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</si>
  <si>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</si>
  <si>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</si>
  <si>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</si>
  <si>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</si>
  <si>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</si>
  <si>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</si>
  <si>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</si>
  <si>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</si>
  <si>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</si>
  <si>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</si>
  <si>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</si>
  <si>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</si>
  <si>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</si>
  <si>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</si>
  <si>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</si>
  <si>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</si>
  <si>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</si>
  <si>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</si>
  <si>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</si>
  <si>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</si>
  <si>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</si>
  <si>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</si>
  <si>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</si>
  <si>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</si>
  <si>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</si>
  <si>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</si>
  <si>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</si>
  <si>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</si>
  <si>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</si>
  <si>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</si>
  <si>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</si>
  <si>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</si>
  <si>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</si>
  <si>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</si>
  <si>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</si>
  <si>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</si>
  <si>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</si>
  <si>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</si>
  <si>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</si>
  <si>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</si>
  <si>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</si>
  <si>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</si>
  <si>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</si>
  <si>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</si>
  <si>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</si>
  <si>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</si>
  <si>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</si>
  <si>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</si>
  <si>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</si>
  <si>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</si>
  <si>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</si>
  <si>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</si>
  <si>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</si>
  <si>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</si>
  <si>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</si>
  <si>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</si>
  <si>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</si>
  <si>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</si>
  <si>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</si>
  <si>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</si>
  <si>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</si>
  <si>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</si>
  <si>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</si>
  <si>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</si>
  <si>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</si>
  <si>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</si>
  <si>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</si>
  <si>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</si>
  <si>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</si>
  <si>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</si>
  <si>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</si>
  <si>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</si>
  <si>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</si>
  <si>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</si>
  <si>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</si>
  <si>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</si>
  <si>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</si>
  <si>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</si>
  <si>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</si>
  <si>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</si>
  <si>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</si>
  <si>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</si>
  <si>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</si>
  <si>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</si>
  <si>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</si>
  <si>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</si>
  <si>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</si>
  <si>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</si>
  <si>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</si>
  <si>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</si>
  <si>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</si>
  <si>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</si>
  <si>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</si>
  <si>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</si>
  <si>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</si>
  <si>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</si>
  <si>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</si>
  <si>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</si>
  <si>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</si>
  <si>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</si>
  <si>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</si>
  <si>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</si>
  <si>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</si>
  <si>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</si>
  <si>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</si>
  <si>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</si>
  <si>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</si>
  <si>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</si>
  <si>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</si>
  <si>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</si>
  <si>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</si>
  <si>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</si>
  <si>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</si>
  <si>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</si>
  <si>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</si>
  <si>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</si>
  <si>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</si>
  <si>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</si>
  <si>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</si>
  <si>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</si>
  <si>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</si>
  <si>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</si>
  <si>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</si>
  <si>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</si>
  <si>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</si>
  <si>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</si>
  <si>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</si>
  <si>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</si>
  <si>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</si>
  <si>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</si>
  <si>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</si>
  <si>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</si>
  <si>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</si>
  <si>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</si>
  <si>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</si>
  <si>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</si>
  <si>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</si>
  <si>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</si>
  <si>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</si>
  <si>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</si>
  <si>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</si>
  <si>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</si>
  <si>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</si>
  <si>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</si>
  <si>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</si>
  <si>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</si>
  <si>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</si>
  <si>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</si>
  <si>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</si>
  <si>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</si>
  <si>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</si>
  <si>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</si>
  <si>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</si>
  <si>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</si>
  <si>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</si>
  <si>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</si>
  <si>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</si>
  <si>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</si>
  <si>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</si>
  <si>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</si>
  <si>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</si>
  <si>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</si>
  <si>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</si>
  <si>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</si>
  <si>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</si>
  <si>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</si>
  <si>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</si>
  <si>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</si>
  <si>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</si>
  <si>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</si>
  <si>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</si>
  <si>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</si>
  <si>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</si>
  <si>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</si>
  <si>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</si>
  <si>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</si>
  <si>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</si>
  <si>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</si>
  <si>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</si>
  <si>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</si>
  <si>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</si>
  <si>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</si>
  <si>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</si>
  <si>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</si>
  <si>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</si>
  <si>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</si>
  <si>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</si>
  <si>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</si>
  <si>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</si>
  <si>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</si>
  <si>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</si>
  <si>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</si>
  <si>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</si>
  <si>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</si>
  <si>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</si>
  <si>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</si>
  <si>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</si>
  <si>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</si>
  <si>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</si>
  <si>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</si>
  <si>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</si>
  <si>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</si>
  <si>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</si>
  <si>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</si>
  <si>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</si>
  <si>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</si>
  <si>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</si>
  <si>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</si>
  <si>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</si>
  <si>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</si>
  <si>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</si>
  <si>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</si>
  <si>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</si>
  <si>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</si>
  <si>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</si>
  <si>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</si>
  <si>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</si>
  <si>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</si>
  <si>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</si>
  <si>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</si>
  <si>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</si>
  <si>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</si>
  <si>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</si>
  <si>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</si>
  <si>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</si>
  <si>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</si>
  <si>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</si>
  <si>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</si>
  <si>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</si>
  <si>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</si>
  <si>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</si>
  <si>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</si>
  <si>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</si>
  <si>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</si>
  <si>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</si>
  <si>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</si>
  <si>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</si>
  <si>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</si>
  <si>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</si>
  <si>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</si>
  <si>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</si>
  <si>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</si>
  <si>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</si>
  <si>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</si>
  <si>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</si>
  <si>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</si>
  <si>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</si>
  <si>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</si>
  <si>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</si>
  <si>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</si>
  <si>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</si>
  <si>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</si>
  <si>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</si>
  <si>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</si>
  <si>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</si>
  <si>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</si>
  <si>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</si>
  <si>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</si>
  <si>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</si>
  <si>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</si>
  <si>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</si>
  <si>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</si>
  <si>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</si>
  <si>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</si>
  <si>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</si>
  <si>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</si>
  <si>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</si>
  <si>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</si>
  <si>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</si>
  <si>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</si>
  <si>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</si>
  <si>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</si>
  <si>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</si>
  <si>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</si>
  <si>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</si>
  <si>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</si>
  <si>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</si>
  <si>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</si>
  <si>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</si>
  <si>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</si>
  <si>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</si>
  <si>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</si>
  <si>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</si>
  <si>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</si>
  <si>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</si>
  <si>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</si>
  <si>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</si>
  <si>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</si>
  <si>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</si>
  <si>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</si>
  <si>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</si>
  <si>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</si>
  <si>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</si>
  <si>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</si>
  <si>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</si>
  <si>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</si>
  <si>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</si>
  <si>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</si>
  <si>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</si>
  <si>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</si>
  <si>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</si>
  <si>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</si>
  <si>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</si>
  <si>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</si>
  <si>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</si>
  <si>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</si>
  <si>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</si>
  <si>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</si>
  <si>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</si>
  <si>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</si>
  <si>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</si>
  <si>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</si>
  <si>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</si>
  <si>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</si>
  <si>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</si>
  <si>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</si>
  <si>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</si>
  <si>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</si>
  <si>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</si>
  <si>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</si>
  <si>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</si>
  <si>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</si>
  <si>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</si>
  <si>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</si>
  <si>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</si>
  <si>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</si>
  <si>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</si>
  <si>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</si>
  <si>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</si>
  <si>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</si>
  <si>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</si>
  <si>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</si>
  <si>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</si>
  <si>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</si>
  <si>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</si>
  <si>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</si>
  <si>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</si>
  <si>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</si>
  <si>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</si>
  <si>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</si>
  <si>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</si>
  <si>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</si>
  <si>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</si>
  <si>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</si>
  <si>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</si>
  <si>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</si>
  <si>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</si>
  <si>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</si>
  <si>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</si>
  <si>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</si>
  <si>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</si>
  <si>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</si>
  <si>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</si>
  <si>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</si>
  <si>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</si>
  <si>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</si>
  <si>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</si>
  <si>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</si>
  <si>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</si>
  <si>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</si>
  <si>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</si>
  <si>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</si>
  <si>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</si>
  <si>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</si>
  <si>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</si>
  <si>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</si>
  <si>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</si>
  <si>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</si>
  <si>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</si>
  <si>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</si>
  <si>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</si>
  <si>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</si>
  <si>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</si>
  <si>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</si>
  <si>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</si>
  <si>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</si>
  <si>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</si>
  <si>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</si>
  <si>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</si>
  <si>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</si>
  <si>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</si>
  <si>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</si>
  <si>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</si>
  <si>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</si>
  <si>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</si>
  <si>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</si>
  <si>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</si>
  <si>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</si>
  <si>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</si>
  <si>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</si>
  <si>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</si>
  <si>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</si>
  <si>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</si>
  <si>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</si>
  <si>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</si>
  <si>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</si>
  <si>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</si>
  <si>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</si>
  <si>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</si>
  <si>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</si>
  <si>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</si>
  <si>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</si>
  <si>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</si>
  <si>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</si>
  <si>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</si>
  <si>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</si>
  <si>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</si>
  <si>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</si>
  <si>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</si>
  <si>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</si>
  <si>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</si>
  <si>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</si>
  <si>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</si>
  <si>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</si>
  <si>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</si>
  <si>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</si>
  <si>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</si>
  <si>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</si>
  <si>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</si>
  <si>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</si>
  <si>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</si>
  <si>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</si>
  <si>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</si>
  <si>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</si>
  <si>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</si>
  <si>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</si>
  <si>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</si>
  <si>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</si>
  <si>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</si>
  <si>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</si>
  <si>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</si>
  <si>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</si>
  <si>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</si>
  <si>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</si>
  <si>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</si>
  <si>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</si>
  <si>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</si>
  <si>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</si>
  <si>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</si>
  <si>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</si>
  <si>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</si>
  <si>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</si>
  <si>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</si>
  <si>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</si>
  <si>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</si>
  <si>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</si>
  <si>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</si>
  <si>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</si>
  <si>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</si>
  <si>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</si>
  <si>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</si>
  <si>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</si>
  <si>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</si>
  <si>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</si>
  <si>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</si>
  <si>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</si>
  <si>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</si>
  <si>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</si>
  <si>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</si>
  <si>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</si>
  <si>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</si>
  <si>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</si>
  <si>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</si>
  <si>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</si>
  <si>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</si>
  <si>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</si>
  <si>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</si>
  <si>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</si>
  <si>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</si>
  <si>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</si>
  <si>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</si>
  <si>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</si>
  <si>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</si>
  <si>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</si>
  <si>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</si>
  <si>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</si>
  <si>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</si>
  <si>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</si>
  <si>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</si>
  <si>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</si>
  <si>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</si>
  <si>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</si>
  <si>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</si>
  <si>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</si>
  <si>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</si>
  <si>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</si>
  <si>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</si>
  <si>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</si>
  <si>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</si>
  <si>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</si>
  <si>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</si>
  <si>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</si>
  <si>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</si>
  <si>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</si>
  <si>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</si>
  <si>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</si>
  <si>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</si>
  <si>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</si>
  <si>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</si>
  <si>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</si>
  <si>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</si>
  <si>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</si>
  <si>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</si>
  <si>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</si>
  <si>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</si>
  <si>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</si>
  <si>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</si>
  <si>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</si>
  <si>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</si>
  <si>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</si>
  <si>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</si>
  <si>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</si>
  <si>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</si>
  <si>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</si>
  <si>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</si>
  <si>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</si>
  <si>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</si>
  <si>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</si>
  <si>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</si>
  <si>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</si>
  <si>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</si>
  <si>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</si>
  <si>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</si>
  <si>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</si>
  <si>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</si>
  <si>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</si>
  <si>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</si>
  <si>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</si>
  <si>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</si>
  <si>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</si>
  <si>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</si>
  <si>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</si>
  <si>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</si>
  <si>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</si>
  <si>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</si>
  <si>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</si>
  <si>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</si>
  <si>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</si>
  <si>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</si>
  <si>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</si>
  <si>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</si>
  <si>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</si>
  <si>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</si>
  <si>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</si>
  <si>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</si>
  <si>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</si>
  <si>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</si>
  <si>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</si>
  <si>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</si>
  <si>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</si>
  <si>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</si>
  <si>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</si>
  <si>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</si>
  <si>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</si>
  <si>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</si>
  <si>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</si>
  <si>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</si>
  <si>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</si>
  <si>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</si>
  <si>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</si>
  <si>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</si>
  <si>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</si>
  <si>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</si>
  <si>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</si>
  <si>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</si>
  <si>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</si>
  <si>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</si>
  <si>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</si>
  <si>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</si>
  <si>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</si>
  <si>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</si>
  <si>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</si>
  <si>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</si>
  <si>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</si>
  <si>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</si>
  <si>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</si>
  <si>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</si>
  <si>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</si>
  <si>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</si>
  <si>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</si>
  <si>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</si>
  <si>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</si>
  <si>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</si>
  <si>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</si>
  <si>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</si>
  <si>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</si>
  <si>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</si>
  <si>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</si>
  <si>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</si>
  <si>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</si>
  <si>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</si>
  <si>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</si>
  <si>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</si>
  <si>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</si>
  <si>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</si>
  <si>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</si>
  <si>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</si>
  <si>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</si>
  <si>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</si>
  <si>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</si>
  <si>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</si>
  <si>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</si>
  <si>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</si>
  <si>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</si>
  <si>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</si>
  <si>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</si>
  <si>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</si>
  <si>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</si>
  <si>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</si>
  <si>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</si>
  <si>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</si>
  <si>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</si>
  <si>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</si>
  <si>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</si>
  <si>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</si>
  <si>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</si>
  <si>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</si>
  <si>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</si>
  <si>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</si>
  <si>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</si>
  <si>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</si>
  <si>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</si>
  <si>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</si>
  <si>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</si>
  <si>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</si>
  <si>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</si>
  <si>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</si>
  <si>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</si>
  <si>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</si>
  <si>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</si>
  <si>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</si>
  <si>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</si>
  <si>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</si>
  <si>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</si>
  <si>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</si>
  <si>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</si>
  <si>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</si>
  <si>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</si>
  <si>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</si>
  <si>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</si>
  <si>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</si>
  <si>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</si>
  <si>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</si>
  <si>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</si>
  <si>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</si>
  <si>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</si>
  <si>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</si>
  <si>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</si>
  <si>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</si>
  <si>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</si>
  <si>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</si>
  <si>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</si>
  <si>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</si>
  <si>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</si>
  <si>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</si>
  <si>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</si>
  <si>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</si>
  <si>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</si>
  <si>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</si>
  <si>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</si>
  <si>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</si>
  <si>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</si>
  <si>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</si>
  <si>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</si>
  <si>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</si>
  <si>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</si>
  <si>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</si>
  <si>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</si>
  <si>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</si>
  <si>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</si>
  <si>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</si>
  <si>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</si>
  <si>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</si>
  <si>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</si>
  <si>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</si>
  <si>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</si>
  <si>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</si>
  <si>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</si>
  <si>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</si>
  <si>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</si>
  <si>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</si>
  <si>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</si>
  <si>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</si>
  <si>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</si>
  <si>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</si>
  <si>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</si>
  <si>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</si>
  <si>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</si>
  <si>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</si>
  <si>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</si>
  <si>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</si>
  <si>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</si>
  <si>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</si>
  <si>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</si>
  <si>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</si>
  <si>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</si>
  <si>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</si>
  <si>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</si>
  <si>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</si>
  <si>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</si>
  <si>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</si>
  <si>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</si>
  <si>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</si>
  <si>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</si>
  <si>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</si>
  <si>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</si>
  <si>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</si>
  <si>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</si>
  <si>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</si>
  <si>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</si>
  <si>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</si>
  <si>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</si>
  <si>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</si>
  <si>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</si>
  <si>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</si>
  <si>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</si>
  <si>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</si>
  <si>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</si>
  <si>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</si>
  <si>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</si>
  <si>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</si>
  <si>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</si>
  <si>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</si>
  <si>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</si>
  <si>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</si>
  <si>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</si>
  <si>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</si>
  <si>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</si>
  <si>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</si>
  <si>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</si>
  <si>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</si>
  <si>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</si>
  <si>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</si>
  <si>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</si>
  <si>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</si>
  <si>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</si>
  <si>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</si>
  <si>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</si>
  <si>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</si>
  <si>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</si>
  <si>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</si>
  <si>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</si>
  <si>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</si>
  <si>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</si>
  <si>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</si>
  <si>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</si>
  <si>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</si>
  <si>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</si>
  <si>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</si>
  <si>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</si>
  <si>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</si>
  <si>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</si>
  <si>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</si>
  <si>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</si>
  <si>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</si>
  <si>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</si>
  <si>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</si>
  <si>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</si>
  <si>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</si>
  <si>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</si>
  <si>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</si>
  <si>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</si>
  <si>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</si>
  <si>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</si>
  <si>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</si>
  <si>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</si>
  <si>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</si>
  <si>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</si>
  <si>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</si>
  <si>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</si>
  <si>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</si>
  <si>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</si>
  <si>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</si>
  <si>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</si>
  <si>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</si>
  <si>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</si>
  <si>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</si>
  <si>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</si>
  <si>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</si>
  <si>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</si>
  <si>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</si>
  <si>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</si>
  <si>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</si>
  <si>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</si>
  <si>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</si>
  <si>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</si>
  <si>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</si>
  <si>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</si>
  <si>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</si>
  <si>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</si>
  <si>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</si>
  <si>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</si>
  <si>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</si>
  <si>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</si>
  <si>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</si>
  <si>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</si>
  <si>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</si>
  <si>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</si>
  <si>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</si>
  <si>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</si>
  <si>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</si>
  <si>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</si>
  <si>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</si>
  <si>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</si>
  <si>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</si>
  <si>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</si>
  <si>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</si>
  <si>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</si>
  <si>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</si>
  <si>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</si>
  <si>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</si>
  <si>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</si>
  <si>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</si>
  <si>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</si>
  <si>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</si>
  <si>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</si>
  <si>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</si>
  <si>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</si>
  <si>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</si>
  <si>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</si>
  <si>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</si>
  <si>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</si>
  <si>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</si>
  <si>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</si>
  <si>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</si>
  <si>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</si>
  <si>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</si>
  <si>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</si>
  <si>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</si>
  <si>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</si>
  <si>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</si>
  <si>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</si>
  <si>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</si>
  <si>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</si>
  <si>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</si>
  <si>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</si>
  <si>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</si>
  <si>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</si>
  <si>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</si>
  <si>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</si>
  <si>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</si>
  <si>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</si>
  <si>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</si>
  <si>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</si>
  <si>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</si>
  <si>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</si>
  <si>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</si>
  <si>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</si>
  <si>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</si>
  <si>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</si>
  <si>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</si>
  <si>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</si>
  <si>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</si>
  <si>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</si>
  <si>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</si>
  <si>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</si>
  <si>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</si>
  <si>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</si>
  <si>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</si>
  <si>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</si>
  <si>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</si>
  <si>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</si>
  <si>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</si>
  <si>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</si>
  <si>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</si>
  <si>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</si>
  <si>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</si>
  <si>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</si>
  <si>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</si>
  <si>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</si>
  <si>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</si>
  <si>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</si>
  <si>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</si>
  <si>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</si>
  <si>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</si>
  <si>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</si>
  <si>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</si>
  <si>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</si>
  <si>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</si>
  <si>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</si>
  <si>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</si>
  <si>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</si>
  <si>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</si>
  <si>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</si>
  <si>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</si>
  <si>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</si>
  <si>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</si>
  <si>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</si>
  <si>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</si>
  <si>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</si>
  <si>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</si>
  <si>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</si>
  <si>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</si>
  <si>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</si>
  <si>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</si>
  <si>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</si>
  <si>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</si>
  <si>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</si>
  <si>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</si>
  <si>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</si>
  <si>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</si>
  <si>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</si>
  <si>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</si>
  <si>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</si>
  <si>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</si>
  <si>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</si>
  <si>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</si>
  <si>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</si>
  <si>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</si>
  <si>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</si>
  <si>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</si>
  <si>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</si>
  <si>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</si>
  <si>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</si>
  <si>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</si>
  <si>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</si>
  <si>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</si>
  <si>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</si>
  <si>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</si>
  <si>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</si>
  <si>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</si>
  <si>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</si>
  <si>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</si>
  <si>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</si>
  <si>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</si>
  <si>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</si>
  <si>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</si>
  <si>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</si>
  <si>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</si>
  <si>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</si>
  <si>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</si>
  <si>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</si>
  <si>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</si>
  <si>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</si>
  <si>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</si>
  <si>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</si>
  <si>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</si>
  <si>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</si>
  <si>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</si>
  <si>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</si>
  <si>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</si>
  <si>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</si>
  <si>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</si>
  <si>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</si>
  <si>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</si>
  <si>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</si>
  <si>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</si>
  <si>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</si>
  <si>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</si>
  <si>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</si>
  <si>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</si>
  <si>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</si>
  <si>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</si>
  <si>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</si>
  <si>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</si>
  <si>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</si>
  <si>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</si>
  <si>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</si>
  <si>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</si>
  <si>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</si>
  <si>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</si>
  <si>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</si>
  <si>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</si>
  <si>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</si>
  <si>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</si>
  <si>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</si>
  <si>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</si>
  <si>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</si>
  <si>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</si>
  <si>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</si>
  <si>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</si>
  <si>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</si>
  <si>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</si>
  <si>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</si>
  <si>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</si>
  <si>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</si>
  <si>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</si>
  <si>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</si>
  <si>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</si>
  <si>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</si>
  <si>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</si>
  <si>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</si>
  <si>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</si>
  <si>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</si>
  <si>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</si>
  <si>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</si>
  <si>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</si>
  <si>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</si>
  <si>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</si>
  <si>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</si>
  <si>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</si>
  <si>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</si>
  <si>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</si>
  <si>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</si>
  <si>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</si>
  <si>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</si>
  <si>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</si>
  <si>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</si>
  <si>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</si>
  <si>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</si>
  <si>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</si>
  <si>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</si>
  <si>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</si>
  <si>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</si>
  <si>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</si>
  <si>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</si>
  <si>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</si>
  <si>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</si>
  <si>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</si>
  <si>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</si>
  <si>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</si>
  <si>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</si>
  <si>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</si>
  <si>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</si>
  <si>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</si>
  <si>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</si>
  <si>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</si>
  <si>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</si>
  <si>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</si>
  <si>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</si>
  <si>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</si>
  <si>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</si>
  <si>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</si>
  <si>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</si>
  <si>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</si>
  <si>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</si>
  <si>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</si>
  <si>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</si>
  <si>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</si>
  <si>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</si>
  <si>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</si>
  <si>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</si>
  <si>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</si>
  <si>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</si>
  <si>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</si>
  <si>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</si>
  <si>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</si>
  <si>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</si>
  <si>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</si>
  <si>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</si>
  <si>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</si>
  <si>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</si>
  <si>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</si>
  <si>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</si>
  <si>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</si>
  <si>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</si>
  <si>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</si>
  <si>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</si>
  <si>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</si>
  <si>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</si>
  <si>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</si>
  <si>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</si>
  <si>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</si>
  <si>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</si>
  <si>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</si>
  <si>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</si>
  <si>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</si>
  <si>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</si>
  <si>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</si>
  <si>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</si>
  <si>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</si>
  <si>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</si>
  <si>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</si>
  <si>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</si>
  <si>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</si>
  <si>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</si>
  <si>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</si>
  <si>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</si>
  <si>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</si>
  <si>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</si>
  <si>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</si>
  <si>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</si>
  <si>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</si>
  <si>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</si>
  <si>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</si>
  <si>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</si>
  <si>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</si>
  <si>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</si>
  <si>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</si>
  <si>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</si>
  <si>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</si>
  <si>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</si>
  <si>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</si>
  <si>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</si>
  <si>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</si>
  <si>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</si>
  <si>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</si>
  <si>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</si>
  <si>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</si>
  <si>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</si>
  <si>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</si>
  <si>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</si>
  <si>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</si>
  <si>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</si>
  <si>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</si>
  <si>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</si>
  <si>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</si>
  <si>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</si>
  <si>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</si>
  <si>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</si>
  <si>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</si>
  <si>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</si>
  <si>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</si>
  <si>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</si>
  <si>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</si>
  <si>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</si>
  <si>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</si>
  <si>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</si>
  <si>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</si>
  <si>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</si>
  <si>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</si>
  <si>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</si>
  <si>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</si>
  <si>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</si>
  <si>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</si>
  <si>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</si>
  <si>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</si>
  <si>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</si>
  <si>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</si>
  <si>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</si>
  <si>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</si>
  <si>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</si>
  <si>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</si>
  <si>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</si>
  <si>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</si>
  <si>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</si>
  <si>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</si>
  <si>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</si>
  <si>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</si>
  <si>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</si>
  <si>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</si>
  <si>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</si>
  <si>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</si>
  <si>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</si>
  <si>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</si>
  <si>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</si>
  <si>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</si>
  <si>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</si>
  <si>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</si>
  <si>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</si>
  <si>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</si>
  <si>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</si>
  <si>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</si>
  <si>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</si>
  <si>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</si>
  <si>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</si>
  <si>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</si>
  <si>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</si>
  <si>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</si>
  <si>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</si>
  <si>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</si>
  <si>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</si>
  <si>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</si>
  <si>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</si>
  <si>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</si>
  <si>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</si>
  <si>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</si>
  <si>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</si>
  <si>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</si>
  <si>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</si>
  <si>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</si>
  <si>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</si>
  <si>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</si>
  <si>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</si>
  <si>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</si>
  <si>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</si>
  <si>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</si>
  <si>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</si>
  <si>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</si>
  <si>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</si>
  <si>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</si>
  <si>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</si>
  <si>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</si>
  <si>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</si>
  <si>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</si>
  <si>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</si>
  <si>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</si>
  <si>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</si>
  <si>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</si>
  <si>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</si>
  <si>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</si>
  <si>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</si>
  <si>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</si>
  <si>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</si>
  <si>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</si>
  <si>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</si>
  <si>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</si>
  <si>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</si>
  <si>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</si>
  <si>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</si>
  <si>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</si>
  <si>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</si>
  <si>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</si>
  <si>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</si>
  <si>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</si>
  <si>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</si>
  <si>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</si>
  <si>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</si>
  <si>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</si>
  <si>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</si>
  <si>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</si>
  <si>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</si>
  <si>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</si>
  <si>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</si>
  <si>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</si>
  <si>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</si>
  <si>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</si>
  <si>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</si>
  <si>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</si>
  <si>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</si>
  <si>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</si>
  <si>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</si>
  <si>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</si>
  <si>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</si>
  <si>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</si>
  <si>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</si>
  <si>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</si>
  <si>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</si>
  <si>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</si>
  <si>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</si>
  <si>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</si>
  <si>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</si>
  <si>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</si>
  <si>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</si>
  <si>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</si>
  <si>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</si>
  <si>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</si>
  <si>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</si>
  <si>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</si>
  <si>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</si>
  <si>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</si>
  <si>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</si>
  <si>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</si>
  <si>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</si>
  <si>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</si>
  <si>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</si>
  <si>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</si>
  <si>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</si>
  <si>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</si>
  <si>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</si>
  <si>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</si>
  <si>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</si>
  <si>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</si>
  <si>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</si>
  <si>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</si>
  <si>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</si>
  <si>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</si>
  <si>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</si>
  <si>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</si>
  <si>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</si>
  <si>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</si>
  <si>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</si>
  <si>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</si>
  <si>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</si>
  <si>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</si>
  <si>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</si>
  <si>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</si>
  <si>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</si>
  <si>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</si>
  <si>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</si>
  <si>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</si>
  <si>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</si>
  <si>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</si>
  <si>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</si>
  <si>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</si>
  <si>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</si>
  <si>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</si>
  <si>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</si>
  <si>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</si>
  <si>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</si>
  <si>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</si>
  <si>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</si>
  <si>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</si>
  <si>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</si>
  <si>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</si>
  <si>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</si>
  <si>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</si>
  <si>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</si>
  <si>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</si>
  <si>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</si>
  <si>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</si>
  <si>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</si>
  <si>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</si>
  <si>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</si>
  <si>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</si>
  <si>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</si>
  <si>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</si>
  <si>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</si>
  <si>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</si>
  <si>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</si>
  <si>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</si>
  <si>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</si>
  <si>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</si>
  <si>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</si>
  <si>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</si>
  <si>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</si>
  <si>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</si>
  <si>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</si>
  <si>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</si>
  <si>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</si>
  <si>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</si>
  <si>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</si>
  <si>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</si>
  <si>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</si>
  <si>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</si>
  <si>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</si>
  <si>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</si>
  <si>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</si>
  <si>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</si>
  <si>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</si>
  <si>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</si>
  <si>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</si>
  <si>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</si>
  <si>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</si>
  <si>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</si>
  <si>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</si>
  <si>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</si>
  <si>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</si>
  <si>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</si>
  <si>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</si>
  <si>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</si>
  <si>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</si>
  <si>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</si>
  <si>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</si>
  <si>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</si>
  <si>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</si>
  <si>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</si>
  <si>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</si>
  <si>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</si>
  <si>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</si>
  <si>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</si>
  <si>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</si>
  <si>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</si>
  <si>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</si>
  <si>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</si>
  <si>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</si>
  <si>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</si>
  <si>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</si>
  <si>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</si>
  <si>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</si>
  <si>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</si>
  <si>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</si>
  <si>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</si>
  <si>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</si>
  <si>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</si>
  <si>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</si>
  <si>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</si>
  <si>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</si>
  <si>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</si>
  <si>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</si>
  <si>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</si>
  <si>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</si>
  <si>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</si>
  <si>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</si>
  <si>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</si>
  <si>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</si>
  <si>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</si>
  <si>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</si>
  <si>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</si>
  <si>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</si>
  <si>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</si>
  <si>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</si>
  <si>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</si>
  <si>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</si>
  <si>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</si>
  <si>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</si>
  <si>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</si>
  <si>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</si>
  <si>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</si>
  <si>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</si>
  <si>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</si>
  <si>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</si>
  <si>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</si>
  <si>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</si>
  <si>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</si>
  <si>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</si>
  <si>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</si>
  <si>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</si>
  <si>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</si>
  <si>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</si>
  <si>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</si>
  <si>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</si>
  <si>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</si>
  <si>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</si>
  <si>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</si>
  <si>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</si>
  <si>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</si>
  <si>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</si>
  <si>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</si>
  <si>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</si>
  <si>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</si>
  <si>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</si>
  <si>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</si>
  <si>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</si>
  <si>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</si>
  <si>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</si>
  <si>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</si>
  <si>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</si>
  <si>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</si>
  <si>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</si>
  <si>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</si>
  <si>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</si>
  <si>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</si>
  <si>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</si>
  <si>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</si>
  <si>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</si>
  <si>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</si>
  <si>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</si>
  <si>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</si>
  <si>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</si>
  <si>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</si>
  <si>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</si>
  <si>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</si>
  <si>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</si>
  <si>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</si>
  <si>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</si>
  <si>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</si>
  <si>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</si>
  <si>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</si>
  <si>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</si>
  <si>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</si>
  <si>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</si>
  <si>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</si>
  <si>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</si>
  <si>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</si>
  <si>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</si>
  <si>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</si>
  <si>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</si>
  <si>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</si>
  <si>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</si>
  <si>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</si>
  <si>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</si>
  <si>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</si>
  <si>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</si>
  <si>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</si>
  <si>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</si>
  <si>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</si>
  <si>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</si>
  <si>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</si>
  <si>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</si>
  <si>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</si>
  <si>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</si>
  <si>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</si>
  <si>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</si>
  <si>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</si>
  <si>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</si>
  <si>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</si>
  <si>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</si>
  <si>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</si>
  <si>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</si>
  <si>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</si>
  <si>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</si>
  <si>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</si>
  <si>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</si>
  <si>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</si>
  <si>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</si>
  <si>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</si>
  <si>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</si>
  <si>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</si>
  <si>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</si>
  <si>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</si>
  <si>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</si>
  <si>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</si>
  <si>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</si>
  <si>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</si>
  <si>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</si>
  <si>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</si>
  <si>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</si>
  <si>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</si>
  <si>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</si>
  <si>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</si>
  <si>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</si>
  <si>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</si>
  <si>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</si>
  <si>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</si>
  <si>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</si>
  <si>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</si>
  <si>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</si>
  <si>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</si>
  <si>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</si>
  <si>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</si>
  <si>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</si>
  <si>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</si>
  <si>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</si>
  <si>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</si>
  <si>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</si>
  <si>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</si>
  <si>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</si>
  <si>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</si>
  <si>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</si>
  <si>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</si>
  <si>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</si>
  <si>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</si>
  <si>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</si>
  <si>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</si>
  <si>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</si>
  <si>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</si>
  <si>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</si>
  <si>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</si>
  <si>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</si>
  <si>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</si>
  <si>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</si>
  <si>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</si>
  <si>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</si>
  <si>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</si>
  <si>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</si>
  <si>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</si>
  <si>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</si>
  <si>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</si>
  <si>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</si>
  <si>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</si>
  <si>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</si>
  <si>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</si>
  <si>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</si>
  <si>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</si>
  <si>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</si>
  <si>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</si>
  <si>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</si>
  <si>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</si>
  <si>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</si>
  <si>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</si>
  <si>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</si>
  <si>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</si>
  <si>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</si>
  <si>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</si>
  <si>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</si>
  <si>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</si>
  <si>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</si>
  <si>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</si>
  <si>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</si>
  <si>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</si>
  <si>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</si>
  <si>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</si>
  <si>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</si>
  <si>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</si>
  <si>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</si>
  <si>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</si>
  <si>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</si>
  <si>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</si>
  <si>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</si>
  <si>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</si>
  <si>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</si>
  <si>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</si>
  <si>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</si>
  <si>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</si>
  <si>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</si>
  <si>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</si>
  <si>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</si>
  <si>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</si>
  <si>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</si>
  <si>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</si>
  <si>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</si>
  <si>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</si>
  <si>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</si>
  <si>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</si>
  <si>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</si>
  <si>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</si>
  <si>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</si>
  <si>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</si>
  <si>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</si>
  <si>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</si>
  <si>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</si>
  <si>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</si>
  <si>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</si>
  <si>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</si>
  <si>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</si>
  <si>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</si>
  <si>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</si>
  <si>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</si>
  <si>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</si>
  <si>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</si>
  <si>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</si>
  <si>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</si>
  <si>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</si>
  <si>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</si>
  <si>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</si>
  <si>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</si>
  <si>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</si>
  <si>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</si>
  <si>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</si>
  <si>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</si>
  <si>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</si>
  <si>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</si>
  <si>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</si>
  <si>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</si>
  <si>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</si>
  <si>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</si>
  <si>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</si>
  <si>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</si>
  <si>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</si>
  <si>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</si>
  <si>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</si>
  <si>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</si>
  <si>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</si>
  <si>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</si>
  <si>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</si>
  <si>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</si>
  <si>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</si>
  <si>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</si>
  <si>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</si>
  <si>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</si>
  <si>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</si>
  <si>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</si>
  <si>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</si>
  <si>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</si>
  <si>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</si>
  <si>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</si>
  <si>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</si>
  <si>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</si>
  <si>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</si>
  <si>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</si>
  <si>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</si>
  <si>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</si>
  <si>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</si>
  <si>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</si>
  <si>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</si>
  <si>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</si>
  <si>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</si>
  <si>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</si>
  <si>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</si>
  <si>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</si>
  <si>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</si>
  <si>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</si>
  <si>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</si>
  <si>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</si>
  <si>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</si>
  <si>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</si>
  <si>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</si>
  <si>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</si>
  <si>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</si>
  <si>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</si>
  <si>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</si>
  <si>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</si>
  <si>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</si>
  <si>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</si>
  <si>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</si>
  <si>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</si>
  <si>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</si>
  <si>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</si>
  <si>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</si>
  <si>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</si>
  <si>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</si>
  <si>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</si>
  <si>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</si>
  <si>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</si>
  <si>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</si>
  <si>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</si>
  <si>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</si>
  <si>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</si>
  <si>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</si>
  <si>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</si>
  <si>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</si>
  <si>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</si>
  <si>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</si>
  <si>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</si>
  <si>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</si>
  <si>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</si>
  <si>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</si>
  <si>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</si>
  <si>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</si>
  <si>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</si>
  <si>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</si>
  <si>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</si>
  <si>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</si>
  <si>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</si>
  <si>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</si>
  <si>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</si>
  <si>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</si>
  <si>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</si>
  <si>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</si>
  <si>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</si>
  <si>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</si>
  <si>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</si>
  <si>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</si>
  <si>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</si>
  <si>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</si>
  <si>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</si>
  <si>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</si>
  <si>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</si>
  <si>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</si>
  <si>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</si>
  <si>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</si>
  <si>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</si>
  <si>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</si>
  <si>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</si>
  <si>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</si>
  <si>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</si>
  <si>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</si>
  <si>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</si>
  <si>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</si>
  <si>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</si>
  <si>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</si>
  <si>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</si>
  <si>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</si>
  <si>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</si>
  <si>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</si>
  <si>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</si>
  <si>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</si>
  <si>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</si>
  <si>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</si>
  <si>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</si>
  <si>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</si>
  <si>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</si>
  <si>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</si>
  <si>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</si>
  <si>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</si>
  <si>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</si>
  <si>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</si>
  <si>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</si>
  <si>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</si>
  <si>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</si>
  <si>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</si>
  <si>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</si>
  <si>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</si>
  <si>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</si>
  <si>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</si>
  <si>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</si>
  <si>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</si>
  <si>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</si>
  <si>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</si>
  <si>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</si>
  <si>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</si>
  <si>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</si>
  <si>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</si>
  <si>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</si>
  <si>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</si>
  <si>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</si>
  <si>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</si>
  <si>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</si>
  <si>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</si>
  <si>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</si>
  <si>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</si>
  <si>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</si>
  <si>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</si>
  <si>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</si>
  <si>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</si>
  <si>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</si>
  <si>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</si>
  <si>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</si>
  <si>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</si>
  <si>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</si>
  <si>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</si>
  <si>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</si>
  <si>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</si>
  <si>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</si>
  <si>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</si>
  <si>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</si>
  <si>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</si>
  <si>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</si>
  <si>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</si>
  <si>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</si>
  <si>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</si>
  <si>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</si>
  <si>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</si>
  <si>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</si>
  <si>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</si>
  <si>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</si>
  <si>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</si>
  <si>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</si>
  <si>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</si>
  <si>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</si>
  <si>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</si>
  <si>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</si>
  <si>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</si>
  <si>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</si>
  <si>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</si>
  <si>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</si>
  <si>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</si>
  <si>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</si>
  <si>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</si>
  <si>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</si>
  <si>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</si>
  <si>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</si>
  <si>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</si>
  <si>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</si>
  <si>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</si>
  <si>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</si>
  <si>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</si>
  <si>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</si>
  <si>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</si>
  <si>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</si>
  <si>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</si>
  <si>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</si>
  <si>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</si>
  <si>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</si>
  <si>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</si>
  <si>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</si>
  <si>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</si>
  <si>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</si>
  <si>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</si>
  <si>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</si>
  <si>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</si>
  <si>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</si>
  <si>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</si>
  <si>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</si>
  <si>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</si>
  <si>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</si>
  <si>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</si>
  <si>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</si>
  <si>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</si>
  <si>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</si>
  <si>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</si>
  <si>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</si>
  <si>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</si>
  <si>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</si>
  <si>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</si>
  <si>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</si>
  <si>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</si>
  <si>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</si>
  <si>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</si>
  <si>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</si>
  <si>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</si>
  <si>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</si>
  <si>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</si>
  <si>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</si>
  <si>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</si>
  <si>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</si>
  <si>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</si>
  <si>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</si>
  <si>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</si>
  <si>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</si>
  <si>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</si>
  <si>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</si>
  <si>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</si>
  <si>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</si>
  <si>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</si>
  <si>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</si>
  <si>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</si>
  <si>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</si>
  <si>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</si>
  <si>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</si>
  <si>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</si>
  <si>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</si>
  <si>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</si>
  <si>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</si>
  <si>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</si>
  <si>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</si>
  <si>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</si>
  <si>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</si>
  <si>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</si>
  <si>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</si>
  <si>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</si>
  <si>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</si>
  <si>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</si>
  <si>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</si>
  <si>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</si>
  <si>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</si>
  <si>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</si>
  <si>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</si>
  <si>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</si>
  <si>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</si>
  <si>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</si>
  <si>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</si>
  <si>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</si>
  <si>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</si>
  <si>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</si>
  <si>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</si>
  <si>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</si>
  <si>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</si>
  <si>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</si>
  <si>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</si>
  <si>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</si>
  <si>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</si>
  <si>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</si>
  <si>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</si>
  <si>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</si>
  <si>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</si>
  <si>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</si>
  <si>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</si>
  <si>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</si>
  <si>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</si>
  <si>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</si>
  <si>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</si>
  <si>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</si>
  <si>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</si>
  <si>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</si>
  <si>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</si>
  <si>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</si>
  <si>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</si>
  <si>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</si>
  <si>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</si>
  <si>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</si>
  <si>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</si>
  <si>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</si>
  <si>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</si>
  <si>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</si>
  <si>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</si>
  <si>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</si>
  <si>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</si>
  <si>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</si>
  <si>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</si>
  <si>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</si>
  <si>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</si>
  <si>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</si>
  <si>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</si>
  <si>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</si>
  <si>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</si>
  <si>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</si>
  <si>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</si>
  <si>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</si>
  <si>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</si>
  <si>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</si>
  <si>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</si>
  <si>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</si>
  <si>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</si>
  <si>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</si>
  <si>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</si>
  <si>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</si>
  <si>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</si>
  <si>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</si>
  <si>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</si>
  <si>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</si>
  <si>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</si>
  <si>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</si>
  <si>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</si>
  <si>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</si>
  <si>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</si>
  <si>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</si>
  <si>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</si>
  <si>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</si>
  <si>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</si>
  <si>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</si>
  <si>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</si>
  <si>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</si>
  <si>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</si>
  <si>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</si>
  <si>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</si>
  <si>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</si>
  <si>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</si>
  <si>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</si>
  <si>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</si>
  <si>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</si>
  <si>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</si>
  <si>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</si>
  <si>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</si>
  <si>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</si>
  <si>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</si>
  <si>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</si>
  <si>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</si>
  <si>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</si>
  <si>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</si>
  <si>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</si>
  <si>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</si>
  <si>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</si>
  <si>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</si>
  <si>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</si>
  <si>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</si>
  <si>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</si>
  <si>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</si>
  <si>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</si>
  <si>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</si>
  <si>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</si>
  <si>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</si>
  <si>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</si>
  <si>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</si>
  <si>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</si>
  <si>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</si>
  <si>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</si>
  <si>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</si>
  <si>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</si>
  <si>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</si>
  <si>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</si>
  <si>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</si>
  <si>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</si>
  <si>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</si>
  <si>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</si>
  <si>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</si>
  <si>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</si>
  <si>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</si>
  <si>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</si>
  <si>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</si>
  <si>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</si>
  <si>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</si>
  <si>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</si>
  <si>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</si>
  <si>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</si>
  <si>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</si>
  <si>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</si>
  <si>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</si>
  <si>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</si>
  <si>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</si>
  <si>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</si>
  <si>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</si>
  <si>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</si>
  <si>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</si>
  <si>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</si>
  <si>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</si>
  <si>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</si>
  <si>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</si>
  <si>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</si>
  <si>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</si>
  <si>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</si>
  <si>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</si>
  <si>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</si>
  <si>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</si>
  <si>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</si>
  <si>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</si>
  <si>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</si>
  <si>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</si>
  <si>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</si>
  <si>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</si>
  <si>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</si>
  <si>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</si>
  <si>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</si>
  <si>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</si>
  <si>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</si>
  <si>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</si>
  <si>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</si>
  <si>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</si>
  <si>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</si>
  <si>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</si>
  <si>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</si>
  <si>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</si>
  <si>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</si>
  <si>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</si>
  <si>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</si>
  <si>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</si>
  <si>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</si>
  <si>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</si>
  <si>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</si>
  <si>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</si>
  <si>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</si>
  <si>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</si>
  <si>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</si>
  <si>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</si>
  <si>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</si>
  <si>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</si>
  <si>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</si>
  <si>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</si>
  <si>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</si>
  <si>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</si>
  <si>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</si>
  <si>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</si>
  <si>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</si>
  <si>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</si>
  <si>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</si>
  <si>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</si>
  <si>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</si>
  <si>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</si>
  <si>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</si>
  <si>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</si>
  <si>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</si>
  <si>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</si>
  <si>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</si>
  <si>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</si>
  <si>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</si>
  <si>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</si>
  <si>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</si>
  <si>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</si>
  <si>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</si>
  <si>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</si>
  <si>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</si>
  <si>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</si>
  <si>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</si>
  <si>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</si>
  <si>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</si>
  <si>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</si>
  <si>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</si>
  <si>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</si>
  <si>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</si>
  <si>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</si>
  <si>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</si>
  <si>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</si>
  <si>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</si>
  <si>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</si>
  <si>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</si>
  <si>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</si>
  <si>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</si>
  <si>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</si>
  <si>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</si>
  <si>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</si>
  <si>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</si>
  <si>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</si>
  <si>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</si>
  <si>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</si>
  <si>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</si>
  <si>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</si>
  <si>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</si>
  <si>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</si>
  <si>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</si>
  <si>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</si>
  <si>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</si>
  <si>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</si>
  <si>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</si>
  <si>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</si>
  <si>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</si>
  <si>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</si>
  <si>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</si>
  <si>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</si>
  <si>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</si>
  <si>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</si>
  <si>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</si>
  <si>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</si>
  <si>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</si>
  <si>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</si>
  <si>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</si>
  <si>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</si>
  <si>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</si>
  <si>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</si>
  <si>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</si>
  <si>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</si>
  <si>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</si>
  <si>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</si>
  <si>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</si>
  <si>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</si>
  <si>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</si>
  <si>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</si>
  <si>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</si>
  <si>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</si>
  <si>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</si>
  <si>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</si>
  <si>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</si>
  <si>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</si>
  <si>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</si>
  <si>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</si>
  <si>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</si>
  <si>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</si>
  <si>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</si>
  <si>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</si>
  <si>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</si>
  <si>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</si>
  <si>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</si>
  <si>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</si>
  <si>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</si>
  <si>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</si>
  <si>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</si>
  <si>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</si>
  <si>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</si>
  <si>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</si>
  <si>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</si>
  <si>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</si>
  <si>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</si>
  <si>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</si>
  <si>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</si>
  <si>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</si>
  <si>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</si>
  <si>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</si>
  <si>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</si>
  <si>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</si>
  <si>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</si>
  <si>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</si>
  <si>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</si>
  <si>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</si>
  <si>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</si>
  <si>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</si>
  <si>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</si>
  <si>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</si>
  <si>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</si>
  <si>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</si>
  <si>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</si>
  <si>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</si>
  <si>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</si>
  <si>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</si>
  <si>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</si>
  <si>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</si>
  <si>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</si>
  <si>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</si>
  <si>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</si>
  <si>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</si>
  <si>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</si>
  <si>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</si>
  <si>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</si>
  <si>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</si>
  <si>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</si>
  <si>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</si>
  <si>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</si>
  <si>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</si>
  <si>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</si>
  <si>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</si>
  <si>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</si>
  <si>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</si>
  <si>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</si>
  <si>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</si>
  <si>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</si>
  <si>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</si>
  <si>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</si>
  <si>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</si>
  <si>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</si>
  <si>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</si>
  <si>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</si>
  <si>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</si>
  <si>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</si>
  <si>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</si>
  <si>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</si>
  <si>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</si>
  <si>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</si>
  <si>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</si>
  <si>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</si>
  <si>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</si>
  <si>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</si>
  <si>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</si>
  <si>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</si>
  <si>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</si>
  <si>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</si>
  <si>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</si>
  <si>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</si>
  <si>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</si>
  <si>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</si>
  <si>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</si>
  <si>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</si>
  <si>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</si>
  <si>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</si>
  <si>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</si>
  <si>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</si>
  <si>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</si>
  <si>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</si>
  <si>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</si>
  <si>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</si>
  <si>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</si>
  <si>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</si>
  <si>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</si>
  <si>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</si>
  <si>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</si>
  <si>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</si>
  <si>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</si>
  <si>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</si>
  <si>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</si>
  <si>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</si>
  <si>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</si>
  <si>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</si>
  <si>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</si>
  <si>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</si>
  <si>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</si>
  <si>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</si>
  <si>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</si>
  <si>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</si>
  <si>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</si>
  <si>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</si>
  <si>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</si>
  <si>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</si>
  <si>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</si>
  <si>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</si>
  <si>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</si>
  <si>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</si>
  <si>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</si>
  <si>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</si>
  <si>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</si>
  <si>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</si>
  <si>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</si>
  <si>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</si>
  <si>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</si>
  <si>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</si>
  <si>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</si>
  <si>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</si>
  <si>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</si>
  <si>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</si>
  <si>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</si>
  <si>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</si>
  <si>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</si>
  <si>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</si>
  <si>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</si>
  <si>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</si>
  <si>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</si>
  <si>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</si>
  <si>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</si>
  <si>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</si>
  <si>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</si>
  <si>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</si>
  <si>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</si>
  <si>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</si>
  <si>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</si>
  <si>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</si>
  <si>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</si>
  <si>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</si>
  <si>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</si>
  <si>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</si>
  <si>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</si>
  <si>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</si>
  <si>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</si>
  <si>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</si>
  <si>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</si>
  <si>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</si>
  <si>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</si>
  <si>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</si>
  <si>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</si>
  <si>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</si>
  <si>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</si>
  <si>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</si>
  <si>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</si>
  <si>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</si>
  <si>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</si>
  <si>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</si>
  <si>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</si>
  <si>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</si>
  <si>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</si>
  <si>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</si>
  <si>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</si>
  <si>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</si>
  <si>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</si>
  <si>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</si>
  <si>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</si>
  <si>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</si>
  <si>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</si>
  <si>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</si>
  <si>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</si>
  <si>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</si>
  <si>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</si>
  <si>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</si>
  <si>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</si>
  <si>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</si>
  <si>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</si>
  <si>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</si>
  <si>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</si>
  <si>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</si>
  <si>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</si>
  <si>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</si>
  <si>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</si>
  <si>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</si>
  <si>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</si>
  <si>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</si>
  <si>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</si>
  <si>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</si>
  <si>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</si>
  <si>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</si>
  <si>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</si>
  <si>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</si>
  <si>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</si>
  <si>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</si>
  <si>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</si>
  <si>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</si>
  <si>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</si>
  <si>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</si>
  <si>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</si>
  <si>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</si>
  <si>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</si>
  <si>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</si>
  <si>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</si>
  <si>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</si>
  <si>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</si>
  <si>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</si>
  <si>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</si>
  <si>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</si>
  <si>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</si>
  <si>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</si>
  <si>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</si>
  <si>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</si>
  <si>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</si>
  <si>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</si>
  <si>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</si>
  <si>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</si>
  <si>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</si>
  <si>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</si>
  <si>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</si>
  <si>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</si>
  <si>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</si>
  <si>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</si>
  <si>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</si>
  <si>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</si>
  <si>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</si>
  <si>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</si>
  <si>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</si>
  <si>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</si>
  <si>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</si>
  <si>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</si>
  <si>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</si>
  <si>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</si>
  <si>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</si>
  <si>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</si>
  <si>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</si>
  <si>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</si>
  <si>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</si>
  <si>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</si>
  <si>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</si>
  <si>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</si>
  <si>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</si>
  <si>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</si>
  <si>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</si>
  <si>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</si>
  <si>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</si>
  <si>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</si>
  <si>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</si>
  <si>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</si>
  <si>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</si>
  <si>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</si>
  <si>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</si>
  <si>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</si>
  <si>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</si>
  <si>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</si>
  <si>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</si>
  <si>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</si>
  <si>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</si>
  <si>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</si>
  <si>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</si>
  <si>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</si>
  <si>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</si>
  <si>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</si>
  <si>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</si>
  <si>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</si>
  <si>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</si>
  <si>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</si>
  <si>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</si>
  <si>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</si>
  <si>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</si>
  <si>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</si>
  <si>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</si>
  <si>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</si>
  <si>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</si>
  <si>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</si>
  <si>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</si>
  <si>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</si>
  <si>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</si>
  <si>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</si>
  <si>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</si>
  <si>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</si>
  <si>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</si>
  <si>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</si>
  <si>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</si>
  <si>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</si>
  <si>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</si>
  <si>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</si>
  <si>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</si>
  <si>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</si>
  <si>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</si>
  <si>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</si>
  <si>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</si>
  <si>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</si>
  <si>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</si>
  <si>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</si>
  <si>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</si>
  <si>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</si>
  <si>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</si>
  <si>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</si>
  <si>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</si>
  <si>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</si>
  <si>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</si>
  <si>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</si>
  <si>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</si>
  <si>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</si>
  <si>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</si>
  <si>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</si>
  <si>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</si>
  <si>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</si>
  <si>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</si>
  <si>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</si>
  <si>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</si>
  <si>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</si>
  <si>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</si>
  <si>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</si>
  <si>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</si>
  <si>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</si>
  <si>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</si>
  <si>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</si>
  <si>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</si>
  <si>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</si>
  <si>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</si>
  <si>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</si>
  <si>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</si>
  <si>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</si>
  <si>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</si>
  <si>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</si>
  <si>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</si>
  <si>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</si>
  <si>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</si>
  <si>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</si>
  <si>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</si>
  <si>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</si>
  <si>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</si>
  <si>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</si>
  <si>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</si>
  <si>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</si>
  <si>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</si>
  <si>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</si>
  <si>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</si>
  <si>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</si>
  <si>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</si>
  <si>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</si>
  <si>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</si>
  <si>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</si>
  <si>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</si>
  <si>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</si>
  <si>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</si>
  <si>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</si>
  <si>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</si>
  <si>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</si>
  <si>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</si>
  <si>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</si>
  <si>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</si>
  <si>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</si>
  <si>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</si>
  <si>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</si>
  <si>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</si>
  <si>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</si>
  <si>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</si>
  <si>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</si>
  <si>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</si>
  <si>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</si>
  <si>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</si>
  <si>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</si>
  <si>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</si>
  <si>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</si>
  <si>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</si>
  <si>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</si>
  <si>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</si>
  <si>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</si>
  <si>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</si>
  <si>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</si>
  <si>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</si>
  <si>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</si>
  <si>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</si>
  <si>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</si>
  <si>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</si>
  <si>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</si>
  <si>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</si>
  <si>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</si>
  <si>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</si>
  <si>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</si>
  <si>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</si>
  <si>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</si>
  <si>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</si>
  <si>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</si>
  <si>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</si>
  <si>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</si>
  <si>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</si>
  <si>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</si>
  <si>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</si>
  <si>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</si>
  <si>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</si>
  <si>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</si>
  <si>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</si>
  <si>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</si>
  <si>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</si>
  <si>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</si>
  <si>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</si>
  <si>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</si>
  <si>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</si>
  <si>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</si>
  <si>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</si>
  <si>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</si>
  <si>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</si>
  <si>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</si>
  <si>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</si>
  <si>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</si>
  <si>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</si>
  <si>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</si>
  <si>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</si>
  <si>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</si>
  <si>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</si>
  <si>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</si>
  <si>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</si>
  <si>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</si>
  <si>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</si>
  <si>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</si>
  <si>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</si>
  <si>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</si>
  <si>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</si>
  <si>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</si>
  <si>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</si>
  <si>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</si>
  <si>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</si>
  <si>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</si>
  <si>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</si>
  <si>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</si>
  <si>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</si>
  <si>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</si>
  <si>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</si>
  <si>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</si>
  <si>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</si>
  <si>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</si>
  <si>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</si>
  <si>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</si>
  <si>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</si>
  <si>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</si>
  <si>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</si>
  <si>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</si>
  <si>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</si>
  <si>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</si>
  <si>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</si>
  <si>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</si>
  <si>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</si>
  <si>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</si>
  <si>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</si>
  <si>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</si>
  <si>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</si>
  <si>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</si>
  <si>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</si>
  <si>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</si>
  <si>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</si>
  <si>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</si>
  <si>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</si>
  <si>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</si>
  <si>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</si>
  <si>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</si>
  <si>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</si>
  <si>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</si>
  <si>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</si>
  <si>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</si>
  <si>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</si>
  <si>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</si>
  <si>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</si>
  <si>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</si>
  <si>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</si>
  <si>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</si>
  <si>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</si>
  <si>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</si>
  <si>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</si>
  <si>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</si>
  <si>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</si>
  <si>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</si>
  <si>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</si>
  <si>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</si>
  <si>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</si>
  <si>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</si>
  <si>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</si>
  <si>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</si>
  <si>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</si>
  <si>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</si>
  <si>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</si>
  <si>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</si>
  <si>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</si>
  <si>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</si>
  <si>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</si>
  <si>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</si>
  <si>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</si>
  <si>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</si>
  <si>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</si>
  <si>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</si>
  <si>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</si>
  <si>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</si>
  <si>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</si>
  <si>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</si>
  <si>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</si>
  <si>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</si>
  <si>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</si>
  <si>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</si>
  <si>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</si>
  <si>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</si>
  <si>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</si>
  <si>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</si>
  <si>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</si>
  <si>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</si>
  <si>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</si>
  <si>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</si>
  <si>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</si>
  <si>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</si>
  <si>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</si>
  <si>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</si>
  <si>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</si>
  <si>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</si>
  <si>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</si>
  <si>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</si>
  <si>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</si>
  <si>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</si>
  <si>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</si>
  <si>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</si>
  <si>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</si>
  <si>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</si>
  <si>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</si>
  <si>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</si>
  <si>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</si>
  <si>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</si>
  <si>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</si>
  <si>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</si>
  <si>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</si>
  <si>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</si>
  <si>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</si>
  <si>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</si>
  <si>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</si>
  <si>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</si>
  <si>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</si>
  <si>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</si>
  <si>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</si>
  <si>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</si>
  <si>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</si>
  <si>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</si>
  <si>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</si>
  <si>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</si>
  <si>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</si>
  <si>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</si>
  <si>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</si>
  <si>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</si>
  <si>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</si>
  <si>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</si>
  <si>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</si>
  <si>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</si>
  <si>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</si>
  <si>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</si>
  <si>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</si>
  <si>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</si>
  <si>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</si>
  <si>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</si>
  <si>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</si>
  <si>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</si>
  <si>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</si>
  <si>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</si>
  <si>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</si>
  <si>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</si>
  <si>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</si>
  <si>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</si>
  <si>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</si>
  <si>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</si>
  <si>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</si>
  <si>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</si>
  <si>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</si>
  <si>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</si>
  <si>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</si>
  <si>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</si>
  <si>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</si>
  <si>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</si>
  <si>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</si>
  <si>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</si>
  <si>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</si>
  <si>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</si>
  <si>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</si>
  <si>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</si>
  <si>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</si>
  <si>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</si>
  <si>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</si>
  <si>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</si>
  <si>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</si>
  <si>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</si>
  <si>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</si>
  <si>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</si>
  <si>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</si>
  <si>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</si>
  <si>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</si>
  <si>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</si>
  <si>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</si>
  <si>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</si>
  <si>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</si>
  <si>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</si>
  <si>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</si>
  <si>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</si>
  <si>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</si>
  <si>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</si>
  <si>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</si>
  <si>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</si>
  <si>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</si>
  <si>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</si>
  <si>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</si>
  <si>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</si>
  <si>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</si>
  <si>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</si>
  <si>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</si>
  <si>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</si>
  <si>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</si>
  <si>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</si>
  <si>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</si>
  <si>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</si>
  <si>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</si>
  <si>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</si>
  <si>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</si>
  <si>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</si>
  <si>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</si>
  <si>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</si>
  <si>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</si>
  <si>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</si>
  <si>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</si>
  <si>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</si>
  <si>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</si>
  <si>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</si>
  <si>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</si>
  <si>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</si>
  <si>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</si>
  <si>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</si>
  <si>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</si>
  <si>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</si>
  <si>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</si>
  <si>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</si>
  <si>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</si>
  <si>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</si>
  <si>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</si>
  <si>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</si>
  <si>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</si>
  <si>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</si>
  <si>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</si>
  <si>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</si>
  <si>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</si>
  <si>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</si>
  <si>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</si>
  <si>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</si>
  <si>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</si>
  <si>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</si>
  <si>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</si>
  <si>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</si>
  <si>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</si>
  <si>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</si>
  <si>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</si>
  <si>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</si>
  <si>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</si>
  <si>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</si>
  <si>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</si>
  <si>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</si>
  <si>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</si>
  <si>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</si>
  <si>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</si>
  <si>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</si>
  <si>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</si>
  <si>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</si>
  <si>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</si>
  <si>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</si>
  <si>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</si>
  <si>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</si>
  <si>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</si>
  <si>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</si>
  <si>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</si>
  <si>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</si>
  <si>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</si>
  <si>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</si>
  <si>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</si>
  <si>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</si>
  <si>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</si>
  <si>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</si>
  <si>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</si>
  <si>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</si>
  <si>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</si>
  <si>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</si>
  <si>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</si>
  <si>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</si>
  <si>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</si>
  <si>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</si>
  <si>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</si>
  <si>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</si>
  <si>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</si>
  <si>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</si>
  <si>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</si>
  <si>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</si>
  <si>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</si>
  <si>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</si>
  <si>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</si>
  <si>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</si>
  <si>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</si>
  <si>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</si>
  <si>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</si>
  <si>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</si>
  <si>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</si>
  <si>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</si>
  <si>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</si>
  <si>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</si>
  <si>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</si>
  <si>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</si>
  <si>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</si>
  <si>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</si>
  <si>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</si>
  <si>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</si>
  <si>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</si>
  <si>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</si>
  <si>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</si>
  <si>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</si>
  <si>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</si>
  <si>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</si>
  <si>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</si>
  <si>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</si>
  <si>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</si>
  <si>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</si>
  <si>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</si>
  <si>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</si>
  <si>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</si>
  <si>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</si>
  <si>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</si>
  <si>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</si>
  <si>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</si>
  <si>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</si>
  <si>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</si>
  <si>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</si>
  <si>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</si>
  <si>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</si>
  <si>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</si>
  <si>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</si>
  <si>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</si>
  <si>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</si>
  <si>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</si>
  <si>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</si>
  <si>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</si>
  <si>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</si>
  <si>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</si>
  <si>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</si>
  <si>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</si>
  <si>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</si>
  <si>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</si>
  <si>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</si>
  <si>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</si>
  <si>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</si>
  <si>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</si>
  <si>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</si>
  <si>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</si>
  <si>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</si>
  <si>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</si>
  <si>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</si>
  <si>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</si>
  <si>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</si>
  <si>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</si>
  <si>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</si>
  <si>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</si>
  <si>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</si>
  <si>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</si>
  <si>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</si>
  <si>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</si>
  <si>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</si>
  <si>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</si>
  <si>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</si>
  <si>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</si>
  <si>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</si>
  <si>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</si>
  <si>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</si>
  <si>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</si>
  <si>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</si>
  <si>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</si>
  <si>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</si>
  <si>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</si>
  <si>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</si>
  <si>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</si>
  <si>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</si>
  <si>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</si>
  <si>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</si>
  <si>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</si>
  <si>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</si>
  <si>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</si>
  <si>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</si>
  <si>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</si>
  <si>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</si>
  <si>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</si>
  <si>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</si>
  <si>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</si>
  <si>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</si>
  <si>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</si>
  <si>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</si>
  <si>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</si>
  <si>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</si>
  <si>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</si>
  <si>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</si>
  <si>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</si>
  <si>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</si>
  <si>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</si>
  <si>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</si>
  <si>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</si>
  <si>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</si>
  <si>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</si>
  <si>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</si>
  <si>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</si>
  <si>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</si>
  <si>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</si>
  <si>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</si>
  <si>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</si>
  <si>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</si>
  <si>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</si>
  <si>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</si>
  <si>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</si>
  <si>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</si>
  <si>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</si>
  <si>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</si>
  <si>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</si>
  <si>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</si>
  <si>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</si>
  <si>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</si>
  <si>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</si>
  <si>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</si>
  <si>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</si>
  <si>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</si>
  <si>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</si>
  <si>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</si>
  <si>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</si>
  <si>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</si>
  <si>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</si>
  <si>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</si>
  <si>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</si>
  <si>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</si>
  <si>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</si>
  <si>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</si>
  <si>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</si>
  <si>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</si>
  <si>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</si>
  <si>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</si>
  <si>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</si>
  <si>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</si>
  <si>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</si>
  <si>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</si>
  <si>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</si>
  <si>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</si>
  <si>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</si>
  <si>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</si>
  <si>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</si>
  <si>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</si>
  <si>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</si>
  <si>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</si>
  <si>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</si>
  <si>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</si>
  <si>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</si>
  <si>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</si>
  <si>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</si>
  <si>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</si>
  <si>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</si>
  <si>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</si>
  <si>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</si>
  <si>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</si>
  <si>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</si>
  <si>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</si>
  <si>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</si>
  <si>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</si>
  <si>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</si>
  <si>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</si>
  <si>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</si>
  <si>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</si>
  <si>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</si>
  <si>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</si>
  <si>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</si>
  <si>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</si>
  <si>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</si>
  <si>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</si>
  <si>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</si>
  <si>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</si>
  <si>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</si>
  <si>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</si>
  <si>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</si>
  <si>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</si>
  <si>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</si>
  <si>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</si>
  <si>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</si>
  <si>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</si>
  <si>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</si>
  <si>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</si>
  <si>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</si>
  <si>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</si>
  <si>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</si>
  <si>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</si>
  <si>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</si>
  <si>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</si>
  <si>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</si>
  <si>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</si>
  <si>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</si>
  <si>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</si>
  <si>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</si>
  <si>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</si>
  <si>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</si>
  <si>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</si>
  <si>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</si>
  <si>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</si>
  <si>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</si>
  <si>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</si>
  <si>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</si>
  <si>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</si>
  <si>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</si>
  <si>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</si>
  <si>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</si>
  <si>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</si>
  <si>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</si>
  <si>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</si>
  <si>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</si>
  <si>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</si>
  <si>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</si>
  <si>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</si>
  <si>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</si>
  <si>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</si>
  <si>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</si>
  <si>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</si>
  <si>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</si>
  <si>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</si>
  <si>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</si>
  <si>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</si>
  <si>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</si>
  <si>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</si>
  <si>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</si>
  <si>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</si>
  <si>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</si>
  <si>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</si>
  <si>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</si>
  <si>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</si>
  <si>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</si>
  <si>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</si>
  <si>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</si>
  <si>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</si>
  <si>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</si>
  <si>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</si>
  <si>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</si>
  <si>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</si>
  <si>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</si>
  <si>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</si>
  <si>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</si>
  <si>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</si>
  <si>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</si>
  <si>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</si>
  <si>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</si>
  <si>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</si>
  <si>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</si>
  <si>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</si>
  <si>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</si>
  <si>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</si>
  <si>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</si>
  <si>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</si>
  <si>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</si>
  <si>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</si>
  <si>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</si>
  <si>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</si>
  <si>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</si>
  <si>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</si>
  <si>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</si>
  <si>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</si>
  <si>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</si>
  <si>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</si>
  <si>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</si>
  <si>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</si>
  <si>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</si>
  <si>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</si>
  <si>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</si>
  <si>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</si>
  <si>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</si>
  <si>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</si>
  <si>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</si>
  <si>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</si>
  <si>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</si>
  <si>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</si>
  <si>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</si>
  <si>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</si>
  <si>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</si>
  <si>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</si>
  <si>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</si>
  <si>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</si>
  <si>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</si>
  <si>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</si>
  <si>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</si>
  <si>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</si>
  <si>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</si>
  <si>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</si>
  <si>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</si>
  <si>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</si>
  <si>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</si>
  <si>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</si>
  <si>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</si>
  <si>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</si>
  <si>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</si>
  <si>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</si>
  <si>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</si>
  <si>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</si>
  <si>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</si>
  <si>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</si>
  <si>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</si>
  <si>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</si>
  <si>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</si>
  <si>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</si>
  <si>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</si>
  <si>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</si>
  <si>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</si>
  <si>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</si>
  <si>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</si>
  <si>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</si>
  <si>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</si>
  <si>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</si>
  <si>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</si>
  <si>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</si>
  <si>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</si>
  <si>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</si>
  <si>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</si>
  <si>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</si>
  <si>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</si>
  <si>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</si>
  <si>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</si>
  <si>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</si>
  <si>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</si>
  <si>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</si>
  <si>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</si>
  <si>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</si>
  <si>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</si>
  <si>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</si>
  <si>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</si>
  <si>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</si>
  <si>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</si>
  <si>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</si>
  <si>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</si>
  <si>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</si>
  <si>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</si>
  <si>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</si>
  <si>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</si>
  <si>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</si>
  <si>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</si>
  <si>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</si>
  <si>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</si>
  <si>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</si>
  <si>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</si>
  <si>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</si>
  <si>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</si>
  <si>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</si>
  <si>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</si>
  <si>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</si>
  <si>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</si>
  <si>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</si>
  <si>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</si>
  <si>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</si>
  <si>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</si>
  <si>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</si>
  <si>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</si>
  <si>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</si>
  <si>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</si>
  <si>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</si>
  <si>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</si>
  <si>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</si>
  <si>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</si>
  <si>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</si>
  <si>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</si>
  <si>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</si>
  <si>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</si>
  <si>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</si>
  <si>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</si>
  <si>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</si>
  <si>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</si>
  <si>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</si>
  <si>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</si>
  <si>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</si>
  <si>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</si>
  <si>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</si>
  <si>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</si>
  <si>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</si>
  <si>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</si>
  <si>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</si>
  <si>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</si>
  <si>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</si>
  <si>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</si>
  <si>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</si>
  <si>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</si>
  <si>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</si>
  <si>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</si>
  <si>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</si>
  <si>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</si>
  <si>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</si>
  <si>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</si>
  <si>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</si>
  <si>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</si>
  <si>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</si>
  <si>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</si>
  <si>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</si>
  <si>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</si>
  <si>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</si>
  <si>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</si>
  <si>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</si>
  <si>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</si>
  <si>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</si>
  <si>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</si>
  <si>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</si>
  <si>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</si>
  <si>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</si>
  <si>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</si>
  <si>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</si>
  <si>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</si>
  <si>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</si>
  <si>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</si>
  <si>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</si>
  <si>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</si>
  <si>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</si>
  <si>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</si>
  <si>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</si>
  <si>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</si>
  <si>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</si>
  <si>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</si>
  <si>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</si>
  <si>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</si>
  <si>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</si>
  <si>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</si>
  <si>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</si>
  <si>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</si>
  <si>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</si>
  <si>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</si>
  <si>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</si>
  <si>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</si>
  <si>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</si>
  <si>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</si>
  <si>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</si>
  <si>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</si>
  <si>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</si>
  <si>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</si>
  <si>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</si>
  <si>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</si>
  <si>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</si>
  <si>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</si>
  <si>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</si>
  <si>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</si>
  <si>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</si>
  <si>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</si>
  <si>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</si>
  <si>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</si>
  <si>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</si>
  <si>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</si>
  <si>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</si>
  <si>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</si>
  <si>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</si>
  <si>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</si>
  <si>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</si>
  <si>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</si>
  <si>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</si>
  <si>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</si>
  <si>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</si>
  <si>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</si>
  <si>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</si>
  <si>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</si>
  <si>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</si>
  <si>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</si>
  <si>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</si>
  <si>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</si>
  <si>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</si>
  <si>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</si>
  <si>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</si>
  <si>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</si>
  <si>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</si>
  <si>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</si>
  <si>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</si>
  <si>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</si>
  <si>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</si>
  <si>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</si>
  <si>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</si>
  <si>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</si>
  <si>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</si>
  <si>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</si>
  <si>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</si>
  <si>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</si>
  <si>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</si>
  <si>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</si>
  <si>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</si>
  <si>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</si>
  <si>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</si>
  <si>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</si>
  <si>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</si>
  <si>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</si>
  <si>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</si>
  <si>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</si>
  <si>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</si>
  <si>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</si>
  <si>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</si>
  <si>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</si>
  <si>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</si>
  <si>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</si>
  <si>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</si>
  <si>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</si>
  <si>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</si>
  <si>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</si>
  <si>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</si>
  <si>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</si>
  <si>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</si>
  <si>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</si>
  <si>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</si>
  <si>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</si>
  <si>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</si>
  <si>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</si>
  <si>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</si>
  <si>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</si>
  <si>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</si>
  <si>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</si>
  <si>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</si>
  <si>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</si>
  <si>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</si>
  <si>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</si>
  <si>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</si>
  <si>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</si>
  <si>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</si>
  <si>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</si>
  <si>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</si>
  <si>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</si>
  <si>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</si>
  <si>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</si>
  <si>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</si>
  <si>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</si>
  <si>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</si>
  <si>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</si>
  <si>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</si>
  <si>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</si>
  <si>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</si>
  <si>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</si>
  <si>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</si>
  <si>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</si>
  <si>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</si>
  <si>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</si>
  <si>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</si>
  <si>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</si>
  <si>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</si>
  <si>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</si>
  <si>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</si>
  <si>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</si>
  <si>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</si>
  <si>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</si>
  <si>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</si>
  <si>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</si>
  <si>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</si>
  <si>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</si>
  <si>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</si>
  <si>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</si>
  <si>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</si>
  <si>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</si>
  <si>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</si>
  <si>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</si>
  <si>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</si>
  <si>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</si>
  <si>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</si>
  <si>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</si>
  <si>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</si>
  <si>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</si>
  <si>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</si>
  <si>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</si>
  <si>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</si>
  <si>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</si>
  <si>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</si>
  <si>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</si>
  <si>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</si>
  <si>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</si>
  <si>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</si>
  <si>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</si>
  <si>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</si>
  <si>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</si>
  <si>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</si>
  <si>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</si>
  <si>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</si>
  <si>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</si>
  <si>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</si>
  <si>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</si>
  <si>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</si>
  <si>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</si>
  <si>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</si>
  <si>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</si>
  <si>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</si>
  <si>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</si>
  <si>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</si>
  <si>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</si>
  <si>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</si>
  <si>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</si>
  <si>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</si>
  <si>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</si>
  <si>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</si>
  <si>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</si>
  <si>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</si>
  <si>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</si>
  <si>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</si>
  <si>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</si>
  <si>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</si>
  <si>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</si>
  <si>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</si>
  <si>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</si>
  <si>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</si>
  <si>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</si>
  <si>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</si>
  <si>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</si>
  <si>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</si>
  <si>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</si>
  <si>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</si>
  <si>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</si>
  <si>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</si>
  <si>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</si>
  <si>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</si>
  <si>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</si>
  <si>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</si>
  <si>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</si>
  <si>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</si>
  <si>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</si>
  <si>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</si>
  <si>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</si>
  <si>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</si>
  <si>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</si>
  <si>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</si>
  <si>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</si>
  <si>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</si>
  <si>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</si>
  <si>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</si>
  <si>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</si>
  <si>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</si>
  <si>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</si>
  <si>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</si>
  <si>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</si>
  <si>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</si>
  <si>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</si>
  <si>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</si>
  <si>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</si>
  <si>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</si>
  <si>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</si>
  <si>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</si>
  <si>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</si>
  <si>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</si>
  <si>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</si>
  <si>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</si>
  <si>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</si>
  <si>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</si>
  <si>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</si>
  <si>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</si>
  <si>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</si>
  <si>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</si>
  <si>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</si>
  <si>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</si>
  <si>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</si>
  <si>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</si>
  <si>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</si>
  <si>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</si>
  <si>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</si>
  <si>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</si>
  <si>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</si>
  <si>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</si>
  <si>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</si>
  <si>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</si>
  <si>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</si>
  <si>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</si>
  <si>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</si>
  <si>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</si>
  <si>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</si>
  <si>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</si>
  <si>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</si>
  <si>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</si>
  <si>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</si>
  <si>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</si>
  <si>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</si>
  <si>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</si>
  <si>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</si>
  <si>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</si>
  <si>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</si>
  <si>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</si>
  <si>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</si>
  <si>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</si>
  <si>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</si>
  <si>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</si>
  <si>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</si>
  <si>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</si>
  <si>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</si>
  <si>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</si>
  <si>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</si>
  <si>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</si>
  <si>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</si>
  <si>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</si>
  <si>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</si>
  <si>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</si>
  <si>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</si>
  <si>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</si>
  <si>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</si>
  <si>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</si>
  <si>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</si>
  <si>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</si>
  <si>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</si>
  <si>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</si>
  <si>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</si>
  <si>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</si>
  <si>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</si>
  <si>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</si>
  <si>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</si>
  <si>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</si>
  <si>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</si>
  <si>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</si>
  <si>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</si>
  <si>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</si>
  <si>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</si>
  <si>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</si>
  <si>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</si>
  <si>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</si>
  <si>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</si>
  <si>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</si>
  <si>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</si>
  <si>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</si>
  <si>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</si>
  <si>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</si>
  <si>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</si>
  <si>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</si>
  <si>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</si>
  <si>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</si>
  <si>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</si>
  <si>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</si>
  <si>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</si>
  <si>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</si>
  <si>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</si>
  <si>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</si>
  <si>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</si>
  <si>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</si>
  <si>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</si>
  <si>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</si>
  <si>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</si>
  <si>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</si>
  <si>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</si>
  <si>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</si>
  <si>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</si>
  <si>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</si>
  <si>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</si>
  <si>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</si>
  <si>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</si>
  <si>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</si>
  <si>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</si>
  <si>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</si>
  <si>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</si>
  <si>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</si>
  <si>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</si>
  <si>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</si>
  <si>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</si>
  <si>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</si>
  <si>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</si>
  <si>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</si>
  <si>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</si>
  <si>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</si>
  <si>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</si>
  <si>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</si>
  <si>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</si>
  <si>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</si>
  <si>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</si>
  <si>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</si>
  <si>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</si>
  <si>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</si>
  <si>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</si>
  <si>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</si>
  <si>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</si>
  <si>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</si>
  <si>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</si>
  <si>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</si>
  <si>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</si>
  <si>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</si>
  <si>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</si>
  <si>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</si>
  <si>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</si>
  <si>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</si>
  <si>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</si>
  <si>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</si>
  <si>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</si>
  <si>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</si>
  <si>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</si>
  <si>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</si>
  <si>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</si>
  <si>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</si>
  <si>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</si>
  <si>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</si>
  <si>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</si>
  <si>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</si>
  <si>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</si>
  <si>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</si>
  <si>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</si>
  <si>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</si>
  <si>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</si>
  <si>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</si>
  <si>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</si>
  <si>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</si>
  <si>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</si>
  <si>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</si>
  <si>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</si>
  <si>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</si>
  <si>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</si>
  <si>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</si>
  <si>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</si>
  <si>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</si>
  <si>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</si>
  <si>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</si>
  <si>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</si>
  <si>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</si>
  <si>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</si>
  <si>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</si>
  <si>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</si>
  <si>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</si>
  <si>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</si>
  <si>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</si>
  <si>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</si>
  <si>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</si>
  <si>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</si>
  <si>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</si>
  <si>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</si>
  <si>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</si>
  <si>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</si>
  <si>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</si>
  <si>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</si>
  <si>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</si>
  <si>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</si>
  <si>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</si>
  <si>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</si>
  <si>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</si>
  <si>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</si>
  <si>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</si>
  <si>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</si>
  <si>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</si>
  <si>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</si>
  <si>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</si>
  <si>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</si>
  <si>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</si>
  <si>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</si>
  <si>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</si>
  <si>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</si>
  <si>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</si>
  <si>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</si>
  <si>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</si>
  <si>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</si>
  <si>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</si>
  <si>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</si>
  <si>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</si>
  <si>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</si>
  <si>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</si>
  <si>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</si>
  <si>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</si>
  <si>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</si>
  <si>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</si>
  <si>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</si>
  <si>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</si>
  <si>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</si>
  <si>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</si>
  <si>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</si>
  <si>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</si>
  <si>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</si>
  <si>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</si>
  <si>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</si>
  <si>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</si>
  <si>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</si>
  <si>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</si>
  <si>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</si>
  <si>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</si>
  <si>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</si>
  <si>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</si>
  <si>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</si>
  <si>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</si>
  <si>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</si>
  <si>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</si>
  <si>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</si>
  <si>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</si>
  <si>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</si>
  <si>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</si>
  <si>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</si>
  <si>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</si>
  <si>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</si>
  <si>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</si>
  <si>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</si>
  <si>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</si>
  <si>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</si>
  <si>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</si>
  <si>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</si>
  <si>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</si>
  <si>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</si>
  <si>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</si>
  <si>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</si>
  <si>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</si>
  <si>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</si>
  <si>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</si>
  <si>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</si>
  <si>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</si>
  <si>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</si>
  <si>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</si>
  <si>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</si>
  <si>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</si>
  <si>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</si>
  <si>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</si>
  <si>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</si>
  <si>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</si>
  <si>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</si>
  <si>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</si>
  <si>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</si>
  <si>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</si>
  <si>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</si>
  <si>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</si>
  <si>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</si>
  <si>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</si>
  <si>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</si>
  <si>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</si>
  <si>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</si>
  <si>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</si>
  <si>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</si>
  <si>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</si>
  <si>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</si>
  <si>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</si>
  <si>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</si>
  <si>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</si>
  <si>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</si>
  <si>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</si>
  <si>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</si>
  <si>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</si>
  <si>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</si>
  <si>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</si>
  <si>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</si>
  <si>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</si>
  <si>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</si>
  <si>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</si>
  <si>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</si>
  <si>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</si>
  <si>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</si>
  <si>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</si>
  <si>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</si>
  <si>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</si>
  <si>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</si>
  <si>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</si>
  <si>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</si>
  <si>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</si>
  <si>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</si>
  <si>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</si>
  <si>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</si>
  <si>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</si>
  <si>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</si>
  <si>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</si>
  <si>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</si>
  <si>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</si>
  <si>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</si>
  <si>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</si>
  <si>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</si>
  <si>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</si>
  <si>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</si>
  <si>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</si>
  <si>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</si>
  <si>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</si>
  <si>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</si>
  <si>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</si>
  <si>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</si>
  <si>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</si>
  <si>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</si>
  <si>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</si>
  <si>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</si>
  <si>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</si>
  <si>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</si>
  <si>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</si>
  <si>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</si>
  <si>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</si>
  <si>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</si>
  <si>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</si>
  <si>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</si>
  <si>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</si>
  <si>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</si>
  <si>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</si>
  <si>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</si>
  <si>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</si>
  <si>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</si>
  <si>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</si>
  <si>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</si>
  <si>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</si>
  <si>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</si>
  <si>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</si>
  <si>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</si>
  <si>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</si>
  <si>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</si>
  <si>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</si>
  <si>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</si>
  <si>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</si>
  <si>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</si>
  <si>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</si>
  <si>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</si>
  <si>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</si>
  <si>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</si>
  <si>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</si>
  <si>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</si>
  <si>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</si>
  <si>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</si>
  <si>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</si>
  <si>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</si>
  <si>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</si>
  <si>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</si>
  <si>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</si>
  <si>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</si>
  <si>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</si>
  <si>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</si>
  <si>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</si>
  <si>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</si>
  <si>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</si>
  <si>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</si>
  <si>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</si>
  <si>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</si>
  <si>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</si>
  <si>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</si>
  <si>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</si>
  <si>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</si>
  <si>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</si>
  <si>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</si>
  <si>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</si>
  <si>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</si>
  <si>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</si>
  <si>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</si>
  <si>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</si>
  <si>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</si>
  <si>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</si>
  <si>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</si>
  <si>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</si>
  <si>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</si>
  <si>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</si>
  <si>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</si>
  <si>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</si>
  <si>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</si>
  <si>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</si>
  <si>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</si>
  <si>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</si>
  <si>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</si>
  <si>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</si>
  <si>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</si>
  <si>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</si>
  <si>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</si>
  <si>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</si>
  <si>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</si>
  <si>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</si>
  <si>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</si>
  <si>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</si>
  <si>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</si>
  <si>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</si>
  <si>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</si>
  <si>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</si>
  <si>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</si>
  <si>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</si>
  <si>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</si>
  <si>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</si>
  <si>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</si>
  <si>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</si>
  <si>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</si>
  <si>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</si>
  <si>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</si>
  <si>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</si>
  <si>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</si>
  <si>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</si>
  <si>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</si>
  <si>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</si>
  <si>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</si>
  <si>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</si>
  <si>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</si>
  <si>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</si>
  <si>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</si>
  <si>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</si>
  <si>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</si>
  <si>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</si>
  <si>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</si>
  <si>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</si>
  <si>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</si>
  <si>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</si>
  <si>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</si>
  <si>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</si>
  <si>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</si>
  <si>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</si>
  <si>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</si>
  <si>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</si>
  <si>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</si>
  <si>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</si>
  <si>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</si>
  <si>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</si>
  <si>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</si>
  <si>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</si>
  <si>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</si>
  <si>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</si>
  <si>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</si>
  <si>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</si>
  <si>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</si>
  <si>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</si>
  <si>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</si>
  <si>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</si>
  <si>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</si>
  <si>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</si>
  <si>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</si>
  <si>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</si>
  <si>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</si>
  <si>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</si>
  <si>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</si>
  <si>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</si>
  <si>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</si>
  <si>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</si>
  <si>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</si>
  <si>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</si>
  <si>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</si>
  <si>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</si>
  <si>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</si>
  <si>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</si>
  <si>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</si>
  <si>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</si>
  <si>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</si>
  <si>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</si>
  <si>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</si>
  <si>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</si>
  <si>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</si>
  <si>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</si>
  <si>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</si>
  <si>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</si>
  <si>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</si>
  <si>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</si>
  <si>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</si>
  <si>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</si>
  <si>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</si>
  <si>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</si>
  <si>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</si>
  <si>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</si>
  <si>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</si>
  <si>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</si>
  <si>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</si>
  <si>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</si>
  <si>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</si>
  <si>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</si>
  <si>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</si>
  <si>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</si>
  <si>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</si>
  <si>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</si>
  <si>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</si>
  <si>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</si>
  <si>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</si>
  <si>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</si>
  <si>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</si>
  <si>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</si>
  <si>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</si>
  <si>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</si>
  <si>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</si>
  <si>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</si>
  <si>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</si>
  <si>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</si>
  <si>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</si>
  <si>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</si>
  <si>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</si>
  <si>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</si>
  <si>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</si>
  <si>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</si>
  <si>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</si>
  <si>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</si>
  <si>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</si>
  <si>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</si>
  <si>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</si>
  <si>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</si>
  <si>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</si>
  <si>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</si>
  <si>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</si>
  <si>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</si>
  <si>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</si>
  <si>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</si>
  <si>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</si>
  <si>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</si>
  <si>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</si>
  <si>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</si>
  <si>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</si>
  <si>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</si>
  <si>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</si>
  <si>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</si>
  <si>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</si>
  <si>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</si>
  <si>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</si>
  <si>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</si>
  <si>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</si>
  <si>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</si>
  <si>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</si>
  <si>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</si>
  <si>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</si>
  <si>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</si>
  <si>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</si>
  <si>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</si>
  <si>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</si>
  <si>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</si>
  <si>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</si>
  <si>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</si>
  <si>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</si>
  <si>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</si>
  <si>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</si>
  <si>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</si>
  <si>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</si>
  <si>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</si>
  <si>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</si>
  <si>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</si>
  <si>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</si>
  <si>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</si>
  <si>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</si>
  <si>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</si>
  <si>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</si>
  <si>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</si>
  <si>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</si>
  <si>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</si>
  <si>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</si>
  <si>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</si>
  <si>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</si>
  <si>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</si>
  <si>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</si>
  <si>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</si>
  <si>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</si>
  <si>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</si>
  <si>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</si>
  <si>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</si>
  <si>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</si>
  <si>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</si>
  <si>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</si>
  <si>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</si>
  <si>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</si>
  <si>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</si>
  <si>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</si>
  <si>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</si>
  <si>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</si>
  <si>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</si>
  <si>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</si>
  <si>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</si>
  <si>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</si>
  <si>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</si>
  <si>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</si>
  <si>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</si>
  <si>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</si>
  <si>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</si>
  <si>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</si>
  <si>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</si>
  <si>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</si>
  <si>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</si>
  <si>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</si>
  <si>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</si>
  <si>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</si>
  <si>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</si>
  <si>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</si>
  <si>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</si>
  <si>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</si>
  <si>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</si>
  <si>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</si>
  <si>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</si>
  <si>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</si>
  <si>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</si>
  <si>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</si>
  <si>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</si>
  <si>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</si>
  <si>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</si>
  <si>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</si>
  <si>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</si>
  <si>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</si>
  <si>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</si>
  <si>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</si>
  <si>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</si>
  <si>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</si>
  <si>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</si>
  <si>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</si>
  <si>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</si>
  <si>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</si>
  <si>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</si>
  <si>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</si>
  <si>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</si>
  <si>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</si>
  <si>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</si>
  <si>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</si>
  <si>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</si>
  <si>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</si>
  <si>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</si>
  <si>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</si>
  <si>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</si>
  <si>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</si>
  <si>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</si>
  <si>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</si>
  <si>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</si>
  <si>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</si>
  <si>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</si>
  <si>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</si>
  <si>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</si>
  <si>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</si>
  <si>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</si>
  <si>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</si>
  <si>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</si>
  <si>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</si>
  <si>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</si>
  <si>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</si>
  <si>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</si>
  <si>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</si>
  <si>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</si>
  <si>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</si>
  <si>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</si>
  <si>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</si>
  <si>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</si>
  <si>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</si>
  <si>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</si>
  <si>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</si>
  <si>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</si>
  <si>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</si>
  <si>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</si>
  <si>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</si>
  <si>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</si>
  <si>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</si>
  <si>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</si>
  <si>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</si>
  <si>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</si>
  <si>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</si>
  <si>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</si>
  <si>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</si>
  <si>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</si>
  <si>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</si>
  <si>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</si>
  <si>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</si>
  <si>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</si>
  <si>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</si>
  <si>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</si>
  <si>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</si>
  <si>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</si>
  <si>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</si>
  <si>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</si>
  <si>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</si>
  <si>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</si>
  <si>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</si>
  <si>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</si>
  <si>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</si>
  <si>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</si>
  <si>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</si>
  <si>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</si>
  <si>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</si>
  <si>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</si>
  <si>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</si>
  <si>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</si>
  <si>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</si>
  <si>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</si>
  <si>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</si>
  <si>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</si>
  <si>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</si>
  <si>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</si>
  <si>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</si>
  <si>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</si>
  <si>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</si>
  <si>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</si>
  <si>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</si>
  <si>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</si>
  <si>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</si>
  <si>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</si>
  <si>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</si>
  <si>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</si>
  <si>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</si>
  <si>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</si>
  <si>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</si>
  <si>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</si>
  <si>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</si>
  <si>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</si>
  <si>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</si>
  <si>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</si>
  <si>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</si>
  <si>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</si>
  <si>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</si>
  <si>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</si>
  <si>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</si>
  <si>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</si>
  <si>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</si>
  <si>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</si>
  <si>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</si>
  <si>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</si>
  <si>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</si>
  <si>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</si>
  <si>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</si>
  <si>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</si>
  <si>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</si>
  <si>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</si>
  <si>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</si>
  <si>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</si>
  <si>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</si>
  <si>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</si>
  <si>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</si>
  <si>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</si>
  <si>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</si>
  <si>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</si>
  <si>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</si>
  <si>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</si>
  <si>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</si>
  <si>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</si>
  <si>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</si>
  <si>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</si>
  <si>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</si>
  <si>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</si>
  <si>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</si>
  <si>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</si>
  <si>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</si>
  <si>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</si>
  <si>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</si>
  <si>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</si>
  <si>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</si>
  <si>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</si>
  <si>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</si>
  <si>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</si>
  <si>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</si>
  <si>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</si>
  <si>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</si>
  <si>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</si>
  <si>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</si>
  <si>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</si>
  <si>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</si>
  <si>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</si>
  <si>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</si>
  <si>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</si>
  <si>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</si>
  <si>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</si>
  <si>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</si>
  <si>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</si>
  <si>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</si>
  <si>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</si>
  <si>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</si>
  <si>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</si>
  <si>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</si>
  <si>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</si>
  <si>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</si>
  <si>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</si>
  <si>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</si>
  <si>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</si>
  <si>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</si>
  <si>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</si>
  <si>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</si>
  <si>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</si>
  <si>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</si>
  <si>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</si>
  <si>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</si>
  <si>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</si>
  <si>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</si>
  <si>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</si>
  <si>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</si>
  <si>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</si>
  <si>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</si>
  <si>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</si>
  <si>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</si>
  <si>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</si>
  <si>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</si>
  <si>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</si>
  <si>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</si>
  <si>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</si>
  <si>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</si>
  <si>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</si>
  <si>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</si>
  <si>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</si>
  <si>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</si>
  <si>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</si>
  <si>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</si>
  <si>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</si>
  <si>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</si>
  <si>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</si>
  <si>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</si>
  <si>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</si>
  <si>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</si>
  <si>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</si>
  <si>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</si>
  <si>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</si>
  <si>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</si>
  <si>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</si>
  <si>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</si>
  <si>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</si>
  <si>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</si>
  <si>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</si>
  <si>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</si>
  <si>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</si>
  <si>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</si>
  <si>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</si>
  <si>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</si>
  <si>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</si>
  <si>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</si>
  <si>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</si>
  <si>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</si>
  <si>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</si>
  <si>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</si>
  <si>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</si>
  <si>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</si>
  <si>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</si>
  <si>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</si>
  <si>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</si>
  <si>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</si>
  <si>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</si>
  <si>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</si>
  <si>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</si>
  <si>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</si>
  <si>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</si>
  <si>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</si>
  <si>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</si>
  <si>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</si>
  <si>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</si>
  <si>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</si>
  <si>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</si>
  <si>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</si>
  <si>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</si>
  <si>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</si>
  <si>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</si>
  <si>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</si>
  <si>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</si>
  <si>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</si>
  <si>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</si>
  <si>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</si>
  <si>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</si>
  <si>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</si>
  <si>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</si>
  <si>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</si>
  <si>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</si>
  <si>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</si>
  <si>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</si>
  <si>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</si>
  <si>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</si>
  <si>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</si>
  <si>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</si>
  <si>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</si>
  <si>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</si>
  <si>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</si>
  <si>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</si>
  <si>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</si>
  <si>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</si>
  <si>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</si>
  <si>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</si>
  <si>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</si>
  <si>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</si>
  <si>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</si>
  <si>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</si>
  <si>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</si>
  <si>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</si>
  <si>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</si>
  <si>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</si>
  <si>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</si>
  <si>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</si>
  <si>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</si>
  <si>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</si>
  <si>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</si>
  <si>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</si>
  <si>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</si>
  <si>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</si>
  <si>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</si>
  <si>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</si>
  <si>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</si>
  <si>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</si>
  <si>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</si>
  <si>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</si>
  <si>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</si>
  <si>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</si>
  <si>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</si>
  <si>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</si>
  <si>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</si>
  <si>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</si>
  <si>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</si>
  <si>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</si>
  <si>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</si>
  <si>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</si>
  <si>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</si>
  <si>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</si>
  <si>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</si>
  <si>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</si>
  <si>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</si>
  <si>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</si>
  <si>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</si>
  <si>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</si>
  <si>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</si>
  <si>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</si>
  <si>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</si>
  <si>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</si>
  <si>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</si>
  <si>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</si>
  <si>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</si>
  <si>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</si>
  <si>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</si>
  <si>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</si>
  <si>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</si>
  <si>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</si>
  <si>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</si>
  <si>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</si>
  <si>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</si>
  <si>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</si>
  <si>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</si>
  <si>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</si>
  <si>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</si>
  <si>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</si>
  <si>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</si>
  <si>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</si>
  <si>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</si>
  <si>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</si>
  <si>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</si>
  <si>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</si>
  <si>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</si>
  <si>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</si>
  <si>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</si>
  <si>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</si>
  <si>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</si>
  <si>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</si>
  <si>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</si>
  <si>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</si>
  <si>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</si>
  <si>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</si>
  <si>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</si>
  <si>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</si>
  <si>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</si>
  <si>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</si>
  <si>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</si>
  <si>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</si>
  <si>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</si>
  <si>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</si>
  <si>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</si>
  <si>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</si>
  <si>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</si>
  <si>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</si>
  <si>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</si>
  <si>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</si>
  <si>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</si>
  <si>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</si>
  <si>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</si>
  <si>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</si>
  <si>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</si>
  <si>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</si>
  <si>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</si>
  <si>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</si>
  <si>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</si>
  <si>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</si>
  <si>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</si>
  <si>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</si>
  <si>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</si>
  <si>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</si>
  <si>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</si>
  <si>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</si>
  <si>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</si>
  <si>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</si>
  <si>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</si>
  <si>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</si>
  <si>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</si>
  <si>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</si>
  <si>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</si>
  <si>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</si>
  <si>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</si>
  <si>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</si>
  <si>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</si>
  <si>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</si>
  <si>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</si>
  <si>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</si>
  <si>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</si>
  <si>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</si>
  <si>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</si>
  <si>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</si>
  <si>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</si>
  <si>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</si>
  <si>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</si>
  <si>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</si>
  <si>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</si>
  <si>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</si>
  <si>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</si>
  <si>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</si>
  <si>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</si>
  <si>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</si>
  <si>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</si>
  <si>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</si>
  <si>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</si>
  <si>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</si>
  <si>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</si>
  <si>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</si>
  <si>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</si>
  <si>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</si>
  <si>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</si>
  <si>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</si>
  <si>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</si>
  <si>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</si>
  <si>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</si>
  <si>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</si>
  <si>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</si>
  <si>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</si>
  <si>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</si>
  <si>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</si>
  <si>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</si>
  <si>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</si>
  <si>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</si>
  <si>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</si>
  <si>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</si>
  <si>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</si>
  <si>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</si>
  <si>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</si>
  <si>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</si>
  <si>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</si>
  <si>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</si>
  <si>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</si>
  <si>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</si>
  <si>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</si>
  <si>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</si>
  <si>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</si>
  <si>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</si>
  <si>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</si>
  <si>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</si>
  <si>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</si>
  <si>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</si>
  <si>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</si>
  <si>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</si>
  <si>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</si>
  <si>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</si>
  <si>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</si>
  <si>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</si>
  <si>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</si>
  <si>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</si>
  <si>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</si>
  <si>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</si>
  <si>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</si>
  <si>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</si>
  <si>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</si>
  <si>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</si>
  <si>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</si>
  <si>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</si>
  <si>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</si>
  <si>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</si>
  <si>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</si>
  <si>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</si>
  <si>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</si>
  <si>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</si>
  <si>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</si>
  <si>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</si>
  <si>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</si>
  <si>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</si>
  <si>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</si>
  <si>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</si>
  <si>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</si>
  <si>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</si>
  <si>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</si>
  <si>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</si>
  <si>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</si>
  <si>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</si>
  <si>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</si>
  <si>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</si>
  <si>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</si>
  <si>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</si>
  <si>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</si>
  <si>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</si>
  <si>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</si>
  <si>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</si>
  <si>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</si>
  <si>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</si>
  <si>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</si>
  <si>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</si>
  <si>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</si>
  <si>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</si>
  <si>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</si>
  <si>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</si>
  <si>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</si>
  <si>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</si>
  <si>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</si>
  <si>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</si>
  <si>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</si>
  <si>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</si>
  <si>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</si>
  <si>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</si>
  <si>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</si>
  <si>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</si>
  <si>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</si>
  <si>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</si>
  <si>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</si>
  <si>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</si>
  <si>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</si>
  <si>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</si>
  <si>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</si>
  <si>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</si>
  <si>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</si>
  <si>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</si>
  <si>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</si>
  <si>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</si>
  <si>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</si>
  <si>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</si>
  <si>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</si>
  <si>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</si>
  <si>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</si>
  <si>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</si>
  <si>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</si>
  <si>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</si>
  <si>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</si>
  <si>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</si>
  <si>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</si>
  <si>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</si>
  <si>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</si>
  <si>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</si>
  <si>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</si>
  <si>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</si>
  <si>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</si>
  <si>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</si>
  <si>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</si>
  <si>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</si>
  <si>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</si>
  <si>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</si>
  <si>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</si>
  <si>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</si>
  <si>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</si>
  <si>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</si>
  <si>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</si>
  <si>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</si>
  <si>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</si>
  <si>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</si>
  <si>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</si>
  <si>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</si>
  <si>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</si>
  <si>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</si>
  <si>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</si>
  <si>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</si>
  <si>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</si>
  <si>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</si>
  <si>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</si>
  <si>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</si>
  <si>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</si>
  <si>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</si>
  <si>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</si>
  <si>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</si>
  <si>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</si>
  <si>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</si>
  <si>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</si>
  <si>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</si>
  <si>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</si>
  <si>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</si>
  <si>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</si>
  <si>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</si>
  <si>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</si>
  <si>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</si>
  <si>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</si>
  <si>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</si>
  <si>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</si>
  <si>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</si>
  <si>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</si>
  <si>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</si>
  <si>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</si>
  <si>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</si>
  <si>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</si>
  <si>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</si>
  <si>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</si>
  <si>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</si>
  <si>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</si>
  <si>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</si>
  <si>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</si>
  <si>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</si>
  <si>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</si>
  <si>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</si>
  <si>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</si>
  <si>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</si>
  <si>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</si>
  <si>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</si>
  <si>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</si>
  <si>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</si>
  <si>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</si>
  <si>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</si>
  <si>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</si>
  <si>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</si>
  <si>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</si>
  <si>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</si>
  <si>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</si>
  <si>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</si>
  <si>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</si>
  <si>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</si>
  <si>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</si>
  <si>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</si>
  <si>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</si>
  <si>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</si>
  <si>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</si>
  <si>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</si>
  <si>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</si>
  <si>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</si>
  <si>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</si>
  <si>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</si>
  <si>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</si>
  <si>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</si>
  <si>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</si>
  <si>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</si>
  <si>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</si>
  <si>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</si>
  <si>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</si>
  <si>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</si>
  <si>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</si>
  <si>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</si>
  <si>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</si>
  <si>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</si>
  <si>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</si>
  <si>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</si>
  <si>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</si>
  <si>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</si>
  <si>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</si>
  <si>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</si>
  <si>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</si>
  <si>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</si>
  <si>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</si>
  <si>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</si>
  <si>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</si>
  <si>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</si>
  <si>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</si>
  <si>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</si>
  <si>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</si>
  <si>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</si>
  <si>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</si>
  <si>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</si>
  <si>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</si>
  <si>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</si>
  <si>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</si>
  <si>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</si>
  <si>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</si>
  <si>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</si>
  <si>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</si>
  <si>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</si>
  <si>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</si>
  <si>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</si>
  <si>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</si>
  <si>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</si>
  <si>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</si>
  <si>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</si>
  <si>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</si>
  <si>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</si>
  <si>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</si>
  <si>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</si>
  <si>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</si>
  <si>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</si>
  <si>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</si>
  <si>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</si>
  <si>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</si>
  <si>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</si>
  <si>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</si>
  <si>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</si>
  <si>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</si>
  <si>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</si>
  <si>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</si>
  <si>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</si>
  <si>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</si>
  <si>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</si>
  <si>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</si>
  <si>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</si>
  <si>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</si>
  <si>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</si>
  <si>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</si>
  <si>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</si>
  <si>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</si>
  <si>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</si>
  <si>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</si>
  <si>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</si>
  <si>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</si>
  <si>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</si>
  <si>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</si>
  <si>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</si>
  <si>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</si>
  <si>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</si>
  <si>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</si>
  <si>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</si>
  <si>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</si>
  <si>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</si>
  <si>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</si>
  <si>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</si>
  <si>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</si>
  <si>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</si>
  <si>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</si>
  <si>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</si>
  <si>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</si>
  <si>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</si>
  <si>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</si>
  <si>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</si>
  <si>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</si>
  <si>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</si>
  <si>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</si>
  <si>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</si>
  <si>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</si>
  <si>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</si>
  <si>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</si>
  <si>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</si>
  <si>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</si>
  <si>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</si>
  <si>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</si>
  <si>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</si>
  <si>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</si>
  <si>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</si>
  <si>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</si>
  <si>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</si>
  <si>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</si>
  <si>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</si>
  <si>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</si>
  <si>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</si>
  <si>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</si>
  <si>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</si>
  <si>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</si>
  <si>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</si>
  <si>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</si>
  <si>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</si>
  <si>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</si>
  <si>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</si>
  <si>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</si>
  <si>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</si>
  <si>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</si>
  <si>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</si>
  <si>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</si>
  <si>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</si>
  <si>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</si>
  <si>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</si>
  <si>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</si>
  <si>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</si>
  <si>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</si>
  <si>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</si>
  <si>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</si>
  <si>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</si>
  <si>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</si>
  <si>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</si>
  <si>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</si>
  <si>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</si>
  <si>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</si>
  <si>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</si>
  <si>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</si>
  <si>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</si>
  <si>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</si>
  <si>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</si>
  <si>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</si>
  <si>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</si>
  <si>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</si>
  <si>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</si>
  <si>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</si>
  <si>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</si>
  <si>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</si>
  <si>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</si>
  <si>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</si>
  <si>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</si>
  <si>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</si>
  <si>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</si>
  <si>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</si>
  <si>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</si>
  <si>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</si>
  <si>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</si>
  <si>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</si>
  <si>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</si>
  <si>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</si>
  <si>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</si>
  <si>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</si>
  <si>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</si>
  <si>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</si>
  <si>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</si>
  <si>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</si>
  <si>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</si>
  <si>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</si>
  <si>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</si>
  <si>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</si>
  <si>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</si>
  <si>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</si>
  <si>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</si>
  <si>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</si>
  <si>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</si>
  <si>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</si>
  <si>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</si>
  <si>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</si>
  <si>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</si>
  <si>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</si>
  <si>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</si>
  <si>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</si>
  <si>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</si>
  <si>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</si>
  <si>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</si>
  <si>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</si>
  <si>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</si>
  <si>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</si>
  <si>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</si>
  <si>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</si>
  <si>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</si>
  <si>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</si>
  <si>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</si>
  <si>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</si>
  <si>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</si>
  <si>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</si>
  <si>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</si>
  <si>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</si>
  <si>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</si>
  <si>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</si>
  <si>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</si>
  <si>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</si>
  <si>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</si>
  <si>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</si>
  <si>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</si>
  <si>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</si>
  <si>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</si>
  <si>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</si>
  <si>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</si>
  <si>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</si>
  <si>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</si>
  <si>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</si>
  <si>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</si>
  <si>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</si>
  <si>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</si>
  <si>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</si>
  <si>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</si>
  <si>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</si>
  <si>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</si>
  <si>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</si>
  <si>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</si>
  <si>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</si>
  <si>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</si>
  <si>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</si>
  <si>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</si>
  <si>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</si>
  <si>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</si>
  <si>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</si>
  <si>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</si>
  <si>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</si>
  <si>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</si>
  <si>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</si>
  <si>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</si>
  <si>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</si>
  <si>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</si>
  <si>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</si>
  <si>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</si>
  <si>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</si>
  <si>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</si>
  <si>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</si>
  <si>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</si>
  <si>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</si>
  <si>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</si>
  <si>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</si>
  <si>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</si>
  <si>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</si>
  <si>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</si>
  <si>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</si>
  <si>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</si>
  <si>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</si>
  <si>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</si>
  <si>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</si>
  <si>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</si>
  <si>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</si>
  <si>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</si>
  <si>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</si>
  <si>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</si>
  <si>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</si>
  <si>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</si>
  <si>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</si>
  <si>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</si>
  <si>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</si>
  <si>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</si>
  <si>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</si>
  <si>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</si>
  <si>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</si>
  <si>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</si>
  <si>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</si>
  <si>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</si>
  <si>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</si>
  <si>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</si>
  <si>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</si>
  <si>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</si>
  <si>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</si>
  <si>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</si>
  <si>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</si>
  <si>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</si>
  <si>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</si>
  <si>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</si>
  <si>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</si>
  <si>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</si>
  <si>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</si>
  <si>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</si>
  <si>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</si>
  <si>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</si>
  <si>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</si>
  <si>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</si>
  <si>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</si>
  <si>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</si>
  <si>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</si>
  <si>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</si>
  <si>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</si>
  <si>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</si>
  <si>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</si>
  <si>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</si>
  <si>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</si>
  <si>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</si>
  <si>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</si>
  <si>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</si>
  <si>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</si>
  <si>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</si>
  <si>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</si>
  <si>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</si>
  <si>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</si>
  <si>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</si>
  <si>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</si>
  <si>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</si>
  <si>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</si>
  <si>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</si>
  <si>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</si>
  <si>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</si>
  <si>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</si>
  <si>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</si>
  <si>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</si>
  <si>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</si>
  <si>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</si>
  <si>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</si>
  <si>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</si>
  <si>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</si>
  <si>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</si>
  <si>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</si>
  <si>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</si>
  <si>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</si>
  <si>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</si>
  <si>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</si>
  <si>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</si>
  <si>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</si>
  <si>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</si>
  <si>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</si>
  <si>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</si>
  <si>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</si>
  <si>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</si>
  <si>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</si>
  <si>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</si>
  <si>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</si>
  <si>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</si>
  <si>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</si>
  <si>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</si>
  <si>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</si>
  <si>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</si>
  <si>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</si>
  <si>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</si>
  <si>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</si>
  <si>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</si>
  <si>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</si>
  <si>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</si>
  <si>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</si>
  <si>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</si>
  <si>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</si>
  <si>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</si>
  <si>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</si>
  <si>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</si>
  <si>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</si>
  <si>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</si>
  <si>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</si>
  <si>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</si>
  <si>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</si>
  <si>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</si>
  <si>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</si>
  <si>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</si>
  <si>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</si>
  <si>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</si>
  <si>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</si>
  <si>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</si>
  <si>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</si>
  <si>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</si>
  <si>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</si>
  <si>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</si>
  <si>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</si>
  <si>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</si>
  <si>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</si>
  <si>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</si>
  <si>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</si>
  <si>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</si>
  <si>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</si>
  <si>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</si>
  <si>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</si>
  <si>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</si>
  <si>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</si>
  <si>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</si>
  <si>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</si>
  <si>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</si>
  <si>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</si>
  <si>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</si>
  <si>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</si>
  <si>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</si>
  <si>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</si>
  <si>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</si>
  <si>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</si>
  <si>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</si>
  <si>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</si>
  <si>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</si>
  <si>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</si>
  <si>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</si>
  <si>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</si>
  <si>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</si>
  <si>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</si>
  <si>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</si>
  <si>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</si>
  <si>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</si>
  <si>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</si>
  <si>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</si>
  <si>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</si>
  <si>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</si>
  <si>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</si>
  <si>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</si>
  <si>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</si>
  <si>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</si>
  <si>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</si>
  <si>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</si>
  <si>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</si>
  <si>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</si>
  <si>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</si>
  <si>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</si>
  <si>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</si>
  <si>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</si>
  <si>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</si>
  <si>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</si>
  <si>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</si>
  <si>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</si>
  <si>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</si>
  <si>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</si>
  <si>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</si>
  <si>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</si>
  <si>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</si>
  <si>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</si>
  <si>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</si>
  <si>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</si>
  <si>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</si>
  <si>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</si>
  <si>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</si>
  <si>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</si>
  <si>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</si>
  <si>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</si>
  <si>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</si>
  <si>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</si>
  <si>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</si>
  <si>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</si>
  <si>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</si>
  <si>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</si>
  <si>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</si>
  <si>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</si>
  <si>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</si>
  <si>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</si>
  <si>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</si>
  <si>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</si>
  <si>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</si>
  <si>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</si>
  <si>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</si>
  <si>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</si>
  <si>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</si>
  <si>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</si>
  <si>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</si>
  <si>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</si>
  <si>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</si>
  <si>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</si>
  <si>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</si>
  <si>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</si>
  <si>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</si>
  <si>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</si>
  <si>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</si>
  <si>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</si>
  <si>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</si>
  <si>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</si>
  <si>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</si>
  <si>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</si>
  <si>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</si>
  <si>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</si>
  <si>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</si>
  <si>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</si>
  <si>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</si>
  <si>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</si>
  <si>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</si>
  <si>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</si>
  <si>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</si>
  <si>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</si>
  <si>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</si>
  <si>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</si>
  <si>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</si>
  <si>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</si>
  <si>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</si>
  <si>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</si>
  <si>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</si>
  <si>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</si>
  <si>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</si>
  <si>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</si>
  <si>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</si>
  <si>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</si>
  <si>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</si>
  <si>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</si>
  <si>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</si>
  <si>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</si>
  <si>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</si>
  <si>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</si>
  <si>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</si>
  <si>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</si>
  <si>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</si>
  <si>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</si>
  <si>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</si>
  <si>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</si>
  <si>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</si>
  <si>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</si>
  <si>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</si>
  <si>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</si>
  <si>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</si>
  <si>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</si>
  <si>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</si>
  <si>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</si>
  <si>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</si>
  <si>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</si>
  <si>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</si>
  <si>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</si>
  <si>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</si>
  <si>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</si>
  <si>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</si>
  <si>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</si>
  <si>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</si>
  <si>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</si>
  <si>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</si>
  <si>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</si>
  <si>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</si>
  <si>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</si>
  <si>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</si>
  <si>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</si>
  <si>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</si>
  <si>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</si>
  <si>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</si>
  <si>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</si>
  <si>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</si>
  <si>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</si>
  <si>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</si>
  <si>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</si>
  <si>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</si>
  <si>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</si>
  <si>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</si>
  <si>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</si>
  <si>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</si>
  <si>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</si>
  <si>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</si>
  <si>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</si>
  <si>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</si>
  <si>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</si>
  <si>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</si>
  <si>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</si>
  <si>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</si>
  <si>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</si>
  <si>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</si>
  <si>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</si>
  <si>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</si>
  <si>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</si>
  <si>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</si>
  <si>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</si>
  <si>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</si>
  <si>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</si>
  <si>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</si>
  <si>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</si>
  <si>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</si>
  <si>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</si>
  <si>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</si>
  <si>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</si>
  <si>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</si>
  <si>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</si>
  <si>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</si>
  <si>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</si>
  <si>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</si>
  <si>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</si>
  <si>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</si>
  <si>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</si>
  <si>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</si>
  <si>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</si>
  <si>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</si>
  <si>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</si>
  <si>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</si>
  <si>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</si>
  <si>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</si>
  <si>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</si>
  <si>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</si>
  <si>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</si>
  <si>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</si>
  <si>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</si>
  <si>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</si>
  <si>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</si>
  <si>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</si>
  <si>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</si>
  <si>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</si>
  <si>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</si>
  <si>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</si>
  <si>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</si>
  <si>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</si>
  <si>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</si>
  <si>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</si>
  <si>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</si>
  <si>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</si>
  <si>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</si>
  <si>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</si>
  <si>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</si>
  <si>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</si>
  <si>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</si>
  <si>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</si>
  <si>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</si>
  <si>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</si>
  <si>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</si>
  <si>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</si>
  <si>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</si>
  <si>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</si>
  <si>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</si>
  <si>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</si>
  <si>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</si>
  <si>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</si>
  <si>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</si>
  <si>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</si>
  <si>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</si>
  <si>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</si>
  <si>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</si>
  <si>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</si>
  <si>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</si>
  <si>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</si>
  <si>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</si>
  <si>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</si>
  <si>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</si>
  <si>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</si>
  <si>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</si>
  <si>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</si>
  <si>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</si>
  <si>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</si>
  <si>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</si>
  <si>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</si>
  <si>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</si>
  <si>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</si>
  <si>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</si>
  <si>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</si>
  <si>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</si>
  <si>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</si>
  <si>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</si>
  <si>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</si>
  <si>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</si>
  <si>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</si>
  <si>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</si>
  <si>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</si>
  <si>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</si>
  <si>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</si>
  <si>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</si>
  <si>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</si>
  <si>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</si>
  <si>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</si>
  <si>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</si>
  <si>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</si>
  <si>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</si>
  <si>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</si>
  <si>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</si>
  <si>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</si>
  <si>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</si>
  <si>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</si>
  <si>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</si>
  <si>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</si>
  <si>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</si>
  <si>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</si>
  <si>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</si>
  <si>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</si>
  <si>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</si>
  <si>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</si>
  <si>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</si>
  <si>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</si>
  <si>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</si>
  <si>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</si>
  <si>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</si>
  <si>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</si>
  <si>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</si>
  <si>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</si>
  <si>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</si>
  <si>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</si>
  <si>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</si>
  <si>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</si>
  <si>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</si>
  <si>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</si>
  <si>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</si>
  <si>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</si>
  <si>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</si>
  <si>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</si>
  <si>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</si>
  <si>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</si>
  <si>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</si>
  <si>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</si>
  <si>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</si>
  <si>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</si>
  <si>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</si>
  <si>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</si>
  <si>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</si>
  <si>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</si>
  <si>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</si>
  <si>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</si>
  <si>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</si>
  <si>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</si>
  <si>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</si>
  <si>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</si>
  <si>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</si>
  <si>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</si>
  <si>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</si>
  <si>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</si>
  <si>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</si>
  <si>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</si>
  <si>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</si>
  <si>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</si>
  <si>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</si>
  <si>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</si>
  <si>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</si>
  <si>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</si>
  <si>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</si>
  <si>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</si>
  <si>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</si>
  <si>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</si>
  <si>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</si>
  <si>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</si>
  <si>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</si>
  <si>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</si>
  <si>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</si>
  <si>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</si>
  <si>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</si>
  <si>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</si>
  <si>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</si>
  <si>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</si>
  <si>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</si>
  <si>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</si>
  <si>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</si>
  <si>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</si>
  <si>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</si>
  <si>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</si>
  <si>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</si>
  <si>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</si>
  <si>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</si>
  <si>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</si>
  <si>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</si>
  <si>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</si>
  <si>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</si>
  <si>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</si>
  <si>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</si>
  <si>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</si>
  <si>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</si>
  <si>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</si>
  <si>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</si>
  <si>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</si>
  <si>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</si>
  <si>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</si>
  <si>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</si>
  <si>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</si>
  <si>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</si>
  <si>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</si>
  <si>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</si>
  <si>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</si>
  <si>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</si>
  <si>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</si>
  <si>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</si>
  <si>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</si>
  <si>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</si>
  <si>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</si>
  <si>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</si>
  <si>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</si>
  <si>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</si>
  <si>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</si>
  <si>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</si>
  <si>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</si>
  <si>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</si>
  <si>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</si>
  <si>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</si>
  <si>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</si>
  <si>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</si>
  <si>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</si>
  <si>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</si>
  <si>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</si>
  <si>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</si>
  <si>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</si>
  <si>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</si>
  <si>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</si>
  <si>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</si>
  <si>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</si>
  <si>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</si>
  <si>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</si>
  <si>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</si>
  <si>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</si>
  <si>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</si>
  <si>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</si>
  <si>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</si>
  <si>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</si>
  <si>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</si>
  <si>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</si>
  <si>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</si>
  <si>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</si>
  <si>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</si>
  <si>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</si>
  <si>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</si>
  <si>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</si>
  <si>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</si>
  <si>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</si>
  <si>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</si>
  <si>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</si>
  <si>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</si>
  <si>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</si>
  <si>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</si>
  <si>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</si>
  <si>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</si>
  <si>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</si>
  <si>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</si>
  <si>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</si>
  <si>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</si>
  <si>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</si>
  <si>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</si>
  <si>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</si>
  <si>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</si>
  <si>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</si>
  <si>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</si>
  <si>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</si>
  <si>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</si>
  <si>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</si>
  <si>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</si>
  <si>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</si>
  <si>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</si>
  <si>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</si>
  <si>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</si>
  <si>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</si>
  <si>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</si>
  <si>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</si>
  <si>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</si>
  <si>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</si>
  <si>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</si>
  <si>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</si>
  <si>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</si>
  <si>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</si>
  <si>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</si>
  <si>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</si>
  <si>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</si>
  <si>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</si>
  <si>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</si>
  <si>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</si>
  <si>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</si>
  <si>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</si>
  <si>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</si>
  <si>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</si>
  <si>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</si>
  <si>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</si>
  <si>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</si>
  <si>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</si>
  <si>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</si>
  <si>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</si>
  <si>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</si>
  <si>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</si>
  <si>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</si>
  <si>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</si>
  <si>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</si>
  <si>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</si>
  <si>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</si>
  <si>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</si>
  <si>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</si>
  <si>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</si>
  <si>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</si>
  <si>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</si>
  <si>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</si>
  <si>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</si>
  <si>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</si>
  <si>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</si>
  <si>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</si>
  <si>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</si>
  <si>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</si>
  <si>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</si>
  <si>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</si>
  <si>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</si>
  <si>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</si>
  <si>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</si>
  <si>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</si>
  <si>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</si>
  <si>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</si>
  <si>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</si>
  <si>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</si>
  <si>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</si>
  <si>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</si>
  <si>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</si>
  <si>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</si>
  <si>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</si>
  <si>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</si>
  <si>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</si>
  <si>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</si>
  <si>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</si>
  <si>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</si>
  <si>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</si>
  <si>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</si>
  <si>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</si>
  <si>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</si>
  <si>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</si>
  <si>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</si>
  <si>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</si>
  <si>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</si>
  <si>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</si>
  <si>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</si>
  <si>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</si>
  <si>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</si>
  <si>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</si>
  <si>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</si>
  <si>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</si>
  <si>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</si>
  <si>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</si>
  <si>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</si>
  <si>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</si>
  <si>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</si>
  <si>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</si>
  <si>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</si>
  <si>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</si>
  <si>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</si>
  <si>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</si>
  <si>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</si>
  <si>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</si>
  <si>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</si>
  <si>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</si>
  <si>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</si>
  <si>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</si>
  <si>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</si>
  <si>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</si>
  <si>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</si>
  <si>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</si>
  <si>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</si>
  <si>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</si>
  <si>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</si>
  <si>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</si>
  <si>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</si>
  <si>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</si>
  <si>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</si>
  <si>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</si>
  <si>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</si>
  <si>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</si>
  <si>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</si>
  <si>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</si>
  <si>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</si>
  <si>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</si>
  <si>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</si>
  <si>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</si>
  <si>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</si>
  <si>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</si>
  <si>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</si>
  <si>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</si>
  <si>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</si>
  <si>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</si>
  <si>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</si>
  <si>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</si>
  <si>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</si>
  <si>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</si>
  <si>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</si>
  <si>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</si>
  <si>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</si>
  <si>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</si>
  <si>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</si>
  <si>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</si>
  <si>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</si>
  <si>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</si>
  <si>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</si>
  <si>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</si>
  <si>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</si>
  <si>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</si>
  <si>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</si>
  <si>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</si>
  <si>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</si>
  <si>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</si>
  <si>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</si>
  <si>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</si>
  <si>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</si>
  <si>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</si>
  <si>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</si>
  <si>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</si>
  <si>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</si>
  <si>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</si>
  <si>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</si>
  <si>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</si>
  <si>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</si>
  <si>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</si>
  <si>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</si>
  <si>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</si>
  <si>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</si>
  <si>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</si>
  <si>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</si>
  <si>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</si>
  <si>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</si>
  <si>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</si>
  <si>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</si>
  <si>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</si>
  <si>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</si>
  <si>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</si>
  <si>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</si>
  <si>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</si>
  <si>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</si>
  <si>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</si>
  <si>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</si>
  <si>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</si>
  <si>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</si>
  <si>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</si>
  <si>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</si>
  <si>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</si>
  <si>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</si>
  <si>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</si>
  <si>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</si>
  <si>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</si>
  <si>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</si>
  <si>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</si>
  <si>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</si>
  <si>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</si>
  <si>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</si>
  <si>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</si>
  <si>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</si>
  <si>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</si>
  <si>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</si>
  <si>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</si>
  <si>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</si>
  <si>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</si>
  <si>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</si>
  <si>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</si>
  <si>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</si>
  <si>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</si>
  <si>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</si>
  <si>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</si>
  <si>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</si>
  <si>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</si>
  <si>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</si>
  <si>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</si>
  <si>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</si>
  <si>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</si>
  <si>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</si>
  <si>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</si>
  <si>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</si>
  <si>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</si>
  <si>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</si>
  <si>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</si>
  <si>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</si>
  <si>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</si>
  <si>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</si>
  <si>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</si>
  <si>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</si>
  <si>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</si>
  <si>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</si>
  <si>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</si>
  <si>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</si>
  <si>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</si>
  <si>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</si>
  <si>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</si>
  <si>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</si>
  <si>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</si>
  <si>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</si>
  <si>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</si>
  <si>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</si>
  <si>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</si>
  <si>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</si>
  <si>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</si>
  <si>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</si>
  <si>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</si>
  <si>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</si>
  <si>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</si>
  <si>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</si>
  <si>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</si>
  <si>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</si>
  <si>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</si>
  <si>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</si>
  <si>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</si>
  <si>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</si>
  <si>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</si>
  <si>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</si>
  <si>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</si>
  <si>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</si>
  <si>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</si>
  <si>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</si>
  <si>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</si>
  <si>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</si>
  <si>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</si>
  <si>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</si>
  <si>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</si>
  <si>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</si>
  <si>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</si>
  <si>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</si>
  <si>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</si>
  <si>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</si>
  <si>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</si>
  <si>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</si>
  <si>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</si>
  <si>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</si>
  <si>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</si>
  <si>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</si>
  <si>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</si>
  <si>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</si>
  <si>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</si>
  <si>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</si>
  <si>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</si>
  <si>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</si>
  <si>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</si>
  <si>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</si>
  <si>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</si>
  <si>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</si>
  <si>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</si>
  <si>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</si>
  <si>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</si>
  <si>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</si>
  <si>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</si>
  <si>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</si>
  <si>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</si>
  <si>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</si>
  <si>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</si>
  <si>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</si>
  <si>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</si>
  <si>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</si>
  <si>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</si>
  <si>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</si>
  <si>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</si>
  <si>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</si>
  <si>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</si>
  <si>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</si>
  <si>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</si>
  <si>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</si>
  <si>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</si>
  <si>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</si>
  <si>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</si>
  <si>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</si>
  <si>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</si>
  <si>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</si>
  <si>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</si>
  <si>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</si>
  <si>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</si>
  <si>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</si>
  <si>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</si>
  <si>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</si>
  <si>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</si>
  <si>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</si>
  <si>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</si>
  <si>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</si>
  <si>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</si>
  <si>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</si>
  <si>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</si>
  <si>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</si>
  <si>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</si>
  <si>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</si>
  <si>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</si>
  <si>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</si>
  <si>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</si>
  <si>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</si>
  <si>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</si>
  <si>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</si>
  <si>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</si>
  <si>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</si>
  <si>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</si>
  <si>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</si>
  <si>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</si>
  <si>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</si>
  <si>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</si>
  <si>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</si>
  <si>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</si>
  <si>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</si>
  <si>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</si>
  <si>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us </t>
  </si>
  <si>
    <t>global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</si>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</sst>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  <xf numFmtId="0" fontId="0" fillId="0" borderId="0" xfId="0" applyAlignment="1">
      <alignment horizontal="center"/>
    </xf>
    <xf numFmtId="10" fontId="1" fillId="0" borderId="0" xfId="1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C2-8640-AD2E-84C0588C033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C2-8640-AD2E-84C0588C033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C2-8640-AD2E-84C0588C033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C2-8640-AD2E-84C0588C0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1560415"/>
        <c:axId val="1056249215"/>
      </c:barChart>
      <c:catAx>
        <c:axId val="105156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249215"/>
        <c:crosses val="autoZero"/>
        <c:auto val="1"/>
        <c:lblAlgn val="ctr"/>
        <c:lblOffset val="100"/>
        <c:noMultiLvlLbl val="0"/>
      </c:catAx>
      <c:valAx>
        <c:axId val="105624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56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F1-5646-9C01-E1BE982ED63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7B5-5647-9C9B-6D01A0F08D0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7B5-5647-9C9B-6D01A0F08D0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7B5-5647-9C9B-6D01A0F08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1560415"/>
        <c:axId val="1056249215"/>
      </c:barChart>
      <c:catAx>
        <c:axId val="105156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249215"/>
        <c:crosses val="autoZero"/>
        <c:auto val="1"/>
        <c:lblAlgn val="ctr"/>
        <c:lblOffset val="100"/>
        <c:noMultiLvlLbl val="0"/>
      </c:catAx>
      <c:valAx>
        <c:axId val="105624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56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0-A444-AF73-730F607ACC7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090-A444-AF73-730F607ACC7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090-A444-AF73-730F607AC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095328"/>
        <c:axId val="683923200"/>
      </c:lineChart>
      <c:catAx>
        <c:axId val="68409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23200"/>
        <c:crosses val="autoZero"/>
        <c:auto val="1"/>
        <c:lblAlgn val="ctr"/>
        <c:lblOffset val="100"/>
        <c:noMultiLvlLbl val="0"/>
      </c:catAx>
      <c:valAx>
        <c:axId val="68392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09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F4-2B47-9EA1-F2859835BDB5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F4-2B47-9EA1-F2859835BDB5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F4-2B47-9EA1-F2859835B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75108608"/>
        <c:axId val="1462392992"/>
      </c:lineChart>
      <c:catAx>
        <c:axId val="137510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392992"/>
        <c:crosses val="autoZero"/>
        <c:auto val="1"/>
        <c:lblAlgn val="ctr"/>
        <c:lblOffset val="100"/>
        <c:noMultiLvlLbl val="0"/>
      </c:catAx>
      <c:valAx>
        <c:axId val="1462392992"/>
        <c:scaling>
          <c:orientation val="minMax"/>
          <c:max val="1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1086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8</xdr:row>
      <xdr:rowOff>76200</xdr:rowOff>
    </xdr:from>
    <xdr:to>
      <xdr:col>22</xdr:col>
      <xdr:colOff>76200</xdr:colOff>
      <xdr:row>29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B91A348-3DBF-F945-8874-63CDD2FDCE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6</xdr:row>
      <xdr:rowOff>25400</xdr:rowOff>
    </xdr:from>
    <xdr:to>
      <xdr:col>23</xdr:col>
      <xdr:colOff>127000</xdr:colOff>
      <xdr:row>33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9D664F-C7D7-5D4C-B6D0-84C80FD056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3</xdr:row>
      <xdr:rowOff>101600</xdr:rowOff>
    </xdr:from>
    <xdr:to>
      <xdr:col>17</xdr:col>
      <xdr:colOff>330200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E65F0C-DD2D-4441-AB21-908341EA1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15</xdr:row>
      <xdr:rowOff>152400</xdr:rowOff>
    </xdr:from>
    <xdr:to>
      <xdr:col>10</xdr:col>
      <xdr:colOff>647700</xdr:colOff>
      <xdr:row>39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68D483-9B06-3A4C-BDBE-14EFF0BC5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82.66036736111" createdVersion="6" refreshedVersion="6" minRefreshableVersion="3" recordCount="4115" xr:uid="{A5E16B1B-9B23-1D44-90C7-B111BBA3427D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49782612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86.911869444448" createdVersion="6" refreshedVersion="6" minRefreshableVersion="3" recordCount="4114" xr:uid="{911C1209-52F9-A545-93A2-BF74A7B9FF2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16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16/05/09"/>
          <s v="Qtr1"/>
          <s v="Qtr2"/>
          <s v="Qtr3"/>
          <s v="Qtr4"/>
          <s v="&gt;15/03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16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2E-3"/>
    <n v="1"/>
    <x v="1"/>
    <x v="6"/>
  </r>
  <r>
    <m/>
    <m/>
    <m/>
    <x v="445"/>
    <x v="2548"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0E2791-37F6-3349-9A64-B7ABBDCABE0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chartFormat="5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1"/>
        <item x="2"/>
        <item x="3"/>
        <item x="0"/>
        <item h="1" x="4"/>
        <item t="default"/>
      </items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719E26-3061-934B-B992-BDB986A2ABE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chartFormat="5">
  <location ref="A4:F4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1"/>
        <item x="2"/>
        <item x="3"/>
        <item x="0"/>
        <item h="1" x="4"/>
        <item t="default"/>
      </items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compact="0" outline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9C4ECA-5891-264B-86FA-CEC6E64E2FB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5" zoomScaleNormal="55" workbookViewId="0">
      <selection activeCell="E1" sqref="E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.33203125" bestFit="1" customWidth="1"/>
    <col min="17" max="17" width="13" bestFit="1" customWidth="1"/>
    <col min="18" max="18" width="16.33203125" bestFit="1" customWidth="1"/>
    <col min="19" max="19" width="25" style="10" bestFit="1" customWidth="1"/>
    <col min="20" max="20" width="24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 t="shared" ref="P2:P65" si="1">E2/L2</f>
        <v>63.917582417582416</v>
      </c>
      <c r="Q2" t="str">
        <f t="shared" ref="Q2:Q65" si="2">LEFT(N2,(FIND("/",N2,1)-1))</f>
        <v>film &amp; video</v>
      </c>
      <c r="R2" t="str">
        <f t="shared" ref="R2:R65" si="3">MID(N2,FIND("/",N2)+1,256)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0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6">
        <f t="shared" ref="P66:P129" si="7">E66/L66</f>
        <v>86.666666666666671</v>
      </c>
      <c r="Q66" t="str">
        <f t="shared" ref="Q66:Q129" si="8">LEFT(N66,(FIND("/",N66,1)-1))</f>
        <v>film &amp; video</v>
      </c>
      <c r="R66" t="str">
        <f t="shared" ref="R66:R129" si="9">MID(N66,FIND("/",N66)+1,256)</f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0">
        <f t="shared" ref="S67:S130" si="10">(((J67/60)/60)/24)+DATE(1970,1,1)+(-5/24)</f>
        <v>41835.612893518519</v>
      </c>
      <c r="T67" s="10">
        <f t="shared" ref="T67:T130" si="11">(((I67/60)/60)/24)+DATE(1970,1,1)+(-5/24)</f>
        <v>41862.040972222218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6">
        <f t="shared" ref="P130:P193" si="13">E130/L130</f>
        <v>311.16666666666669</v>
      </c>
      <c r="Q130" t="str">
        <f t="shared" ref="Q130:Q193" si="14">LEFT(N130,(FIND("/",N130,1)-1))</f>
        <v>film &amp; video</v>
      </c>
      <c r="R130" t="str">
        <f t="shared" ref="R130:R193" si="15">MID(N130,FIND("/",N130)+1,256)</f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0">
        <f t="shared" ref="S131:S194" si="16">(((J131/60)/60)/24)+DATE(1970,1,1)+(-5/24)</f>
        <v>41882.728969907403</v>
      </c>
      <c r="T131" s="10">
        <f t="shared" ref="T131:T194" si="17">(((I131/60)/60)/24)+DATE(1970,1,1)+(-5/24)</f>
        <v>41942.728969907403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6">
        <f t="shared" ref="P194:P257" si="19">E194/L194</f>
        <v>5.666666666666667</v>
      </c>
      <c r="Q194" t="str">
        <f t="shared" ref="Q194:Q257" si="20">LEFT(N194,(FIND("/",N194,1)-1))</f>
        <v>film &amp; video</v>
      </c>
      <c r="R194" t="str">
        <f t="shared" ref="R194:R257" si="21">MID(N194,FIND("/",N194)+1,256)</f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0">
        <f t="shared" ref="S195:S258" si="22">(((J195/60)/60)/24)+DATE(1970,1,1)+(-5/24)</f>
        <v>41911.726458333331</v>
      </c>
      <c r="T195" s="10">
        <f t="shared" ref="T195:T258" si="23">(((I195/60)/60)/24)+DATE(1970,1,1)+(-5/24)</f>
        <v>41971.768124999995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6">
        <f t="shared" ref="P258:P321" si="25">E258/L258</f>
        <v>65.756363636363631</v>
      </c>
      <c r="Q258" t="str">
        <f t="shared" ref="Q258:Q321" si="26">LEFT(N258,(FIND("/",N258,1)-1))</f>
        <v>film &amp; video</v>
      </c>
      <c r="R258" t="str">
        <f t="shared" ref="R258:R321" si="27">MID(N258,FIND("/",N258)+1,256)</f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0">
        <f t="shared" ref="S259:S322" si="28">(((J259/60)/60)/24)+DATE(1970,1,1)+(-5/24)</f>
        <v>42479.418541666666</v>
      </c>
      <c r="T259" s="10">
        <f t="shared" ref="T259:T322" si="29">(((I259/60)/60)/24)+DATE(1970,1,1)+(-5/24)</f>
        <v>42509.418541666666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6">
        <f t="shared" ref="P322:P385" si="31">E322/L322</f>
        <v>134.91139240506328</v>
      </c>
      <c r="Q322" t="str">
        <f t="shared" ref="Q322:Q385" si="32">LEFT(N322,(FIND("/",N322,1)-1))</f>
        <v>film &amp; video</v>
      </c>
      <c r="R322" t="str">
        <f t="shared" ref="R322:R385" si="33">MID(N322,FIND("/",N322)+1,256)</f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0">
        <f t="shared" ref="S323:S386" si="34">(((J323/60)/60)/24)+DATE(1970,1,1)+(-5/24)</f>
        <v>42647.238263888888</v>
      </c>
      <c r="T323" s="10">
        <f t="shared" ref="T323:T386" si="35">(((I323/60)/60)/24)+DATE(1970,1,1)+(-5/24)</f>
        <v>42682.27993055556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6">
        <f t="shared" ref="P386:P449" si="37">E386/L386</f>
        <v>58.540469973890339</v>
      </c>
      <c r="Q386" t="str">
        <f t="shared" ref="Q386:Q449" si="38">LEFT(N386,(FIND("/",N386,1)-1))</f>
        <v>film &amp; video</v>
      </c>
      <c r="R386" t="str">
        <f t="shared" ref="R386:R449" si="39">MID(N386,FIND("/",N386)+1,256)</f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0">
        <f t="shared" ref="S387:S450" si="40">(((J387/60)/60)/24)+DATE(1970,1,1)+(-5/24)</f>
        <v>41934.376168981478</v>
      </c>
      <c r="T387" s="10">
        <f t="shared" ref="T387:T450" si="41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6">
        <f t="shared" ref="P450:P513" si="43">E450/L450</f>
        <v>20.502500000000001</v>
      </c>
      <c r="Q450" t="str">
        <f t="shared" ref="Q450:Q513" si="44">LEFT(N450,(FIND("/",N450,1)-1))</f>
        <v>film &amp; video</v>
      </c>
      <c r="R450" t="str">
        <f t="shared" ref="R450:R513" si="45">MID(N450,FIND("/",N450)+1,256)</f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0">
        <f t="shared" ref="S451:S514" si="46">(((J451/60)/60)/24)+DATE(1970,1,1)+(-5/24)</f>
        <v>41534.359780092593</v>
      </c>
      <c r="T451" s="10">
        <f t="shared" ref="T451:T514" si="47">(((I451/60)/60)/24)+DATE(1970,1,1)+(-5/24)</f>
        <v>41564.359780092593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6">
        <f t="shared" ref="P514:P577" si="49">E514/L514</f>
        <v>5.5</v>
      </c>
      <c r="Q514" t="str">
        <f t="shared" ref="Q514:Q577" si="50">LEFT(N514,(FIND("/",N514,1)-1))</f>
        <v>film &amp; video</v>
      </c>
      <c r="R514" t="str">
        <f t="shared" ref="R514:R577" si="51">MID(N514,FIND("/",N514)+1,256)</f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0">
        <f t="shared" ref="S515:S578" si="52">(((J515/60)/60)/24)+DATE(1970,1,1)+(-5/24)</f>
        <v>42552.445659722223</v>
      </c>
      <c r="T515" s="10">
        <f t="shared" ref="T515:T578" si="53">(((I515/60)/60)/24)+DATE(1970,1,1)+(-5/24)</f>
        <v>42597.083333333336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6">
        <f t="shared" ref="P578:P641" si="55">E578/L578</f>
        <v>1</v>
      </c>
      <c r="Q578" t="str">
        <f t="shared" ref="Q578:Q641" si="56">LEFT(N578,(FIND("/",N578,1)-1))</f>
        <v>technology</v>
      </c>
      <c r="R578" t="str">
        <f t="shared" ref="R578:R641" si="57">MID(N578,FIND("/",N578)+1,256)</f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si="55"/>
        <v>10</v>
      </c>
      <c r="Q579" t="str">
        <f t="shared" si="56"/>
        <v>technology</v>
      </c>
      <c r="R579" t="str">
        <f t="shared" si="57"/>
        <v>web</v>
      </c>
      <c r="S579" s="10">
        <f t="shared" ref="S579:S642" si="58">(((J579/60)/60)/24)+DATE(1970,1,1)+(-5/24)</f>
        <v>42450.380810185183</v>
      </c>
      <c r="T579" s="10">
        <f t="shared" ref="T579:T642" si="59">(((I579/60)/60)/24)+DATE(1970,1,1)+(-5/24)</f>
        <v>42510.380810185183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6">
        <f t="shared" ref="P642:P705" si="61">E642/L642</f>
        <v>50.5</v>
      </c>
      <c r="Q642" t="str">
        <f t="shared" ref="Q642:Q705" si="62">LEFT(N642,(FIND("/",N642,1)-1))</f>
        <v>technology</v>
      </c>
      <c r="R642" t="str">
        <f t="shared" ref="R642:R705" si="63">MID(N642,FIND("/",N642)+1,256)</f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0">
        <f t="shared" ref="S643:S706" si="64">(((J643/60)/60)/24)+DATE(1970,1,1)+(-5/24)</f>
        <v>42199.361666666664</v>
      </c>
      <c r="T643" s="10">
        <f t="shared" ref="T643:T706" si="65">(((I643/60)/60)/24)+DATE(1970,1,1)+(-5/24)</f>
        <v>42229.361666666664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6">
        <f t="shared" ref="P706:P769" si="67">E706/L706</f>
        <v>120.25</v>
      </c>
      <c r="Q706" t="str">
        <f t="shared" ref="Q706:Q769" si="68">LEFT(N706,(FIND("/",N706,1)-1))</f>
        <v>technology</v>
      </c>
      <c r="R706" t="str">
        <f t="shared" ref="R706:R769" si="69">MID(N706,FIND("/",N706)+1,256)</f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0">
        <f t="shared" ref="S707:S770" si="70">(((J707/60)/60)/24)+DATE(1970,1,1)+(-5/24)</f>
        <v>42726.283310185179</v>
      </c>
      <c r="T707" s="10">
        <f t="shared" ref="T707:T770" si="71">(((I707/60)/60)/24)+DATE(1970,1,1)+(-5/24)</f>
        <v>42756.283310185179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6" t="e">
        <f t="shared" ref="P770:P833" si="73">E770/L770</f>
        <v>#DIV/0!</v>
      </c>
      <c r="Q770" t="str">
        <f t="shared" ref="Q770:Q833" si="74">LEFT(N770,(FIND("/",N770,1)-1))</f>
        <v>publishing</v>
      </c>
      <c r="R770" t="str">
        <f t="shared" ref="R770:R833" si="75">MID(N770,FIND("/",N770)+1,256)</f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0">
        <f t="shared" ref="S771:S834" si="76">(((J771/60)/60)/24)+DATE(1970,1,1)+(-5/24)</f>
        <v>41604.788124999999</v>
      </c>
      <c r="T771" s="10">
        <f t="shared" ref="T771:T834" si="77">(((I771/60)/60)/24)+DATE(1970,1,1)+(-5/24)</f>
        <v>41634.788124999999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6">
        <f t="shared" ref="P834:P897" si="79">E834/L834</f>
        <v>97.993896103896105</v>
      </c>
      <c r="Q834" t="str">
        <f t="shared" ref="Q834:Q897" si="80">LEFT(N834,(FIND("/",N834,1)-1))</f>
        <v>music</v>
      </c>
      <c r="R834" t="str">
        <f t="shared" ref="R834:R897" si="81">MID(N834,FIND("/",N834)+1,256)</f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0">
        <f t="shared" ref="S835:S898" si="82">(((J835/60)/60)/24)+DATE(1970,1,1)+(-5/24)</f>
        <v>41718.669849537036</v>
      </c>
      <c r="T835" s="10">
        <f t="shared" ref="T835:T898" si="83">(((I835/60)/60)/24)+DATE(1970,1,1)+(-5/24)</f>
        <v>41748.669849537036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6">
        <f t="shared" ref="P898:P961" si="85">E898/L898</f>
        <v>44.444444444444443</v>
      </c>
      <c r="Q898" t="str">
        <f t="shared" ref="Q898:Q961" si="86">LEFT(N898,(FIND("/",N898,1)-1))</f>
        <v>music</v>
      </c>
      <c r="R898" t="str">
        <f t="shared" ref="R898:R961" si="87">MID(N898,FIND("/",N898)+1,256)</f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0">
        <f t="shared" ref="S899:S962" si="88">(((J899/60)/60)/24)+DATE(1970,1,1)+(-5/24)</f>
        <v>41211.480416666665</v>
      </c>
      <c r="T899" s="10">
        <f t="shared" ref="T899:T962" si="89">(((I899/60)/60)/24)+DATE(1970,1,1)+(-5/24)</f>
        <v>41241.52208333333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6">
        <f t="shared" ref="P962:P1025" si="91">E962/L962</f>
        <v>136.46276595744681</v>
      </c>
      <c r="Q962" t="str">
        <f t="shared" ref="Q962:Q1025" si="92">LEFT(N962,(FIND("/",N962,1)-1))</f>
        <v>technology</v>
      </c>
      <c r="R962" t="str">
        <f t="shared" ref="R962:R1025" si="93">MID(N962,FIND("/",N962)+1,256)</f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0">
        <f t="shared" ref="S963:S1026" si="94">(((J963/60)/60)/24)+DATE(1970,1,1)+(-5/24)</f>
        <v>42740.485358796293</v>
      </c>
      <c r="T963" s="10">
        <f t="shared" ref="T963:T1026" si="95">(((I963/60)/60)/24)+DATE(1970,1,1)+(-5/24)</f>
        <v>42786.583333333336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6">
        <f t="shared" ref="P1026:P1089" si="97">E1026/L1026</f>
        <v>388.9762295081967</v>
      </c>
      <c r="Q1026" t="str">
        <f t="shared" ref="Q1026:Q1089" si="98">LEFT(N1026,(FIND("/",N1026,1)-1))</f>
        <v>music</v>
      </c>
      <c r="R1026" t="str">
        <f t="shared" ref="R1026:R1089" si="99">MID(N1026,FIND("/",N1026)+1,256)</f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0">
        <f t="shared" ref="S1027:S1090" si="100">(((J1027/60)/60)/24)+DATE(1970,1,1)+(-5/24)</f>
        <v>42049.625428240739</v>
      </c>
      <c r="T1027" s="10">
        <f t="shared" ref="T1027:T1090" si="101">(((I1027/60)/60)/24)+DATE(1970,1,1)+(-5/24)</f>
        <v>42079.583761574067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6">
        <f t="shared" ref="P1090:P1153" si="103">E1090/L1090</f>
        <v>43.41727891156463</v>
      </c>
      <c r="Q1090" t="str">
        <f t="shared" ref="Q1090:Q1153" si="104">LEFT(N1090,(FIND("/",N1090,1)-1))</f>
        <v>games</v>
      </c>
      <c r="R1090" t="str">
        <f t="shared" ref="R1090:R1153" si="105">MID(N1090,FIND("/",N1090)+1,256)</f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0">
        <f t="shared" ref="S1091:S1154" si="106">(((J1091/60)/60)/24)+DATE(1970,1,1)+(-5/24)</f>
        <v>42150.981192129628</v>
      </c>
      <c r="T1091" s="10">
        <f t="shared" ref="T1091:T1154" si="107">(((I1091/60)/60)/24)+DATE(1970,1,1)+(-5/24)</f>
        <v>42180.981192129628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6">
        <f t="shared" ref="P1154:P1217" si="109">E1154/L1154</f>
        <v>60.733333333333334</v>
      </c>
      <c r="Q1154" t="str">
        <f t="shared" ref="Q1154:Q1217" si="110">LEFT(N1154,(FIND("/",N1154,1)-1))</f>
        <v>food</v>
      </c>
      <c r="R1154" t="str">
        <f t="shared" ref="R1154:R1217" si="111">MID(N1154,FIND("/",N1154)+1,256)</f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si="109"/>
        <v>50</v>
      </c>
      <c r="Q1155" t="str">
        <f t="shared" si="110"/>
        <v>food</v>
      </c>
      <c r="R1155" t="str">
        <f t="shared" si="111"/>
        <v>food trucks</v>
      </c>
      <c r="S1155" s="10">
        <f t="shared" ref="S1155:S1218" si="112">(((J1155/60)/60)/24)+DATE(1970,1,1)+(-5/24)</f>
        <v>42143.505844907406</v>
      </c>
      <c r="T1155" s="10">
        <f t="shared" ref="T1155:T1218" si="113">(((I1155/60)/60)/24)+DATE(1970,1,1)+(-5/24)</f>
        <v>42173.505844907406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6">
        <f t="shared" ref="P1218:P1281" si="115">E1218/L1218</f>
        <v>91.882882882882882</v>
      </c>
      <c r="Q1218" t="str">
        <f t="shared" ref="Q1218:Q1281" si="116">LEFT(N1218,(FIND("/",N1218,1)-1))</f>
        <v>photography</v>
      </c>
      <c r="R1218" t="str">
        <f t="shared" ref="R1218:R1281" si="117">MID(N1218,FIND("/",N1218)+1,256)</f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0">
        <f t="shared" ref="S1219:S1282" si="118">(((J1219/60)/60)/24)+DATE(1970,1,1)+(-5/24)</f>
        <v>42535.6011574074</v>
      </c>
      <c r="T1219" s="10">
        <f t="shared" ref="T1219:T1282" si="119">(((I1219/60)/60)/24)+DATE(1970,1,1)+(-5/24)</f>
        <v>42565.6011574074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6">
        <f t="shared" ref="P1282:P1345" si="121">E1282/L1282</f>
        <v>127.97523076923076</v>
      </c>
      <c r="Q1282" t="str">
        <f t="shared" ref="Q1282:Q1345" si="122">LEFT(N1282,(FIND("/",N1282,1)-1))</f>
        <v>music</v>
      </c>
      <c r="R1282" t="str">
        <f t="shared" ref="R1282:R1345" si="123">MID(N1282,FIND("/",N1282)+1,256)</f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0">
        <f t="shared" ref="S1283:S1346" si="124">(((J1283/60)/60)/24)+DATE(1970,1,1)+(-5/24)</f>
        <v>41463.535138888888</v>
      </c>
      <c r="T1283" s="10">
        <f t="shared" ref="T1283:T1346" si="125">(((I1283/60)/60)/24)+DATE(1970,1,1)+(-5/24)</f>
        <v>41483.535138888888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6">
        <f t="shared" ref="P1346:P1409" si="127">E1346/L1346</f>
        <v>40.762589928057551</v>
      </c>
      <c r="Q1346" t="str">
        <f t="shared" ref="Q1346:Q1409" si="128">LEFT(N1346,(FIND("/",N1346,1)-1))</f>
        <v>publishing</v>
      </c>
      <c r="R1346" t="str">
        <f t="shared" ref="R1346:R1409" si="129">MID(N1346,FIND("/",N1346)+1,256)</f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0">
        <f t="shared" ref="S1347:S1410" si="130">(((J1347/60)/60)/24)+DATE(1970,1,1)+(-5/24)</f>
        <v>41799.606006944443</v>
      </c>
      <c r="T1347" s="10">
        <f t="shared" ref="T1347:T1410" si="131">(((I1347/60)/60)/24)+DATE(1970,1,1)+(-5/24)</f>
        <v>41834.606006944443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6">
        <f t="shared" ref="P1410:P1473" si="133">E1410/L1410</f>
        <v>12</v>
      </c>
      <c r="Q1410" t="str">
        <f t="shared" ref="Q1410:Q1473" si="134">LEFT(N1410,(FIND("/",N1410,1)-1))</f>
        <v>publishing</v>
      </c>
      <c r="R1410" t="str">
        <f t="shared" ref="R1410:R1473" si="135">MID(N1410,FIND("/",N1410)+1,256)</f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0">
        <f t="shared" ref="S1411:S1474" si="136">(((J1411/60)/60)/24)+DATE(1970,1,1)+(-5/24)</f>
        <v>41944.925173611111</v>
      </c>
      <c r="T1411" s="10">
        <f t="shared" ref="T1411:T1474" si="137">(((I1411/60)/60)/24)+DATE(1970,1,1)+(-5/24)</f>
        <v>42004.966840277775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6">
        <f t="shared" ref="P1474:P1537" si="139">E1474/L1474</f>
        <v>103.20238095238095</v>
      </c>
      <c r="Q1474" t="str">
        <f t="shared" ref="Q1474:Q1537" si="140">LEFT(N1474,(FIND("/",N1474,1)-1))</f>
        <v>publishing</v>
      </c>
      <c r="R1474" t="str">
        <f t="shared" ref="R1474:R1537" si="141">MID(N1474,FIND("/",N1474)+1,256)</f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0">
        <f t="shared" ref="S1475:S1538" si="142">(((J1475/60)/60)/24)+DATE(1970,1,1)+(-5/24)</f>
        <v>40939.771284722221</v>
      </c>
      <c r="T1475" s="10">
        <f t="shared" ref="T1475:T1538" si="143">(((I1475/60)/60)/24)+DATE(1970,1,1)+(-5/24)</f>
        <v>40969.771284722221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6">
        <f t="shared" ref="P1538:P1601" si="145">E1538/L1538</f>
        <v>66.015406593406595</v>
      </c>
      <c r="Q1538" t="str">
        <f t="shared" ref="Q1538:Q1601" si="146">LEFT(N1538,(FIND("/",N1538,1)-1))</f>
        <v>photography</v>
      </c>
      <c r="R1538" t="str">
        <f t="shared" ref="R1538:R1601" si="147">MID(N1538,FIND("/",N1538)+1,256)</f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0">
        <f t="shared" ref="S1539:S1602" si="148">(((J1539/60)/60)/24)+DATE(1970,1,1)+(-5/24)</f>
        <v>42552.106793981475</v>
      </c>
      <c r="T1539" s="10">
        <f t="shared" ref="T1539:T1602" si="149">(((I1539/60)/60)/24)+DATE(1970,1,1)+(-5/24)</f>
        <v>42588.541666666664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6">
        <f t="shared" ref="P1602:P1665" si="151">E1602/L1602</f>
        <v>40.777777777777779</v>
      </c>
      <c r="Q1602" t="str">
        <f t="shared" ref="Q1602:Q1665" si="152">LEFT(N1602,(FIND("/",N1602,1)-1))</f>
        <v>photography</v>
      </c>
      <c r="R1602" t="str">
        <f t="shared" ref="R1602:R1665" si="153">MID(N1602,FIND("/",N1602)+1,256)</f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0">
        <f t="shared" ref="S1603:S1666" si="154">(((J1603/60)/60)/24)+DATE(1970,1,1)+(-5/24)</f>
        <v>40637.884641203702</v>
      </c>
      <c r="T1603" s="10">
        <f t="shared" ref="T1603:T1666" si="155">(((I1603/60)/60)/24)+DATE(1970,1,1)+(-5/24)</f>
        <v>40667.884641203702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6">
        <f t="shared" ref="P1666:P1729" si="157">E1666/L1666</f>
        <v>34.384494382022467</v>
      </c>
      <c r="Q1666" t="str">
        <f t="shared" ref="Q1666:Q1729" si="158">LEFT(N1666,(FIND("/",N1666,1)-1))</f>
        <v>music</v>
      </c>
      <c r="R1666" t="str">
        <f t="shared" ref="R1666:R1729" si="159">MID(N1666,FIND("/",N1666)+1,256)</f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0">
        <f t="shared" ref="S1667:S1730" si="160">(((J1667/60)/60)/24)+DATE(1970,1,1)+(-5/24)</f>
        <v>40564.441122685181</v>
      </c>
      <c r="T1667" s="10">
        <f t="shared" ref="T1667:T1730" si="161">(((I1667/60)/60)/24)+DATE(1970,1,1)+(-5/24)</f>
        <v>40595.916666666664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6">
        <f t="shared" ref="P1730:P1793" si="163">E1730/L1730</f>
        <v>122.14285714285714</v>
      </c>
      <c r="Q1730" t="str">
        <f t="shared" ref="Q1730:Q1793" si="164">LEFT(N1730,(FIND("/",N1730,1)-1))</f>
        <v>music</v>
      </c>
      <c r="R1730" t="str">
        <f t="shared" ref="R1730:R1793" si="165">MID(N1730,FIND("/",N1730)+1,256)</f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0">
        <f t="shared" ref="S1731:S1794" si="166">(((J1731/60)/60)/24)+DATE(1970,1,1)+(-5/24)</f>
        <v>42470.843819444439</v>
      </c>
      <c r="T1731" s="10">
        <f t="shared" ref="T1731:T1794" si="167">(((I1731/60)/60)/24)+DATE(1970,1,1)+(-5/24)</f>
        <v>42530.843819444439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6">
        <f t="shared" ref="P1794:P1857" si="169">E1794/L1794</f>
        <v>109.93525179856115</v>
      </c>
      <c r="Q1794" t="str">
        <f t="shared" ref="Q1794:Q1857" si="170">LEFT(N1794,(FIND("/",N1794,1)-1))</f>
        <v>photography</v>
      </c>
      <c r="R1794" t="str">
        <f t="shared" ref="R1794:R1857" si="171">MID(N1794,FIND("/",N1794)+1,256)</f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0">
        <f t="shared" ref="S1795:S1858" si="172">(((J1795/60)/60)/24)+DATE(1970,1,1)+(-5/24)</f>
        <v>41940.683333333334</v>
      </c>
      <c r="T1795" s="10">
        <f t="shared" ref="T1795:T1858" si="173">(((I1795/60)/60)/24)+DATE(1970,1,1)+(-5/24)</f>
        <v>41970.724999999999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6">
        <f t="shared" ref="P1858:P1921" si="175">E1858/L1858</f>
        <v>53.289473684210527</v>
      </c>
      <c r="Q1858" t="str">
        <f t="shared" ref="Q1858:Q1921" si="176">LEFT(N1858,(FIND("/",N1858,1)-1))</f>
        <v>music</v>
      </c>
      <c r="R1858" t="str">
        <f t="shared" ref="R1858:R1921" si="177">MID(N1858,FIND("/",N1858)+1,256)</f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0">
        <f t="shared" ref="S1859:S1922" si="178">(((J1859/60)/60)/24)+DATE(1970,1,1)+(-5/24)</f>
        <v>41864.560335648144</v>
      </c>
      <c r="T1859" s="10">
        <f t="shared" ref="T1859:T1922" si="179">(((I1859/60)/60)/24)+DATE(1970,1,1)+(-5/24)</f>
        <v>41894.560335648144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6">
        <f t="shared" ref="P1922:P1985" si="181">E1922/L1922</f>
        <v>40.980952380952381</v>
      </c>
      <c r="Q1922" t="str">
        <f t="shared" ref="Q1922:Q1985" si="182">LEFT(N1922,(FIND("/",N1922,1)-1))</f>
        <v>technology</v>
      </c>
      <c r="R1922" t="str">
        <f t="shared" ref="R1922:R1985" si="183">MID(N1922,FIND("/",N1922)+1,256)</f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si="181"/>
        <v>54</v>
      </c>
      <c r="Q1923" t="str">
        <f t="shared" si="182"/>
        <v>music</v>
      </c>
      <c r="R1923" t="str">
        <f t="shared" si="183"/>
        <v>indie rock</v>
      </c>
      <c r="S1923" s="10">
        <f t="shared" ref="S1923:S1986" si="184">(((J1923/60)/60)/24)+DATE(1970,1,1)+(-5/24)</f>
        <v>41074.013229166667</v>
      </c>
      <c r="T1923" s="10">
        <f t="shared" ref="T1923:T1986" si="185">(((I1923/60)/60)/24)+DATE(1970,1,1)+(-5/24)</f>
        <v>41104.013229166667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6">
        <f t="shared" ref="P1986:P2049" si="187">E1986/L1986</f>
        <v>453.14285714285717</v>
      </c>
      <c r="Q1986" t="str">
        <f t="shared" ref="Q1986:Q2049" si="188">LEFT(N1986,(FIND("/",N1986,1)-1))</f>
        <v>photography</v>
      </c>
      <c r="R1986" t="str">
        <f t="shared" ref="R1986:R2049" si="189">MID(N1986,FIND("/",N1986)+1,256)</f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0">
        <f t="shared" ref="S1987:S2050" si="190">(((J1987/60)/60)/24)+DATE(1970,1,1)+(-5/24)</f>
        <v>42555.490405092591</v>
      </c>
      <c r="T1987" s="10">
        <f t="shared" ref="T1987:T2050" si="191">(((I1987/60)/60)/24)+DATE(1970,1,1)+(-5/24)</f>
        <v>42584.749999999993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6">
        <f t="shared" ref="P2050:P2113" si="193">E2050/L2050</f>
        <v>91.82989803350327</v>
      </c>
      <c r="Q2050" t="str">
        <f t="shared" ref="Q2050:Q2113" si="194">LEFT(N2050,(FIND("/",N2050,1)-1))</f>
        <v>technology</v>
      </c>
      <c r="R2050" t="str">
        <f t="shared" ref="R2050:R2113" si="195">MID(N2050,FIND("/",N2050)+1,256)</f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0">
        <f t="shared" ref="S2051:S2114" si="196">(((J2051/60)/60)/24)+DATE(1970,1,1)+(-5/24)</f>
        <v>41575.319016203699</v>
      </c>
      <c r="T2051" s="10">
        <f t="shared" ref="T2051:T2114" si="197">(((I2051/60)/60)/24)+DATE(1970,1,1)+(-5/24)</f>
        <v>41610.749305555553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6">
        <f t="shared" ref="P2114:P2177" si="199">E2114/L2114</f>
        <v>27.272727272727273</v>
      </c>
      <c r="Q2114" t="str">
        <f t="shared" ref="Q2114:Q2177" si="200">LEFT(N2114,(FIND("/",N2114,1)-1))</f>
        <v>music</v>
      </c>
      <c r="R2114" t="str">
        <f t="shared" ref="R2114:R2177" si="201">MID(N2114,FIND("/",N2114)+1,256)</f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0">
        <f t="shared" ref="S2115:S2178" si="202">(((J2115/60)/60)/24)+DATE(1970,1,1)+(-5/24)</f>
        <v>41870.657129629624</v>
      </c>
      <c r="T2115" s="10">
        <f t="shared" ref="T2115:T2178" si="203">(((I2115/60)/60)/24)+DATE(1970,1,1)+(-5/24)</f>
        <v>41905.657129629624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6">
        <f t="shared" ref="P2178:P2241" si="205">E2178/L2178</f>
        <v>88.74647887323944</v>
      </c>
      <c r="Q2178" t="str">
        <f t="shared" ref="Q2178:Q2241" si="206">LEFT(N2178,(FIND("/",N2178,1)-1))</f>
        <v>music</v>
      </c>
      <c r="R2178" t="str">
        <f t="shared" ref="R2178:R2241" si="207">MID(N2178,FIND("/",N2178)+1,256)</f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0">
        <f t="shared" ref="S2179:S2242" si="208">(((J2179/60)/60)/24)+DATE(1970,1,1)+(-5/24)</f>
        <v>42502.042442129627</v>
      </c>
      <c r="T2179" s="10">
        <f t="shared" ref="T2179:T2242" si="209">(((I2179/60)/60)/24)+DATE(1970,1,1)+(-5/24)</f>
        <v>42527.042442129627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6">
        <f t="shared" ref="P2242:P2305" si="211">E2242/L2242</f>
        <v>140.97916666666666</v>
      </c>
      <c r="Q2242" t="str">
        <f t="shared" ref="Q2242:Q2305" si="212">LEFT(N2242,(FIND("/",N2242,1)-1))</f>
        <v>games</v>
      </c>
      <c r="R2242" t="str">
        <f t="shared" ref="R2242:R2305" si="213">MID(N2242,FIND("/",N2242)+1,256)</f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0">
        <f t="shared" ref="S2243:S2306" si="214">(((J2243/60)/60)/24)+DATE(1970,1,1)+(-5/24)</f>
        <v>42766.619212962956</v>
      </c>
      <c r="T2243" s="10">
        <f t="shared" ref="T2243:T2306" si="215">(((I2243/60)/60)/24)+DATE(1970,1,1)+(-5/24)</f>
        <v>42796.619212962956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6">
        <f t="shared" ref="P2306:P2369" si="217">E2306/L2306</f>
        <v>53.469203539823013</v>
      </c>
      <c r="Q2306" t="str">
        <f t="shared" ref="Q2306:Q2369" si="218">LEFT(N2306,(FIND("/",N2306,1)-1))</f>
        <v>music</v>
      </c>
      <c r="R2306" t="str">
        <f t="shared" ref="R2306:R2369" si="219">MID(N2306,FIND("/",N2306)+1,256)</f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0">
        <f t="shared" ref="S2307:S2370" si="220">(((J2307/60)/60)/24)+DATE(1970,1,1)+(-5/24)</f>
        <v>41834.486944444441</v>
      </c>
      <c r="T2307" s="10">
        <f t="shared" ref="T2307:T2370" si="221">(((I2307/60)/60)/24)+DATE(1970,1,1)+(-5/24)</f>
        <v>41859.541666666664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6">
        <f t="shared" ref="P2370:P2433" si="223">E2370/L2370</f>
        <v>50</v>
      </c>
      <c r="Q2370" t="str">
        <f t="shared" ref="Q2370:Q2433" si="224">LEFT(N2370,(FIND("/",N2370,1)-1))</f>
        <v>technology</v>
      </c>
      <c r="R2370" t="str">
        <f t="shared" ref="R2370:R2433" si="225">MID(N2370,FIND("/",N2370)+1,256)</f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0">
        <f t="shared" ref="S2371:S2434" si="226">(((J2371/60)/60)/24)+DATE(1970,1,1)+(-5/24)</f>
        <v>42380.60429398148</v>
      </c>
      <c r="T2371" s="10">
        <f t="shared" ref="T2371:T2434" si="227">(((I2371/60)/60)/24)+DATE(1970,1,1)+(-5/24)</f>
        <v>42410.60429398148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6">
        <f t="shared" ref="P2434:P2497" si="229">E2434/L2434</f>
        <v>1</v>
      </c>
      <c r="Q2434" t="str">
        <f t="shared" ref="Q2434:Q2497" si="230">LEFT(N2434,(FIND("/",N2434,1)-1))</f>
        <v>food</v>
      </c>
      <c r="R2434" t="str">
        <f t="shared" ref="R2434:R2497" si="231">MID(N2434,FIND("/",N2434)+1,256)</f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0">
        <f t="shared" ref="S2435:S2498" si="232">(((J2435/60)/60)/24)+DATE(1970,1,1)+(-5/24)</f>
        <v>42397.691469907404</v>
      </c>
      <c r="T2435" s="10">
        <f t="shared" ref="T2435:T2498" si="233">(((I2435/60)/60)/24)+DATE(1970,1,1)+(-5/24)</f>
        <v>42427.691469907404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6">
        <f t="shared" ref="P2498:P2561" si="235">E2498/L2498</f>
        <v>600</v>
      </c>
      <c r="Q2498" t="str">
        <f t="shared" ref="Q2498:Q2561" si="236">LEFT(N2498,(FIND("/",N2498,1)-1))</f>
        <v>music</v>
      </c>
      <c r="R2498" t="str">
        <f t="shared" ref="R2498:R2561" si="237">MID(N2498,FIND("/",N2498)+1,256)</f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0">
        <f t="shared" ref="S2499:S2562" si="238">(((J2499/60)/60)/24)+DATE(1970,1,1)+(-5/24)</f>
        <v>40730.670578703699</v>
      </c>
      <c r="T2499" s="10">
        <f t="shared" ref="T2499:T2562" si="239">(((I2499/60)/60)/24)+DATE(1970,1,1)+(-5/24)</f>
        <v>40760.670578703699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6">
        <f t="shared" ref="P2562:P2625" si="241">E2562/L2562</f>
        <v>143</v>
      </c>
      <c r="Q2562" t="str">
        <f t="shared" ref="Q2562:Q2625" si="242">LEFT(N2562,(FIND("/",N2562,1)-1))</f>
        <v>music</v>
      </c>
      <c r="R2562" t="str">
        <f t="shared" ref="R2562:R2625" si="243">MID(N2562,FIND("/",N2562)+1,256)</f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0">
        <f t="shared" ref="S2563:S2626" si="244">(((J2563/60)/60)/24)+DATE(1970,1,1)+(-5/24)</f>
        <v>42260.320474537039</v>
      </c>
      <c r="T2563" s="10">
        <f t="shared" ref="T2563:T2626" si="245">(((I2563/60)/60)/24)+DATE(1970,1,1)+(-5/24)</f>
        <v>42290.320474537039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6">
        <f t="shared" ref="P2626:P2689" si="247">E2626/L2626</f>
        <v>31.820544982698959</v>
      </c>
      <c r="Q2626" t="str">
        <f t="shared" ref="Q2626:Q2689" si="248">LEFT(N2626,(FIND("/",N2626,1)-1))</f>
        <v>technology</v>
      </c>
      <c r="R2626" t="str">
        <f t="shared" ref="R2626:R2689" si="249">MID(N2626,FIND("/",N2626)+1,256)</f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0">
        <f t="shared" ref="S2627:S2690" si="250">(((J2627/60)/60)/24)+DATE(1970,1,1)+(-5/24)</f>
        <v>42658.601944444446</v>
      </c>
      <c r="T2627" s="10">
        <f t="shared" ref="T2627:T2690" si="251">(((I2627/60)/60)/24)+DATE(1970,1,1)+(-5/24)</f>
        <v>42683.643611111103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6">
        <f t="shared" ref="P2690:P2753" si="253">E2690/L2690</f>
        <v>5.2857142857142856</v>
      </c>
      <c r="Q2690" t="str">
        <f t="shared" ref="Q2690:Q2753" si="254">LEFT(N2690,(FIND("/",N2690,1)-1))</f>
        <v>food</v>
      </c>
      <c r="R2690" t="str">
        <f t="shared" ref="R2690:R2753" si="255">MID(N2690,FIND("/",N2690)+1,256)</f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si="253"/>
        <v>1</v>
      </c>
      <c r="Q2691" t="str">
        <f t="shared" si="254"/>
        <v>food</v>
      </c>
      <c r="R2691" t="str">
        <f t="shared" si="255"/>
        <v>food trucks</v>
      </c>
      <c r="S2691" s="10">
        <f t="shared" ref="S2691:S2754" si="256">(((J2691/60)/60)/24)+DATE(1970,1,1)+(-5/24)</f>
        <v>42551.753356481473</v>
      </c>
      <c r="T2691" s="10">
        <f t="shared" ref="T2691:T2754" si="257">(((I2691/60)/60)/24)+DATE(1970,1,1)+(-5/24)</f>
        <v>42581.753356481473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6">
        <f t="shared" ref="P2754:P2817" si="259">E2754/L2754</f>
        <v>39.285714285714285</v>
      </c>
      <c r="Q2754" t="str">
        <f t="shared" ref="Q2754:Q2817" si="260">LEFT(N2754,(FIND("/",N2754,1)-1))</f>
        <v>publishing</v>
      </c>
      <c r="R2754" t="str">
        <f t="shared" ref="R2754:R2817" si="261">MID(N2754,FIND("/",N2754)+1,256)</f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0">
        <f t="shared" ref="S2755:S2818" si="262">(((J2755/60)/60)/24)+DATE(1970,1,1)+(-5/24)</f>
        <v>41117.692395833328</v>
      </c>
      <c r="T2755" s="10">
        <f t="shared" ref="T2755:T2818" si="263">(((I2755/60)/60)/24)+DATE(1970,1,1)+(-5/24)</f>
        <v>41147.692395833328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6">
        <f t="shared" ref="P2818:P2881" si="265">E2818/L2818</f>
        <v>25.130177514792898</v>
      </c>
      <c r="Q2818" t="str">
        <f t="shared" ref="Q2818:Q2881" si="266">LEFT(N2818,(FIND("/",N2818,1)-1))</f>
        <v>theater</v>
      </c>
      <c r="R2818" t="str">
        <f t="shared" ref="R2818:R2881" si="267">MID(N2818,FIND("/",N2818)+1,256)</f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0">
        <f t="shared" ref="S2819:S2882" si="268">(((J2819/60)/60)/24)+DATE(1970,1,1)+(-5/24)</f>
        <v>42023.42664351852</v>
      </c>
      <c r="T2819" s="10">
        <f t="shared" ref="T2819:T2882" si="269">(((I2819/60)/60)/24)+DATE(1970,1,1)+(-5/24)</f>
        <v>42063.42664351852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6">
        <f t="shared" ref="P2882:P2945" si="271">E2882/L2882</f>
        <v>96.551724137931032</v>
      </c>
      <c r="Q2882" t="str">
        <f t="shared" ref="Q2882:Q2945" si="272">LEFT(N2882,(FIND("/",N2882,1)-1))</f>
        <v>theater</v>
      </c>
      <c r="R2882" t="str">
        <f t="shared" ref="R2882:R2945" si="273">MID(N2882,FIND("/",N2882)+1,256)</f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0">
        <f t="shared" ref="S2883:S2946" si="274">(((J2883/60)/60)/24)+DATE(1970,1,1)+(-5/24)</f>
        <v>41916.389305555553</v>
      </c>
      <c r="T2883" s="10">
        <f t="shared" ref="T2883:T2946" si="275">(((I2883/60)/60)/24)+DATE(1970,1,1)+(-5/24)</f>
        <v>41976.430972222217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6">
        <f t="shared" ref="P2946:P3009" si="277">E2946/L2946</f>
        <v>100</v>
      </c>
      <c r="Q2946" t="str">
        <f t="shared" ref="Q2946:Q3009" si="278">LEFT(N2946,(FIND("/",N2946,1)-1))</f>
        <v>theater</v>
      </c>
      <c r="R2946" t="str">
        <f t="shared" ref="R2946:R3009" si="279">MID(N2946,FIND("/",N2946)+1,256)</f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0">
        <f t="shared" ref="S2947:S3010" si="280">(((J2947/60)/60)/24)+DATE(1970,1,1)+(-5/24)</f>
        <v>42117.931250000001</v>
      </c>
      <c r="T2947" s="10">
        <f t="shared" ref="T2947:T3010" si="281">(((I2947/60)/60)/24)+DATE(1970,1,1)+(-5/24)</f>
        <v>42147.931250000001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6">
        <f t="shared" ref="P3010:P3073" si="283">E3010/L3010</f>
        <v>116.73076923076923</v>
      </c>
      <c r="Q3010" t="str">
        <f t="shared" ref="Q3010:Q3073" si="284">LEFT(N3010,(FIND("/",N3010,1)-1))</f>
        <v>theater</v>
      </c>
      <c r="R3010" t="str">
        <f t="shared" ref="R3010:R3073" si="285">MID(N3010,FIND("/",N3010)+1,256)</f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0">
        <f t="shared" ref="S3011:S3074" si="286">(((J3011/60)/60)/24)+DATE(1970,1,1)+(-5/24)</f>
        <v>41939.361574074072</v>
      </c>
      <c r="T3011" s="10">
        <f t="shared" ref="T3011:T3074" si="287">(((I3011/60)/60)/24)+DATE(1970,1,1)+(-5/24)</f>
        <v>41969.403240740743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6">
        <f t="shared" ref="P3074:P3137" si="289">E3074/L3074</f>
        <v>1</v>
      </c>
      <c r="Q3074" t="str">
        <f t="shared" ref="Q3074:Q3137" si="290">LEFT(N3074,(FIND("/",N3074,1)-1))</f>
        <v>theater</v>
      </c>
      <c r="R3074" t="str">
        <f t="shared" ref="R3074:R3137" si="291">MID(N3074,FIND("/",N3074)+1,256)</f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0">
        <f t="shared" ref="S3075:S3138" si="292">(((J3075/60)/60)/24)+DATE(1970,1,1)+(-5/24)</f>
        <v>42111.475694444445</v>
      </c>
      <c r="T3075" s="10">
        <f t="shared" ref="T3075:T3138" si="293">(((I3075/60)/60)/24)+DATE(1970,1,1)+(-5/24)</f>
        <v>42169.59652777778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6">
        <f t="shared" ref="P3138:P3201" si="295">E3138/L3138</f>
        <v>29.045454545454547</v>
      </c>
      <c r="Q3138" t="str">
        <f t="shared" ref="Q3138:Q3201" si="296">LEFT(N3138,(FIND("/",N3138,1)-1))</f>
        <v>theater</v>
      </c>
      <c r="R3138" t="str">
        <f t="shared" ref="R3138:R3201" si="297">MID(N3138,FIND("/",N3138)+1,256)</f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si="295"/>
        <v>50</v>
      </c>
      <c r="Q3139" t="str">
        <f t="shared" si="296"/>
        <v>theater</v>
      </c>
      <c r="R3139" t="str">
        <f t="shared" si="297"/>
        <v>plays</v>
      </c>
      <c r="S3139" s="10">
        <f t="shared" ref="S3139:S3202" si="298">(((J3139/60)/60)/24)+DATE(1970,1,1)+(-5/24)</f>
        <v>42807.676724537036</v>
      </c>
      <c r="T3139" s="10">
        <f t="shared" ref="T3139:T3202" si="299">(((I3139/60)/60)/24)+DATE(1970,1,1)+(-5/24)</f>
        <v>42858.591666666667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6">
        <f t="shared" ref="P3202:P3265" si="301">E3202/L3202</f>
        <v>1</v>
      </c>
      <c r="Q3202" t="str">
        <f t="shared" ref="Q3202:Q3265" si="302">LEFT(N3202,(FIND("/",N3202,1)-1))</f>
        <v>theater</v>
      </c>
      <c r="R3202" t="str">
        <f t="shared" ref="R3202:R3265" si="303">MID(N3202,FIND("/",N3202)+1,256)</f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0">
        <f t="shared" ref="S3203:S3266" si="304">(((J3203/60)/60)/24)+DATE(1970,1,1)+(-5/24)</f>
        <v>41861.558761574073</v>
      </c>
      <c r="T3203" s="10">
        <f t="shared" ref="T3203:T3266" si="305">(((I3203/60)/60)/24)+DATE(1970,1,1)+(-5/24)</f>
        <v>41882.558761574073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6">
        <f t="shared" ref="P3266:P3329" si="307">E3266/L3266</f>
        <v>52.551020408163268</v>
      </c>
      <c r="Q3266" t="str">
        <f t="shared" ref="Q3266:Q3329" si="308">LEFT(N3266,(FIND("/",N3266,1)-1))</f>
        <v>theater</v>
      </c>
      <c r="R3266" t="str">
        <f t="shared" ref="R3266:R3329" si="309">MID(N3266,FIND("/",N3266)+1,256)</f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0">
        <f t="shared" ref="S3267:S3330" si="310">(((J3267/60)/60)/24)+DATE(1970,1,1)+(-5/24)</f>
        <v>42311.503645833327</v>
      </c>
      <c r="T3267" s="10">
        <f t="shared" ref="T3267:T3330" si="311">(((I3267/60)/60)/24)+DATE(1970,1,1)+(-5/24)</f>
        <v>42341.499999999993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6">
        <f t="shared" ref="P3330:P3393" si="313">E3330/L3330</f>
        <v>292.77777777777777</v>
      </c>
      <c r="Q3330" t="str">
        <f t="shared" ref="Q3330:Q3393" si="314">LEFT(N3330,(FIND("/",N3330,1)-1))</f>
        <v>theater</v>
      </c>
      <c r="R3330" t="str">
        <f t="shared" ref="R3330:R3393" si="315">MID(N3330,FIND("/",N3330)+1,256)</f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0">
        <f t="shared" ref="S3331:S3394" si="316">(((J3331/60)/60)/24)+DATE(1970,1,1)+(-5/24)</f>
        <v>41837.114675925921</v>
      </c>
      <c r="T3331" s="10">
        <f t="shared" ref="T3331:T3394" si="317">(((I3331/60)/60)/24)+DATE(1970,1,1)+(-5/24)</f>
        <v>41847.75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6">
        <f t="shared" ref="P3394:P3457" si="319">E3394/L3394</f>
        <v>41.666666666666664</v>
      </c>
      <c r="Q3394" t="str">
        <f t="shared" ref="Q3394:Q3457" si="320">LEFT(N3394,(FIND("/",N3394,1)-1))</f>
        <v>theater</v>
      </c>
      <c r="R3394" t="str">
        <f t="shared" ref="R3394:R3457" si="321">MID(N3394,FIND("/",N3394)+1,256)</f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0">
        <f t="shared" ref="S3395:S3458" si="322">(((J3395/60)/60)/24)+DATE(1970,1,1)+(-5/24)</f>
        <v>41923.713310185187</v>
      </c>
      <c r="T3395" s="10">
        <f t="shared" ref="T3395:T3458" si="323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6">
        <f t="shared" ref="P3458:P3521" si="325">E3458/L3458</f>
        <v>358.6875</v>
      </c>
      <c r="Q3458" t="str">
        <f t="shared" ref="Q3458:Q3521" si="326">LEFT(N3458,(FIND("/",N3458,1)-1))</f>
        <v>theater</v>
      </c>
      <c r="R3458" t="str">
        <f t="shared" ref="R3458:R3521" si="327">MID(N3458,FIND("/",N3458)+1,256)</f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0">
        <f t="shared" ref="S3459:S3522" si="328">(((J3459/60)/60)/24)+DATE(1970,1,1)+(-5/24)</f>
        <v>42016.498344907406</v>
      </c>
      <c r="T3459" s="10">
        <f t="shared" ref="T3459:T3522" si="32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6">
        <f t="shared" ref="P3522:P3585" si="331">E3522/L3522</f>
        <v>95.952380952380949</v>
      </c>
      <c r="Q3522" t="str">
        <f t="shared" ref="Q3522:Q3585" si="332">LEFT(N3522,(FIND("/",N3522,1)-1))</f>
        <v>theater</v>
      </c>
      <c r="R3522" t="str">
        <f t="shared" ref="R3522:R3585" si="333">MID(N3522,FIND("/",N3522)+1,256)</f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0">
        <f t="shared" ref="S3523:S3586" si="334">(((J3523/60)/60)/24)+DATE(1970,1,1)+(-5/24)</f>
        <v>41881.153009259258</v>
      </c>
      <c r="T3523" s="10">
        <f t="shared" ref="T3523:T3586" si="335">(((I3523/60)/60)/24)+DATE(1970,1,1)+(-5/24)</f>
        <v>41911.153009259258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6">
        <f t="shared" ref="P3586:P3649" si="337">E3586/L3586</f>
        <v>30.9375</v>
      </c>
      <c r="Q3586" t="str">
        <f t="shared" ref="Q3586:Q3649" si="338">LEFT(N3586,(FIND("/",N3586,1)-1))</f>
        <v>theater</v>
      </c>
      <c r="R3586" t="str">
        <f t="shared" ref="R3586:R3649" si="339">MID(N3586,FIND("/",N3586)+1,256)</f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0">
        <f t="shared" ref="S3587:S3650" si="340">(((J3587/60)/60)/24)+DATE(1970,1,1)+(-5/24)</f>
        <v>41964.507986111108</v>
      </c>
      <c r="T3587" s="10">
        <f t="shared" ref="T3587:T3650" si="341">(((I3587/60)/60)/24)+DATE(1970,1,1)+(-5/24)</f>
        <v>41994.507986111108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6">
        <f t="shared" ref="P3650:P3713" si="343">E3650/L3650</f>
        <v>550.04109589041093</v>
      </c>
      <c r="Q3650" t="str">
        <f t="shared" ref="Q3650:Q3713" si="344">LEFT(N3650,(FIND("/",N3650,1)-1))</f>
        <v>theater</v>
      </c>
      <c r="R3650" t="str">
        <f t="shared" ref="R3650:R3713" si="345">MID(N3650,FIND("/",N3650)+1,256)</f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si="343"/>
        <v>97.5</v>
      </c>
      <c r="Q3651" t="str">
        <f t="shared" si="344"/>
        <v>theater</v>
      </c>
      <c r="R3651" t="str">
        <f t="shared" si="345"/>
        <v>plays</v>
      </c>
      <c r="S3651" s="10">
        <f t="shared" ref="S3651:S3714" si="346">(((J3651/60)/60)/24)+DATE(1970,1,1)+(-5/24)</f>
        <v>41780.504560185182</v>
      </c>
      <c r="T3651" s="10">
        <f t="shared" ref="T3651:T3714" si="347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6">
        <f t="shared" ref="P3714:P3777" si="349">E3714/L3714</f>
        <v>110.86538461538461</v>
      </c>
      <c r="Q3714" t="str">
        <f t="shared" ref="Q3714:Q3777" si="350">LEFT(N3714,(FIND("/",N3714,1)-1))</f>
        <v>theater</v>
      </c>
      <c r="R3714" t="str">
        <f t="shared" ref="R3714:R3777" si="351">MID(N3714,FIND("/",N3714)+1,256)</f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0">
        <f t="shared" ref="S3715:S3778" si="352">(((J3715/60)/60)/24)+DATE(1970,1,1)+(-5/24)</f>
        <v>42505.529699074068</v>
      </c>
      <c r="T3715" s="10">
        <f t="shared" ref="T3715:T3778" si="353">(((I3715/60)/60)/24)+DATE(1970,1,1)+(-5/24)</f>
        <v>42525.529699074068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6">
        <f t="shared" ref="P3778:P3841" si="355">E3778/L3778</f>
        <v>90.819148936170208</v>
      </c>
      <c r="Q3778" t="str">
        <f t="shared" ref="Q3778:Q3841" si="356">LEFT(N3778,(FIND("/",N3778,1)-1))</f>
        <v>theater</v>
      </c>
      <c r="R3778" t="str">
        <f t="shared" ref="R3778:R3841" si="357">MID(N3778,FIND("/",N3778)+1,256)</f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0">
        <f t="shared" ref="S3779:S3842" si="358">(((J3779/60)/60)/24)+DATE(1970,1,1)+(-5/24)</f>
        <v>41886.903020833335</v>
      </c>
      <c r="T3779" s="10">
        <f t="shared" ref="T3779:T3842" si="359">(((I3779/60)/60)/24)+DATE(1970,1,1)+(-5/24)</f>
        <v>41908.958333333328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6">
        <f t="shared" ref="P3842:P3905" si="361">E3842/L3842</f>
        <v>21.666666666666668</v>
      </c>
      <c r="Q3842" t="str">
        <f t="shared" ref="Q3842:Q3905" si="362">LEFT(N3842,(FIND("/",N3842,1)-1))</f>
        <v>theater</v>
      </c>
      <c r="R3842" t="str">
        <f t="shared" ref="R3842:R3905" si="363">MID(N3842,FIND("/",N3842)+1,256)</f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0">
        <f t="shared" ref="S3843:S3906" si="364">(((J3843/60)/60)/24)+DATE(1970,1,1)+(-5/24)</f>
        <v>41780.57739583333</v>
      </c>
      <c r="T3843" s="10">
        <f t="shared" ref="T3843:T3906" si="365">(((I3843/60)/60)/24)+DATE(1970,1,1)+(-5/24)</f>
        <v>41840.57739583333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6">
        <f t="shared" ref="P3906:P3969" si="367">E3906/L3906</f>
        <v>1.5</v>
      </c>
      <c r="Q3906" t="str">
        <f t="shared" ref="Q3906:Q3969" si="368">LEFT(N3906,(FIND("/",N3906,1)-1))</f>
        <v>theater</v>
      </c>
      <c r="R3906" t="str">
        <f t="shared" ref="R3906:R3969" si="369">MID(N3906,FIND("/",N3906)+1,256)</f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0">
        <f t="shared" ref="S3907:S3970" si="370">(((J3907/60)/60)/24)+DATE(1970,1,1)+(-5/24)</f>
        <v>42124.415543981479</v>
      </c>
      <c r="T3907" s="10">
        <f t="shared" ref="T3907:T3970" si="371">(((I3907/60)/60)/24)+DATE(1970,1,1)+(-5/24)</f>
        <v>42166.749999999993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6">
        <f t="shared" ref="P3970:P4033" si="373">E3970/L3970</f>
        <v>47.909090909090907</v>
      </c>
      <c r="Q3970" t="str">
        <f t="shared" ref="Q3970:Q4033" si="374">LEFT(N3970,(FIND("/",N3970,1)-1))</f>
        <v>theater</v>
      </c>
      <c r="R3970" t="str">
        <f t="shared" ref="R3970:R4033" si="375">MID(N3970,FIND("/",N3970)+1,256)</f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0">
        <f t="shared" ref="S3971:S4034" si="376">(((J3971/60)/60)/24)+DATE(1970,1,1)+(-5/24)</f>
        <v>42601.646365740737</v>
      </c>
      <c r="T3971" s="10">
        <f t="shared" ref="T3971:T4034" si="377">(((I3971/60)/60)/24)+DATE(1970,1,1)+(-5/24)</f>
        <v>42610.954861111109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6">
        <f t="shared" ref="P4034:P4097" si="379">E4034/L4034</f>
        <v>59</v>
      </c>
      <c r="Q4034" t="str">
        <f t="shared" ref="Q4034:Q4097" si="380">LEFT(N4034,(FIND("/",N4034,1)-1))</f>
        <v>theater</v>
      </c>
      <c r="R4034" t="str">
        <f t="shared" ref="R4034:R4097" si="381">MID(N4034,FIND("/",N4034)+1,256)</f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0">
        <f t="shared" ref="S4035:S4098" si="382">(((J4035/60)/60)/24)+DATE(1970,1,1)+(-5/24)</f>
        <v>42614.06046296296</v>
      </c>
      <c r="T4035" s="10">
        <f t="shared" ref="T4035:T4098" si="383">(((I4035/60)/60)/24)+DATE(1970,1,1)+(-5/24)</f>
        <v>42645.166666666664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6">
        <f t="shared" ref="P4098:P4115" si="385">E4098/L4098</f>
        <v>80</v>
      </c>
      <c r="Q4098" t="str">
        <f t="shared" ref="Q4098:Q4115" si="386">LEFT(N4098,(FIND("/",N4098,1)-1))</f>
        <v>theater</v>
      </c>
      <c r="R4098" t="str">
        <f t="shared" ref="R4098:R4115" si="387">MID(N4098,FIND("/",N4098)+1,256)</f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0">
        <f t="shared" ref="S4099:S4115" si="388">(((J4099/60)/60)/24)+DATE(1970,1,1)+(-5/24)</f>
        <v>42344.616168981483</v>
      </c>
      <c r="T4099" s="10">
        <f t="shared" ref="T4099:T4115" si="389">(((I4099/60)/60)/24)+DATE(1970,1,1)+(-5/24)</f>
        <v>42400.788194444445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T4115" xr:uid="{23244A22-E08F-2244-A74A-3CC672C5AF78}">
    <filterColumn colId="3">
      <customFilters>
        <customFilter operator="lessThan" val="1000"/>
      </customFilters>
    </filterColumn>
    <filterColumn colId="5">
      <filters>
        <filter val="successful"/>
      </filters>
    </filterColumn>
  </autoFilter>
  <conditionalFormatting sqref="F2:F1048576">
    <cfRule type="containsText" dxfId="3" priority="9" operator="containsText" text="live">
      <formula>NOT(ISERROR(SEARCH("live",F2)))</formula>
    </cfRule>
    <cfRule type="containsText" dxfId="2" priority="10" operator="containsText" text="failed">
      <formula>NOT(ISERROR(SEARCH("failed",F2)))</formula>
    </cfRule>
    <cfRule type="containsText" dxfId="1" priority="11" operator="containsText" text="canceled">
      <formula>NOT(ISERROR(SEARCH("canceled",F2)))</formula>
    </cfRule>
    <cfRule type="containsText" dxfId="0" priority="12" operator="containsText" text="successful">
      <formula>NOT(ISERROR(SEARCH("successful",F2)))</formula>
    </cfRule>
  </conditionalFormatting>
  <conditionalFormatting sqref="F1">
    <cfRule type="colorScale" priority="5">
      <colorScale>
        <cfvo type="min"/>
        <cfvo type="percentile" val="100"/>
        <cfvo type="max"/>
        <color rgb="FFFF0000"/>
        <color theme="9"/>
        <color theme="4"/>
      </colorScale>
    </cfRule>
  </conditionalFormatting>
  <conditionalFormatting sqref="O1:O1048576 P1:R1 T1">
    <cfRule type="colorScale" priority="2">
      <colorScale>
        <cfvo type="num" val="0"/>
        <cfvo type="num" val="1"/>
        <cfvo type="num" val="2"/>
        <color rgb="FFFF0000"/>
        <color theme="9"/>
        <color rgb="FF0070C0"/>
      </colorScale>
    </cfRule>
  </conditionalFormatting>
  <conditionalFormatting sqref="S1">
    <cfRule type="colorScale" priority="1">
      <colorScale>
        <cfvo type="num" val="0"/>
        <cfvo type="num" val="1"/>
        <cfvo type="num" val="2"/>
        <color rgb="FFFF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91479-F4BA-D74B-BA63-C08B4786A3E0}">
  <dimension ref="A1:F14"/>
  <sheetViews>
    <sheetView zoomScaleNormal="100" workbookViewId="0">
      <selection activeCell="B26" sqref="B26"/>
    </sheetView>
  </sheetViews>
  <sheetFormatPr baseColWidth="10" defaultRowHeight="15" x14ac:dyDescent="0.2"/>
  <cols>
    <col min="1" max="1" width="11.83203125" bestFit="1" customWidth="1"/>
    <col min="2" max="5" width="8.83203125" bestFit="1" customWidth="1"/>
    <col min="6" max="6" width="10" bestFit="1" customWidth="1"/>
    <col min="7" max="10" width="11" bestFit="1" customWidth="1"/>
    <col min="11" max="12" width="10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6.33203125" bestFit="1" customWidth="1"/>
    <col min="24" max="24" width="10" bestFit="1" customWidth="1"/>
  </cols>
  <sheetData>
    <row r="1" spans="1:6" x14ac:dyDescent="0.2">
      <c r="A1" s="8" t="s">
        <v>8223</v>
      </c>
      <c r="B1" t="s">
        <v>8312</v>
      </c>
    </row>
    <row r="3" spans="1:6" x14ac:dyDescent="0.2">
      <c r="A3" s="8" t="s">
        <v>8310</v>
      </c>
      <c r="B3" s="8" t="s">
        <v>8218</v>
      </c>
    </row>
    <row r="4" spans="1:6" x14ac:dyDescent="0.2">
      <c r="A4" s="8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t="s">
        <v>8313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t="s">
        <v>8314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t="s">
        <v>8315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t="s">
        <v>8316</v>
      </c>
      <c r="B8" s="7">
        <v>24</v>
      </c>
      <c r="C8" s="7"/>
      <c r="D8" s="7"/>
      <c r="E8" s="7"/>
      <c r="F8" s="7">
        <v>24</v>
      </c>
    </row>
    <row r="9" spans="1:6" x14ac:dyDescent="0.2">
      <c r="A9" t="s">
        <v>8317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t="s">
        <v>8318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t="s">
        <v>8319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t="s">
        <v>8320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t="s">
        <v>8321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8B700-6379-BA41-AF41-0BF7BFF7ED70}">
  <dimension ref="A1:F53"/>
  <sheetViews>
    <sheetView topLeftCell="A48" zoomScaleNormal="100" workbookViewId="0">
      <selection activeCell="C52" sqref="C52"/>
    </sheetView>
  </sheetViews>
  <sheetFormatPr baseColWidth="10" defaultRowHeight="15" x14ac:dyDescent="0.2"/>
  <cols>
    <col min="1" max="1" width="14.5" bestFit="1" customWidth="1"/>
    <col min="2" max="5" width="8.83203125" bestFit="1" customWidth="1"/>
    <col min="6" max="7" width="10" bestFit="1" customWidth="1"/>
    <col min="8" max="9" width="12.1640625" bestFit="1" customWidth="1"/>
    <col min="10" max="10" width="16" bestFit="1" customWidth="1"/>
    <col min="11" max="11" width="14" bestFit="1" customWidth="1"/>
    <col min="12" max="12" width="10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6.33203125" bestFit="1" customWidth="1"/>
    <col min="24" max="24" width="10" bestFit="1" customWidth="1"/>
  </cols>
  <sheetData>
    <row r="1" spans="1:6" x14ac:dyDescent="0.2">
      <c r="A1" s="8" t="s">
        <v>8223</v>
      </c>
      <c r="B1" t="s">
        <v>8312</v>
      </c>
    </row>
    <row r="2" spans="1:6" x14ac:dyDescent="0.2">
      <c r="A2" s="8" t="s">
        <v>8308</v>
      </c>
      <c r="B2" t="s">
        <v>8312</v>
      </c>
    </row>
    <row r="4" spans="1:6" x14ac:dyDescent="0.2">
      <c r="A4" s="8" t="s">
        <v>8310</v>
      </c>
      <c r="B4" s="8" t="s">
        <v>8218</v>
      </c>
    </row>
    <row r="5" spans="1:6" x14ac:dyDescent="0.2">
      <c r="A5" s="8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t="s">
        <v>8325</v>
      </c>
      <c r="B7" s="7">
        <v>20</v>
      </c>
      <c r="C7" s="7"/>
      <c r="D7" s="7"/>
      <c r="E7" s="7"/>
      <c r="F7" s="7">
        <v>20</v>
      </c>
    </row>
    <row r="8" spans="1:6" x14ac:dyDescent="0.2">
      <c r="A8" t="s">
        <v>8326</v>
      </c>
      <c r="B8" s="7">
        <v>24</v>
      </c>
      <c r="C8" s="7"/>
      <c r="D8" s="7"/>
      <c r="E8" s="7"/>
      <c r="F8" s="7">
        <v>24</v>
      </c>
    </row>
    <row r="9" spans="1:6" x14ac:dyDescent="0.2">
      <c r="A9" t="s">
        <v>8327</v>
      </c>
      <c r="B9" s="7"/>
      <c r="C9" s="7">
        <v>40</v>
      </c>
      <c r="D9" s="7"/>
      <c r="E9" s="7"/>
      <c r="F9" s="7">
        <v>40</v>
      </c>
    </row>
    <row r="10" spans="1:6" x14ac:dyDescent="0.2">
      <c r="A10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">
      <c r="A11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">
      <c r="A12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">
      <c r="A13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">
      <c r="A14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">
      <c r="A1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">
      <c r="A18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">
      <c r="A19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">
      <c r="A21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">
      <c r="A23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">
      <c r="A24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">
      <c r="A27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">
      <c r="A30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">
      <c r="A32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">
      <c r="A33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">
      <c r="A35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">
      <c r="A3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">
      <c r="A37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">
      <c r="A41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">
      <c r="A42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">
      <c r="A47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  <row r="52" spans="1:3" x14ac:dyDescent="0.2">
      <c r="A52" t="s">
        <v>8380</v>
      </c>
      <c r="B52">
        <v>1651</v>
      </c>
      <c r="C52" s="12">
        <f>B52/B53</f>
        <v>0.75560640732265449</v>
      </c>
    </row>
    <row r="53" spans="1:3" x14ac:dyDescent="0.2">
      <c r="A53" t="s">
        <v>8381</v>
      </c>
      <c r="B53">
        <v>2185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4F057-E07B-D640-BF63-810024A5BEB4}">
  <dimension ref="A1:E18"/>
  <sheetViews>
    <sheetView workbookViewId="0">
      <selection activeCell="A5" sqref="A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8308</v>
      </c>
      <c r="B1" t="s">
        <v>8312</v>
      </c>
    </row>
    <row r="2" spans="1:5" x14ac:dyDescent="0.2">
      <c r="A2" s="8" t="s">
        <v>8379</v>
      </c>
      <c r="B2" t="s">
        <v>8312</v>
      </c>
    </row>
    <row r="4" spans="1:5" x14ac:dyDescent="0.2">
      <c r="A4" s="8" t="s">
        <v>8310</v>
      </c>
      <c r="B4" s="8" t="s">
        <v>8322</v>
      </c>
    </row>
    <row r="5" spans="1:5" x14ac:dyDescent="0.2">
      <c r="A5" s="8" t="s">
        <v>8323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">
      <c r="A6" s="11" t="s">
        <v>8373</v>
      </c>
      <c r="B6" s="7">
        <v>34</v>
      </c>
      <c r="C6" s="7">
        <v>149</v>
      </c>
      <c r="D6" s="7">
        <v>183</v>
      </c>
      <c r="E6" s="7">
        <v>366</v>
      </c>
    </row>
    <row r="7" spans="1:5" x14ac:dyDescent="0.2">
      <c r="A7" s="11" t="s">
        <v>8374</v>
      </c>
      <c r="B7" s="7">
        <v>27</v>
      </c>
      <c r="C7" s="7">
        <v>105</v>
      </c>
      <c r="D7" s="7">
        <v>202</v>
      </c>
      <c r="E7" s="7">
        <v>334</v>
      </c>
    </row>
    <row r="8" spans="1:5" x14ac:dyDescent="0.2">
      <c r="A8" s="11" t="s">
        <v>8375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2">
      <c r="A9" s="11" t="s">
        <v>8376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2">
      <c r="A10" s="11" t="s">
        <v>8367</v>
      </c>
      <c r="B10" s="7">
        <v>26</v>
      </c>
      <c r="C10" s="7">
        <v>126</v>
      </c>
      <c r="D10" s="7">
        <v>233</v>
      </c>
      <c r="E10" s="7">
        <v>385</v>
      </c>
    </row>
    <row r="11" spans="1:5" x14ac:dyDescent="0.2">
      <c r="A11" s="11" t="s">
        <v>8377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2">
      <c r="A12" s="11" t="s">
        <v>8368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2">
      <c r="A13" s="11" t="s">
        <v>8369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2">
      <c r="A14" s="11" t="s">
        <v>8370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2">
      <c r="A15" s="11" t="s">
        <v>8371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2">
      <c r="A16" s="11" t="s">
        <v>8372</v>
      </c>
      <c r="B16" s="7">
        <v>37</v>
      </c>
      <c r="C16" s="7">
        <v>113</v>
      </c>
      <c r="D16" s="7">
        <v>180</v>
      </c>
      <c r="E16" s="7">
        <v>330</v>
      </c>
    </row>
    <row r="17" spans="1:5" x14ac:dyDescent="0.2">
      <c r="A17" s="11" t="s">
        <v>8378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2">
      <c r="A18" s="11" t="s">
        <v>8311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46223-24E4-DB49-89A9-64FFFF38F1EA}">
  <dimension ref="A1:H13"/>
  <sheetViews>
    <sheetView tabSelected="1" workbookViewId="0">
      <selection activeCell="I14" sqref="I14"/>
    </sheetView>
  </sheetViews>
  <sheetFormatPr baseColWidth="10" defaultRowHeight="15" x14ac:dyDescent="0.2"/>
  <cols>
    <col min="1" max="1" width="24.83203125" style="13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" customFormat="1" x14ac:dyDescent="0.2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4" t="s">
        <v>8387</v>
      </c>
      <c r="G1" s="1" t="s">
        <v>8388</v>
      </c>
      <c r="H1" s="1" t="s">
        <v>8389</v>
      </c>
    </row>
    <row r="2" spans="1:8" x14ac:dyDescent="0.2">
      <c r="A2" s="13" t="s">
        <v>8390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s="13" t="s">
        <v>8391</v>
      </c>
      <c r="B3">
        <f>COUNTIFS(Sheet1!D:D,"&gt;=1000",Sheet1!D:D,"&lt;5000",Sheet1!F:F,"Successful")</f>
        <v>932</v>
      </c>
      <c r="C3">
        <f>COUNTIFS(Sheet1!D:D,"&gt;=1000",Sheet1!D:D,"&lt;5000",Sheet1!F:F,"Failed")</f>
        <v>420</v>
      </c>
      <c r="D3">
        <f>COUNTIFS(Sheet1!D:D,"&gt;=1000",Sheet1!D:D,"&lt;5000",Sheet1!F:F,"Canceled")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s="13" t="s">
        <v>8392</v>
      </c>
      <c r="B4">
        <f>COUNTIFS(Sheet1!D:D,"&gt;=5000",Sheet1!D:D,"&lt;10000",Sheet1!F:F,"Successful")</f>
        <v>381</v>
      </c>
      <c r="C4">
        <f>COUNTIFS(Sheet1!D:D,"&gt;=5000",Sheet1!D:D,"&lt;10000",Sheet1!F:F,"Failed")</f>
        <v>283</v>
      </c>
      <c r="D4">
        <f>COUNTIFS(Sheet1!D:D,"&gt;=5000",Sheet1!D:D,"&lt;10000",Sheet1!F:F,"Canceled")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s="13" t="s">
        <v>8393</v>
      </c>
      <c r="B5">
        <f>COUNTIFS(Sheet1!D:D,"&gt;=10000",Sheet1!D:D,"&lt;15000",Sheet1!F:F,"Successful")</f>
        <v>168</v>
      </c>
      <c r="C5">
        <f>COUNTIFS(Sheet1!D:D,"&gt;=10000",Sheet1!D:D,"&lt;15000",Sheet1!F:F,"Failed")</f>
        <v>144</v>
      </c>
      <c r="D5">
        <f>COUNTIFS(Sheet1!D:D,"&gt;=10000",Sheet1!D:D,"&lt;15000",Sheet1!F:F,"Canceled")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s="13" t="s">
        <v>8394</v>
      </c>
      <c r="B6">
        <f>COUNTIFS(Sheet1!D:D,"&gt;=15000",Sheet1!D:D,"&lt;20000",Sheet1!F:F,"Successful")</f>
        <v>94</v>
      </c>
      <c r="C6">
        <f>COUNTIFS(Sheet1!D:D,"&gt;=15000",Sheet1!D:D,"&lt;20000",Sheet1!F:F,"Failed")</f>
        <v>90</v>
      </c>
      <c r="D6">
        <f>COUNTIFS(Sheet1!D:D,"&gt;=15000",Sheet1!D:D,"&lt;20000",Sheet1!F:F,"Canceled")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s="13" t="s">
        <v>8395</v>
      </c>
      <c r="B7">
        <f>COUNTIFS(Sheet1!D:D,"&gt;=20000",Sheet1!D:D,"&lt;25000",Sheet1!F:F,"Successful")</f>
        <v>62</v>
      </c>
      <c r="C7">
        <f>COUNTIFS(Sheet1!D:D,"&gt;=20000",Sheet1!D:D,"&lt;25000",Sheet1!F:F,"Failed")</f>
        <v>72</v>
      </c>
      <c r="D7">
        <f>COUNTIFS(Sheet1!D:D,"&gt;=20000",Sheet1!D:D,"&lt;25000",Sheet1!F:F,"Canceled")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s="13" t="s">
        <v>8396</v>
      </c>
      <c r="B8">
        <f>COUNTIFS(Sheet1!D:D,"&gt;=25000",Sheet1!D:D,"&lt;30000",Sheet1!F:F,"Successful")</f>
        <v>55</v>
      </c>
      <c r="C8">
        <f>COUNTIFS(Sheet1!D:D,"&gt;=25000",Sheet1!D:D,"&lt;30000",Sheet1!F:F,"Failed")</f>
        <v>64</v>
      </c>
      <c r="D8">
        <f>COUNTIFS(Sheet1!D:D,"&gt;=25000",Sheet1!D:D,"&lt;30000",Sheet1!F:F,"Canceled")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s="13" t="s">
        <v>8397</v>
      </c>
      <c r="B9">
        <f>COUNTIFS(Sheet1!D:D,"&gt;=30000",Sheet1!D:D,"&lt;35000",Sheet1!F:F,"Successful")</f>
        <v>32</v>
      </c>
      <c r="C9">
        <f>COUNTIFS(Sheet1!D:D,"&gt;=30000",Sheet1!D:D,"&lt;35000",Sheet1!F:F,"Failed")</f>
        <v>37</v>
      </c>
      <c r="D9">
        <f>COUNTIFS(Sheet1!D:D,"&gt;=30000",Sheet1!D:D,"&lt;35000",Sheet1!F:F,"Canceled")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s="13" t="s">
        <v>8398</v>
      </c>
      <c r="B10">
        <f>COUNTIFS(Sheet1!D:D,"&gt;=35000",Sheet1!D:D,"&lt;40000",Sheet1!F:F,"Successful")</f>
        <v>26</v>
      </c>
      <c r="C10">
        <f>COUNTIFS(Sheet1!D:D,"&gt;=35000",Sheet1!D:D,"&lt;40000",Sheet1!F:F,"Failed")</f>
        <v>22</v>
      </c>
      <c r="D10">
        <f>COUNTIFS(Sheet1!D:D,"&gt;=35000",Sheet1!D:D,"&lt;40000",Sheet1!F:F,"Canceled")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s="13" t="s">
        <v>8399</v>
      </c>
      <c r="B11">
        <f>COUNTIFS(Sheet1!D:D,"&gt;=40000",Sheet1!D:D,"&lt;45000",Sheet1!F:F,"Successful")</f>
        <v>21</v>
      </c>
      <c r="C11">
        <f>COUNTIFS(Sheet1!D:D,"&gt;=40000",Sheet1!D:D,"&lt;45000",Sheet1!F:F,"Failed")</f>
        <v>16</v>
      </c>
      <c r="D11">
        <f>COUNTIFS(Sheet1!D:D,"&gt;=40000",Sheet1!D:D,"&lt;45000",Sheet1!F:F,"Canceled")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s="13" t="s">
        <v>8400</v>
      </c>
      <c r="B12">
        <f>COUNTIFS(Sheet1!D:D,"&gt;=45000",Sheet1!D:D,"&lt;50000",Sheet1!F:F,"Successful")</f>
        <v>6</v>
      </c>
      <c r="C12">
        <f>COUNTIFS(Sheet1!D:D,"&gt;=45000",Sheet1!D:D,"&lt;50000",Sheet1!F:F,"Failed")</f>
        <v>11</v>
      </c>
      <c r="D12">
        <f>COUNTIFS(Sheet1!D:D,"&gt;=45000",Sheet1!D:D,"&lt;50000",Sheet1!F:F,"Canceled")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s="13" t="s">
        <v>8401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conditionalFormatting sqref="F1">
    <cfRule type="colorScale" priority="1">
      <colorScale>
        <cfvo type="min"/>
        <cfvo type="percentile" val="100"/>
        <cfvo type="max"/>
        <color rgb="FFFF0000"/>
        <color theme="9"/>
        <color theme="4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2019-01-26T00:01:08Z</dcterms:modified>
</cp:coreProperties>
</file>