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SP-VMO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7" i="5" l="1"/>
  <c r="G76" i="5"/>
  <c r="G78" i="5" l="1"/>
  <c r="G80" i="5" l="1"/>
  <c r="G83" i="5" l="1"/>
  <c r="G86" i="5" l="1"/>
  <c r="G88" i="5" l="1"/>
  <c r="G102" i="5" l="1"/>
  <c r="G101" i="5" l="1"/>
  <c r="G99" i="5" l="1"/>
  <c r="G98" i="5"/>
  <c r="G93" i="5"/>
  <c r="G94" i="5"/>
  <c r="G95" i="5"/>
  <c r="G96" i="5"/>
  <c r="G97" i="5"/>
  <c r="G100" i="5"/>
  <c r="A91" i="5" l="1"/>
  <c r="A92" i="5" s="1"/>
  <c r="A93" i="5" s="1"/>
  <c r="A94" i="5" s="1"/>
  <c r="A96" i="5" s="1"/>
  <c r="A97" i="5" s="1"/>
  <c r="A100" i="5" s="1"/>
  <c r="A103" i="5" s="1"/>
  <c r="A104" i="5" s="1"/>
  <c r="A105" i="5" s="1"/>
  <c r="A106" i="5" s="1"/>
  <c r="A109" i="5" s="1"/>
  <c r="E9" i="5"/>
  <c r="G20" i="1" l="1"/>
  <c r="G18" i="1"/>
  <c r="G9" i="1"/>
  <c r="G10" i="1"/>
  <c r="G11" i="1"/>
  <c r="G12" i="1"/>
  <c r="G13" i="1"/>
  <c r="G14" i="1"/>
  <c r="G15" i="1"/>
  <c r="G16" i="1"/>
  <c r="G17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E11" i="5"/>
  <c r="G51" i="5"/>
  <c r="G53" i="5"/>
  <c r="G54" i="5"/>
  <c r="G10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6" i="5"/>
  <c r="G105" i="5"/>
  <c r="G104" i="5"/>
  <c r="G103" i="5"/>
  <c r="G92" i="5"/>
  <c r="G91" i="5"/>
  <c r="G90" i="5"/>
  <c r="G89" i="5"/>
  <c r="G87" i="5"/>
  <c r="G85" i="5"/>
  <c r="G84" i="5"/>
  <c r="G82" i="5"/>
  <c r="G81" i="5"/>
  <c r="G79" i="5"/>
  <c r="G77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2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9" i="5"/>
  <c r="I9" i="5" l="1"/>
  <c r="G3" i="3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<sst xmlns="http://schemas.openxmlformats.org/spreadsheetml/2006/main" count="188" uniqueCount="105">
  <si>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</si>
  <si>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</si>
  <si>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</si>
  <si>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</si>
  <si>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</si>
  <si>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</si>
  <si>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</si>
  <si>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</si>
  <si>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</si>
  <si>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</si>
  <si>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</si>
  <si>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</si>
  <si>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</si>
  <si>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</si>
  <si>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</si>
  <si>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</si>
  <si>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</si>
  <si>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</si>
  <si>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</si>
  <si>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</si>
  <si>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</si>
  <si>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</si>
  <si>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</si>
  <si>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</si>
  <si>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</si>
  <si>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</si>
  <si>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</si>
  <si>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</si>
  <si>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</si>
  <si>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</si>
  <si>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</si>
  <si>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</si>
  <si>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</si>
  <si>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</si>
  <si>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</si>
  <si>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</si>
  <si>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</si>
  <si>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</si>
  <si>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</si>
  <si>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</si>
  <si>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</si>
  <si>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</si>
  <si>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</si>
  <si>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VL(1-0-0)</t>
  </si>
  <si>
    <t>SL(2-0-0)</t>
  </si>
  <si>
    <t>1/17,18/2018</t>
  </si>
  <si>
    <t>SP(3-0-0)</t>
  </si>
  <si>
    <t>4/4,5,6/2018</t>
  </si>
  <si>
    <t>6/13,14/2018</t>
  </si>
  <si>
    <t>VL(4-0-0)</t>
  </si>
  <si>
    <t>10/11,12/2018</t>
  </si>
  <si>
    <t>SL(1-0-0)</t>
  </si>
  <si>
    <t>VL(2-0-0)</t>
  </si>
  <si>
    <t>11/28,29/2018</t>
  </si>
  <si>
    <t>2019</t>
  </si>
  <si>
    <t>VL(6-0-0)</t>
  </si>
  <si>
    <t>1/23-28/2019</t>
  </si>
  <si>
    <t>1/29-30/2019</t>
  </si>
  <si>
    <t>2/6,13/2019</t>
  </si>
  <si>
    <t>2/26,29/2019</t>
  </si>
  <si>
    <t>SL(3-0-0)</t>
  </si>
  <si>
    <t>3/4,5,6/2019</t>
  </si>
  <si>
    <t>5/15-17/2019</t>
  </si>
  <si>
    <t>7/9,10/2019</t>
  </si>
  <si>
    <t>11/28,29/2019</t>
  </si>
  <si>
    <t>12/12,13/2019</t>
  </si>
  <si>
    <t>12/19,20,23,24/2019</t>
  </si>
  <si>
    <t>2020</t>
  </si>
  <si>
    <t>CALAMITY LEAVE</t>
  </si>
  <si>
    <t>2/6,7,10,12,14/2020</t>
  </si>
  <si>
    <t>2/19,20,21/2019</t>
  </si>
  <si>
    <t>7/10,23/2020</t>
  </si>
  <si>
    <t>SUSPENDED(15-0-0)</t>
  </si>
  <si>
    <t>VL(5-0-0)</t>
  </si>
  <si>
    <t>4/4-8/2022</t>
  </si>
  <si>
    <t>SP(1-0-0)</t>
  </si>
  <si>
    <t>VL(18-0-0)</t>
  </si>
  <si>
    <t>6/22,23</t>
  </si>
  <si>
    <t>4/11 - 5/6/2020</t>
  </si>
  <si>
    <t>BDAY 4/1/2020</t>
  </si>
  <si>
    <t>2021</t>
  </si>
  <si>
    <t>FL(5-0-0)</t>
  </si>
  <si>
    <t>2022</t>
  </si>
  <si>
    <t>DE SAGUN, NANCY DIMAPILIS</t>
  </si>
  <si>
    <t>CASUAL</t>
  </si>
  <si>
    <t>SP/VMO</t>
  </si>
  <si>
    <t>11/24-25/2022</t>
  </si>
  <si>
    <t>FL(3-0-0)</t>
  </si>
  <si>
    <t>LEGISLATIVE STAFF</t>
  </si>
  <si>
    <t>2023</t>
  </si>
  <si>
    <t>SL(5-0-0)</t>
  </si>
  <si>
    <t>4/24-28/2023</t>
  </si>
  <si>
    <t>SP(2-0-0)</t>
  </si>
  <si>
    <t>6/22-23/2023</t>
  </si>
  <si>
    <t>2024</t>
  </si>
  <si>
    <t>11/23,24/2023</t>
  </si>
  <si>
    <t>UT(0-2-23)</t>
  </si>
  <si>
    <t>UT(0-2-37)</t>
  </si>
  <si>
    <t>UT(0-2-21)</t>
  </si>
  <si>
    <t>UT(0-1-52)</t>
  </si>
  <si>
    <t>UT(0-1-17)</t>
  </si>
  <si>
    <t>UT(0-4-27)</t>
  </si>
  <si>
    <t>UT(0-0-15)</t>
  </si>
  <si>
    <t>UT(0-2-50)</t>
  </si>
  <si>
    <t>12/6,19,21,22,29/2023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</si>
</sst>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7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37"/>
  <sheetViews>
    <sheetView tabSelected="1" topLeftCell="A2" zoomScaleNormal="100" workbookViewId="0">
      <pane ySplit="3690" topLeftCell="A68" activePane="bottomLeft"/>
      <selection activeCell="M9" sqref="M9"/>
      <selection pane="bottomLeft" activeCell="K87" sqref="K8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3" ht="20.45" customHeight="1" x14ac:dyDescent="0.25">
      <c r="A2" s="29" t="s">
        <v>9</v>
      </c>
      <c r="B2" s="50" t="s">
        <v>83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3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3" ht="14.45" customHeight="1" x14ac:dyDescent="0.25">
      <c r="A4" s="18" t="s">
        <v>16</v>
      </c>
      <c r="B4" s="50" t="s">
        <v>84</v>
      </c>
      <c r="C4" s="50"/>
      <c r="D4" s="22" t="s">
        <v>12</v>
      </c>
      <c r="F4" s="52" t="s">
        <v>85</v>
      </c>
      <c r="G4" s="52"/>
      <c r="H4" s="26" t="s">
        <v>17</v>
      </c>
      <c r="I4" s="26"/>
      <c r="J4" s="52"/>
      <c r="K4" s="53"/>
    </row>
    <row r="5" spans="1:13" x14ac:dyDescent="0.25">
      <c r="A5" s="16"/>
      <c r="H5" s="27" t="s">
        <v>18</v>
      </c>
      <c r="I5" s="27"/>
      <c r="K5" s="4"/>
    </row>
    <row r="6" spans="1:13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3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3" x14ac:dyDescent="0.25">
      <c r="A9" s="23"/>
      <c r="B9" s="24" t="s">
        <v>23</v>
      </c>
      <c r="C9" s="13"/>
      <c r="D9" s="11"/>
      <c r="E9" s="13">
        <f>SUM(Table13[EARNED])-SUM(Table13[Absence Undertime W/ Pay])</f>
        <v>36.456000000000017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46.709000000000003</v>
      </c>
      <c r="J9" s="11"/>
      <c r="K9" s="20"/>
      <c r="M9" s="46"/>
    </row>
    <row r="10" spans="1:13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3" x14ac:dyDescent="0.25">
      <c r="A11" s="40">
        <v>43101</v>
      </c>
      <c r="B11" s="20" t="s">
        <v>44</v>
      </c>
      <c r="C11" s="13">
        <v>1.25</v>
      </c>
      <c r="D11" s="39"/>
      <c r="E11" s="9">
        <f>SUM(Table13[EARNED])-SUM(Table13[Absence Undertime W/ Pay])+CONVERTION!$A$3</f>
        <v>52.081000000000017</v>
      </c>
      <c r="F11" s="20"/>
      <c r="G11" s="13">
        <f>IF(ISBLANK(Table13[[#This Row],[EARNED]]),"",Table13[[#This Row],[EARNED]])</f>
        <v>1.25</v>
      </c>
      <c r="H11" s="39">
        <v>2</v>
      </c>
      <c r="I11" s="9"/>
      <c r="J11" s="11"/>
      <c r="K11" s="49" t="s">
        <v>45</v>
      </c>
    </row>
    <row r="12" spans="1:13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3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49"/>
    </row>
    <row r="14" spans="1:13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3" x14ac:dyDescent="0.25">
      <c r="A15" s="40">
        <v>43221</v>
      </c>
      <c r="B15" s="20" t="s">
        <v>44</v>
      </c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>
        <v>2</v>
      </c>
      <c r="I15" s="9"/>
      <c r="J15" s="11"/>
      <c r="K15" s="20" t="s">
        <v>48</v>
      </c>
    </row>
    <row r="16" spans="1:13" x14ac:dyDescent="0.25">
      <c r="A16" s="41">
        <v>43252</v>
      </c>
      <c r="B16" s="15"/>
      <c r="C16" s="42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 t="s">
        <v>49</v>
      </c>
      <c r="C19" s="13">
        <v>1.25</v>
      </c>
      <c r="D19" s="39">
        <v>4</v>
      </c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/>
      <c r="B20" s="20" t="s">
        <v>43</v>
      </c>
      <c r="C20" s="13"/>
      <c r="D20" s="39">
        <v>1</v>
      </c>
      <c r="E20" s="9"/>
      <c r="F20" s="20"/>
      <c r="G20" s="13" t="str">
        <f>IF(ISBLANK(Table13[[#This Row],[EARNED]]),"",Table13[[#This Row],[EARNED]])</f>
        <v/>
      </c>
      <c r="H20" s="39"/>
      <c r="I20" s="9"/>
      <c r="J20" s="11"/>
      <c r="K20" s="49">
        <v>43371</v>
      </c>
    </row>
    <row r="21" spans="1:11" x14ac:dyDescent="0.25">
      <c r="A21" s="40">
        <v>43374</v>
      </c>
      <c r="B21" s="20" t="s">
        <v>44</v>
      </c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>
        <v>2</v>
      </c>
      <c r="I21" s="9"/>
      <c r="J21" s="11"/>
      <c r="K21" s="20" t="s">
        <v>50</v>
      </c>
    </row>
    <row r="22" spans="1:11" x14ac:dyDescent="0.25">
      <c r="A22" s="40">
        <v>43405</v>
      </c>
      <c r="B22" s="20" t="s">
        <v>51</v>
      </c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>
        <v>1</v>
      </c>
      <c r="I22" s="9"/>
      <c r="J22" s="11"/>
      <c r="K22" s="49">
        <v>43412</v>
      </c>
    </row>
    <row r="23" spans="1:11" x14ac:dyDescent="0.25">
      <c r="A23" s="40">
        <v>43435</v>
      </c>
      <c r="B23" s="20"/>
      <c r="C23" s="13">
        <v>1.25</v>
      </c>
      <c r="D23" s="39"/>
      <c r="E23" s="9"/>
      <c r="F23" s="20"/>
      <c r="G23" s="13">
        <f>IF(ISBLANK(Table13[[#This Row],[EARNED]]),"",Table13[[#This Row],[EARNED]])</f>
        <v>1.25</v>
      </c>
      <c r="H23" s="39"/>
      <c r="I23" s="9"/>
      <c r="J23" s="11"/>
      <c r="K23" s="20"/>
    </row>
    <row r="24" spans="1:11" x14ac:dyDescent="0.25">
      <c r="A24" s="48" t="s">
        <v>54</v>
      </c>
      <c r="B24" s="20"/>
      <c r="C24" s="13"/>
      <c r="D24" s="39"/>
      <c r="E24" s="9"/>
      <c r="F24" s="20"/>
      <c r="G24" s="13" t="str">
        <f>IF(ISBLANK(Table13[[#This Row],[EARNED]]),"",Table13[[#This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 t="s">
        <v>44</v>
      </c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>
        <v>2</v>
      </c>
      <c r="I25" s="9"/>
      <c r="J25" s="11"/>
      <c r="K25" s="20" t="s">
        <v>57</v>
      </c>
    </row>
    <row r="26" spans="1:11" x14ac:dyDescent="0.25">
      <c r="A26" s="40">
        <v>43497</v>
      </c>
      <c r="B26" s="20" t="s">
        <v>44</v>
      </c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>
        <v>2</v>
      </c>
      <c r="I26" s="9"/>
      <c r="J26" s="11"/>
      <c r="K26" s="20" t="s">
        <v>58</v>
      </c>
    </row>
    <row r="27" spans="1:11" x14ac:dyDescent="0.25">
      <c r="A27" s="40">
        <v>43525</v>
      </c>
      <c r="B27" s="20" t="s">
        <v>60</v>
      </c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>
        <v>3</v>
      </c>
      <c r="I27" s="9"/>
      <c r="J27" s="11"/>
      <c r="K27" s="20" t="s">
        <v>61</v>
      </c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43586</v>
      </c>
      <c r="B29" s="20" t="s">
        <v>60</v>
      </c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>
        <v>3</v>
      </c>
      <c r="I29" s="9"/>
      <c r="J29" s="11"/>
      <c r="K29" s="20" t="s">
        <v>62</v>
      </c>
    </row>
    <row r="30" spans="1:11" x14ac:dyDescent="0.25">
      <c r="A30" s="40">
        <v>43617</v>
      </c>
      <c r="B30" s="20" t="s">
        <v>51</v>
      </c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>
        <v>1</v>
      </c>
      <c r="I30" s="9"/>
      <c r="J30" s="11"/>
      <c r="K30" s="49">
        <v>43640</v>
      </c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43678</v>
      </c>
      <c r="B32" s="20" t="s">
        <v>51</v>
      </c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>
        <v>1</v>
      </c>
      <c r="I32" s="9"/>
      <c r="J32" s="11"/>
      <c r="K32" s="49">
        <v>43699</v>
      </c>
    </row>
    <row r="33" spans="1:11" x14ac:dyDescent="0.25">
      <c r="A33" s="40">
        <v>43709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43739</v>
      </c>
      <c r="B34" s="20" t="s">
        <v>51</v>
      </c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>
        <v>1</v>
      </c>
      <c r="I34" s="9"/>
      <c r="J34" s="11"/>
      <c r="K34" s="49">
        <v>43767</v>
      </c>
    </row>
    <row r="35" spans="1:11" x14ac:dyDescent="0.25">
      <c r="A35" s="40">
        <v>43770</v>
      </c>
      <c r="B35" s="20" t="s">
        <v>51</v>
      </c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>
        <v>1</v>
      </c>
      <c r="I35" s="9"/>
      <c r="J35" s="11"/>
      <c r="K35" s="49">
        <v>43790</v>
      </c>
    </row>
    <row r="36" spans="1:11" x14ac:dyDescent="0.25">
      <c r="A36" s="40"/>
      <c r="B36" s="20" t="s">
        <v>52</v>
      </c>
      <c r="C36" s="13"/>
      <c r="D36" s="39">
        <v>2</v>
      </c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 t="s">
        <v>64</v>
      </c>
    </row>
    <row r="37" spans="1:11" x14ac:dyDescent="0.25">
      <c r="A37" s="40">
        <v>43800</v>
      </c>
      <c r="B37" s="20" t="s">
        <v>44</v>
      </c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>
        <v>2</v>
      </c>
      <c r="I37" s="9"/>
      <c r="J37" s="11"/>
      <c r="K37" s="20" t="s">
        <v>65</v>
      </c>
    </row>
    <row r="38" spans="1:11" x14ac:dyDescent="0.25">
      <c r="A38" s="40"/>
      <c r="B38" s="20" t="s">
        <v>49</v>
      </c>
      <c r="C38" s="13"/>
      <c r="D38" s="39">
        <v>4</v>
      </c>
      <c r="E38" s="9"/>
      <c r="F38" s="20"/>
      <c r="G38" s="13" t="str">
        <f>IF(ISBLANK(Table13[[#This Row],[EARNED]]),"",Table13[[#This Row],[EARNED]])</f>
        <v/>
      </c>
      <c r="H38" s="39"/>
      <c r="I38" s="9"/>
      <c r="J38" s="11"/>
      <c r="K38" s="20" t="s">
        <v>66</v>
      </c>
    </row>
    <row r="39" spans="1:11" x14ac:dyDescent="0.25">
      <c r="A39" s="48" t="s">
        <v>67</v>
      </c>
      <c r="B39" s="20"/>
      <c r="C39" s="13"/>
      <c r="D39" s="39"/>
      <c r="E39" s="9"/>
      <c r="F39" s="20"/>
      <c r="G39" s="13" t="str">
        <f>IF(ISBLANK(Table13[[#This Row],[EARNED]]),"",Table13[[#This Row],[EARNED]])</f>
        <v/>
      </c>
      <c r="H39" s="39"/>
      <c r="I39" s="9"/>
      <c r="J39" s="11"/>
      <c r="K39" s="20"/>
    </row>
    <row r="40" spans="1:11" x14ac:dyDescent="0.25">
      <c r="A40" s="40">
        <v>43831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49"/>
    </row>
    <row r="41" spans="1:11" x14ac:dyDescent="0.25">
      <c r="A41" s="40">
        <v>43862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43891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43922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43952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43983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49"/>
    </row>
    <row r="46" spans="1:11" x14ac:dyDescent="0.25">
      <c r="A46" s="40">
        <v>44013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44057</v>
      </c>
      <c r="B47" s="20"/>
      <c r="C47" s="13">
        <v>0.54200000000000004</v>
      </c>
      <c r="D47" s="39"/>
      <c r="E47" s="9"/>
      <c r="F47" s="20"/>
      <c r="G47" s="13">
        <f>IF(ISBLANK(Table13[[#This Row],[EARNED]]),"",Table13[[#This Row],[EARNED]])</f>
        <v>0.54200000000000004</v>
      </c>
      <c r="H47" s="39"/>
      <c r="I47" s="9"/>
      <c r="J47" s="11"/>
      <c r="K47" s="20"/>
    </row>
    <row r="48" spans="1:11" x14ac:dyDescent="0.25">
      <c r="A48" s="40">
        <v>44064</v>
      </c>
      <c r="B48" s="20"/>
      <c r="C48" s="13">
        <v>0.41699999999999998</v>
      </c>
      <c r="D48" s="39"/>
      <c r="E48" s="9"/>
      <c r="F48" s="20"/>
      <c r="G48" s="13">
        <f>IF(ISBLANK(Table13[[#This Row],[EARNED]]),"",Table13[[#This Row],[EARNED]])</f>
        <v>0.41699999999999998</v>
      </c>
      <c r="H48" s="39"/>
      <c r="I48" s="9"/>
      <c r="J48" s="11"/>
      <c r="K48" s="49"/>
    </row>
    <row r="49" spans="1:11" x14ac:dyDescent="0.25">
      <c r="A49" s="40">
        <v>44075</v>
      </c>
      <c r="B49" s="20"/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20"/>
    </row>
    <row r="50" spans="1:11" x14ac:dyDescent="0.25">
      <c r="A50" s="40">
        <v>44105</v>
      </c>
      <c r="B50" s="20" t="s">
        <v>73</v>
      </c>
      <c r="C50" s="13">
        <v>1.25</v>
      </c>
      <c r="D50" s="39">
        <v>5</v>
      </c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 t="s">
        <v>74</v>
      </c>
    </row>
    <row r="51" spans="1:11" x14ac:dyDescent="0.25">
      <c r="A51" s="40"/>
      <c r="B51" s="20" t="s">
        <v>75</v>
      </c>
      <c r="C51" s="13"/>
      <c r="D51" s="39"/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 t="s">
        <v>79</v>
      </c>
    </row>
    <row r="52" spans="1:11" x14ac:dyDescent="0.25">
      <c r="A52" s="40"/>
      <c r="B52" s="20" t="s">
        <v>76</v>
      </c>
      <c r="C52" s="13"/>
      <c r="D52" s="39">
        <v>18</v>
      </c>
      <c r="E52" s="9"/>
      <c r="F52" s="20"/>
      <c r="G52" s="13" t="str">
        <f>IF(ISBLANK(Table13[[#This Row],[EARNED]]),"",Table13[[#This Row],[EARNED]])</f>
        <v/>
      </c>
      <c r="H52" s="39"/>
      <c r="I52" s="9"/>
      <c r="J52" s="11"/>
      <c r="K52" s="20" t="s">
        <v>78</v>
      </c>
    </row>
    <row r="53" spans="1:11" x14ac:dyDescent="0.25">
      <c r="A53" s="40"/>
      <c r="B53" s="20" t="s">
        <v>44</v>
      </c>
      <c r="C53" s="13"/>
      <c r="D53" s="39"/>
      <c r="E53" s="9"/>
      <c r="F53" s="20"/>
      <c r="G53" s="13" t="str">
        <f>IF(ISBLANK(Table13[[#This Row],[EARNED]]),"",Table13[[#This Row],[EARNED]])</f>
        <v/>
      </c>
      <c r="H53" s="39">
        <v>2</v>
      </c>
      <c r="I53" s="9"/>
      <c r="J53" s="11"/>
      <c r="K53" s="20" t="s">
        <v>77</v>
      </c>
    </row>
    <row r="54" spans="1:11" x14ac:dyDescent="0.25">
      <c r="A54" s="40"/>
      <c r="B54" s="20" t="s">
        <v>51</v>
      </c>
      <c r="C54" s="13"/>
      <c r="D54" s="39"/>
      <c r="E54" s="9"/>
      <c r="F54" s="20"/>
      <c r="G54" s="13" t="str">
        <f>IF(ISBLANK(Table13[[#This Row],[EARNED]]),"",Table13[[#This Row],[EARNED]])</f>
        <v/>
      </c>
      <c r="H54" s="39">
        <v>1</v>
      </c>
      <c r="I54" s="9"/>
      <c r="J54" s="11"/>
      <c r="K54" s="49">
        <v>44025</v>
      </c>
    </row>
    <row r="55" spans="1:11" x14ac:dyDescent="0.25">
      <c r="A55" s="40">
        <v>44136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44166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8" t="s">
        <v>80</v>
      </c>
      <c r="B57" s="20"/>
      <c r="C57" s="13"/>
      <c r="D57" s="39"/>
      <c r="E57" s="9"/>
      <c r="F57" s="20"/>
      <c r="G57" s="13" t="str">
        <f>IF(ISBLANK(Table13[[#This Row],[EARNED]]),"",Table13[[#This Row],[EARNED]])</f>
        <v/>
      </c>
      <c r="H57" s="39"/>
      <c r="I57" s="9"/>
      <c r="J57" s="11"/>
      <c r="K57" s="20"/>
    </row>
    <row r="58" spans="1:11" x14ac:dyDescent="0.25">
      <c r="A58" s="40">
        <v>44197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44228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44256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44287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44317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25">
      <c r="A63" s="40">
        <v>44348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44378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44409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44440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44470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44501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44531</v>
      </c>
      <c r="B69" s="20" t="s">
        <v>81</v>
      </c>
      <c r="C69" s="13">
        <v>1.25</v>
      </c>
      <c r="D69" s="39">
        <v>5</v>
      </c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8" t="s">
        <v>82</v>
      </c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25">
      <c r="A71" s="40">
        <v>44562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44593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44621</v>
      </c>
      <c r="B73" s="20" t="s">
        <v>103</v>
      </c>
      <c r="C73" s="13">
        <v>1.25</v>
      </c>
      <c r="D73" s="39">
        <v>0.35399999999999998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44652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0">
        <v>44682</v>
      </c>
      <c r="B75" s="20"/>
      <c r="C75" s="13">
        <v>1.25</v>
      </c>
      <c r="D75" s="39"/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/>
    </row>
    <row r="76" spans="1:11" x14ac:dyDescent="0.25">
      <c r="A76" s="40"/>
      <c r="B76" s="20" t="s">
        <v>102</v>
      </c>
      <c r="C76" s="13"/>
      <c r="D76" s="39">
        <v>3.1000000000000014E-2</v>
      </c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>
        <v>44713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/>
      <c r="B78" s="20" t="s">
        <v>101</v>
      </c>
      <c r="C78" s="13"/>
      <c r="D78" s="39">
        <v>0.55600000000000005</v>
      </c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25">
      <c r="A79" s="40">
        <v>44743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49"/>
    </row>
    <row r="80" spans="1:11" x14ac:dyDescent="0.25">
      <c r="A80" s="40"/>
      <c r="B80" s="20" t="s">
        <v>100</v>
      </c>
      <c r="C80" s="13"/>
      <c r="D80" s="39">
        <v>0.16000000000000003</v>
      </c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49"/>
    </row>
    <row r="81" spans="1:11" x14ac:dyDescent="0.25">
      <c r="A81" s="40">
        <v>44774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44805</v>
      </c>
      <c r="B82" s="20" t="s">
        <v>51</v>
      </c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>
        <v>1</v>
      </c>
      <c r="I82" s="9"/>
      <c r="J82" s="11"/>
      <c r="K82" s="49">
        <v>44832</v>
      </c>
    </row>
    <row r="83" spans="1:11" x14ac:dyDescent="0.25">
      <c r="A83" s="40"/>
      <c r="B83" s="20" t="s">
        <v>99</v>
      </c>
      <c r="C83" s="13"/>
      <c r="D83" s="39">
        <v>0.23300000000000001</v>
      </c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49"/>
    </row>
    <row r="84" spans="1:11" x14ac:dyDescent="0.25">
      <c r="A84" s="40">
        <v>44835</v>
      </c>
      <c r="B84" s="20" t="s">
        <v>98</v>
      </c>
      <c r="C84" s="13">
        <v>1.25</v>
      </c>
      <c r="D84" s="39">
        <v>0.29399999999999998</v>
      </c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49"/>
    </row>
    <row r="85" spans="1:11" x14ac:dyDescent="0.25">
      <c r="A85" s="40">
        <v>44866</v>
      </c>
      <c r="B85" s="20" t="s">
        <v>52</v>
      </c>
      <c r="C85" s="13">
        <v>1.25</v>
      </c>
      <c r="D85" s="39">
        <v>2</v>
      </c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 t="s">
        <v>86</v>
      </c>
    </row>
    <row r="86" spans="1:11" x14ac:dyDescent="0.25">
      <c r="A86" s="40"/>
      <c r="B86" s="20" t="s">
        <v>97</v>
      </c>
      <c r="C86" s="13"/>
      <c r="D86" s="39">
        <v>0.32700000000000001</v>
      </c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>
        <v>44896</v>
      </c>
      <c r="B87" s="20" t="s">
        <v>87</v>
      </c>
      <c r="C87" s="13">
        <v>1.25</v>
      </c>
      <c r="D87" s="39">
        <v>3</v>
      </c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49"/>
    </row>
    <row r="88" spans="1:11" x14ac:dyDescent="0.25">
      <c r="A88" s="40"/>
      <c r="B88" s="20" t="s">
        <v>96</v>
      </c>
      <c r="C88" s="13"/>
      <c r="D88" s="39">
        <v>0.29799999999999999</v>
      </c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49"/>
    </row>
    <row r="89" spans="1:11" x14ac:dyDescent="0.25">
      <c r="A89" s="48" t="s">
        <v>89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>
        <v>44927</v>
      </c>
      <c r="B90" s="20"/>
      <c r="C90" s="13">
        <v>1.25</v>
      </c>
      <c r="D90" s="39"/>
      <c r="E90" s="9"/>
      <c r="F90" s="20"/>
      <c r="G90" s="13">
        <f>IF(ISBLANK(Table13[[#This Row],[EARNED]]),"",Table13[[#This Row],[EARNED]])</f>
        <v>1.25</v>
      </c>
      <c r="H90" s="39"/>
      <c r="I90" s="9"/>
      <c r="J90" s="11"/>
      <c r="K90" s="20"/>
    </row>
    <row r="91" spans="1:11" x14ac:dyDescent="0.25">
      <c r="A91" s="40">
        <f>EDATE(A90,1)</f>
        <v>44958</v>
      </c>
      <c r="B91" s="20"/>
      <c r="C91" s="13">
        <v>1.25</v>
      </c>
      <c r="D91" s="39"/>
      <c r="E91" s="9"/>
      <c r="F91" s="20"/>
      <c r="G91" s="13">
        <f>IF(ISBLANK(Table13[[#This Row],[EARNED]]),"",Table13[[#This Row],[EARNED]])</f>
        <v>1.25</v>
      </c>
      <c r="H91" s="39"/>
      <c r="I91" s="9"/>
      <c r="J91" s="11"/>
      <c r="K91" s="20"/>
    </row>
    <row r="92" spans="1:11" x14ac:dyDescent="0.25">
      <c r="A92" s="40">
        <f t="shared" ref="A92:A106" si="0">EDATE(A91,1)</f>
        <v>44986</v>
      </c>
      <c r="B92" s="20" t="s">
        <v>51</v>
      </c>
      <c r="C92" s="13">
        <v>1.25</v>
      </c>
      <c r="D92" s="39"/>
      <c r="E92" s="9"/>
      <c r="F92" s="20"/>
      <c r="G92" s="13">
        <f>IF(ISBLANK(Table13[[#This Row],[EARNED]]),"",Table13[[#This Row],[EARNED]])</f>
        <v>1.25</v>
      </c>
      <c r="H92" s="39">
        <v>1</v>
      </c>
      <c r="I92" s="9"/>
      <c r="J92" s="11"/>
      <c r="K92" s="49">
        <v>44992</v>
      </c>
    </row>
    <row r="93" spans="1:11" x14ac:dyDescent="0.25">
      <c r="A93" s="40">
        <f>EDATE(A92,1)</f>
        <v>45017</v>
      </c>
      <c r="B93" s="20" t="s">
        <v>75</v>
      </c>
      <c r="C93" s="13">
        <v>1.25</v>
      </c>
      <c r="D93" s="39"/>
      <c r="E93" s="9"/>
      <c r="F93" s="20"/>
      <c r="G93" s="13">
        <f>IF(ISBLANK(Table13[[#This Row],[EARNED]]),"",Table13[[#This Row],[EARNED]])</f>
        <v>1.25</v>
      </c>
      <c r="H93" s="39"/>
      <c r="I93" s="9"/>
      <c r="J93" s="11"/>
      <c r="K93" s="49">
        <v>45020</v>
      </c>
    </row>
    <row r="94" spans="1:11" x14ac:dyDescent="0.25">
      <c r="A94" s="40">
        <f t="shared" si="0"/>
        <v>45047</v>
      </c>
      <c r="B94" s="20" t="s">
        <v>90</v>
      </c>
      <c r="C94" s="13">
        <v>1.25</v>
      </c>
      <c r="D94" s="39"/>
      <c r="E94" s="9"/>
      <c r="F94" s="20"/>
      <c r="G94" s="13">
        <f>IF(ISBLANK(Table13[[#This Row],[EARNED]]),"",Table13[[#This Row],[EARNED]])</f>
        <v>1.25</v>
      </c>
      <c r="H94" s="39">
        <v>5</v>
      </c>
      <c r="I94" s="9"/>
      <c r="J94" s="11"/>
      <c r="K94" s="20" t="s">
        <v>91</v>
      </c>
    </row>
    <row r="95" spans="1:11" x14ac:dyDescent="0.25">
      <c r="A95" s="40"/>
      <c r="B95" s="20" t="s">
        <v>51</v>
      </c>
      <c r="C95" s="13"/>
      <c r="D95" s="39"/>
      <c r="E95" s="9"/>
      <c r="F95" s="20"/>
      <c r="G95" s="13" t="str">
        <f>IF(ISBLANK(Table13[[#This Row],[EARNED]]),"",Table13[[#This Row],[EARNED]])</f>
        <v/>
      </c>
      <c r="H95" s="39">
        <v>1</v>
      </c>
      <c r="I95" s="9"/>
      <c r="J95" s="11"/>
      <c r="K95" s="49">
        <v>45075</v>
      </c>
    </row>
    <row r="96" spans="1:11" x14ac:dyDescent="0.25">
      <c r="A96" s="40">
        <f>EDATE(A94,1)</f>
        <v>45078</v>
      </c>
      <c r="B96" s="20" t="s">
        <v>92</v>
      </c>
      <c r="C96" s="13">
        <v>1.25</v>
      </c>
      <c r="D96" s="39"/>
      <c r="E96" s="9"/>
      <c r="F96" s="20"/>
      <c r="G96" s="13">
        <f>IF(ISBLANK(Table13[[#This Row],[EARNED]]),"",Table13[[#This Row],[EARNED]])</f>
        <v>1.25</v>
      </c>
      <c r="H96" s="39">
        <v>2</v>
      </c>
      <c r="I96" s="9"/>
      <c r="J96" s="11"/>
      <c r="K96" s="20" t="s">
        <v>93</v>
      </c>
    </row>
    <row r="97" spans="1:11" x14ac:dyDescent="0.25">
      <c r="A97" s="40">
        <f t="shared" si="0"/>
        <v>45108</v>
      </c>
      <c r="B97" s="20" t="s">
        <v>51</v>
      </c>
      <c r="C97" s="13">
        <v>1.25</v>
      </c>
      <c r="D97" s="39"/>
      <c r="E97" s="9"/>
      <c r="F97" s="20"/>
      <c r="G97" s="13">
        <f>IF(ISBLANK(Table13[[#This Row],[EARNED]]),"",Table13[[#This Row],[EARNED]])</f>
        <v>1.25</v>
      </c>
      <c r="H97" s="39">
        <v>1</v>
      </c>
      <c r="I97" s="9"/>
      <c r="J97" s="11"/>
      <c r="K97" s="49">
        <v>45104</v>
      </c>
    </row>
    <row r="98" spans="1:11" x14ac:dyDescent="0.25">
      <c r="A98" s="40"/>
      <c r="B98" s="20" t="s">
        <v>43</v>
      </c>
      <c r="C98" s="13"/>
      <c r="D98" s="39">
        <v>1</v>
      </c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49">
        <v>45117</v>
      </c>
    </row>
    <row r="99" spans="1:11" x14ac:dyDescent="0.25">
      <c r="A99" s="40"/>
      <c r="B99" s="20" t="s">
        <v>51</v>
      </c>
      <c r="C99" s="13"/>
      <c r="D99" s="39"/>
      <c r="E99" s="9"/>
      <c r="F99" s="20"/>
      <c r="G99" s="13" t="str">
        <f>IF(ISBLANK(Table13[[#This Row],[EARNED]]),"",Table13[[#This Row],[EARNED]])</f>
        <v/>
      </c>
      <c r="H99" s="39">
        <v>1</v>
      </c>
      <c r="I99" s="9"/>
      <c r="J99" s="11"/>
      <c r="K99" s="49">
        <v>45133</v>
      </c>
    </row>
    <row r="100" spans="1:11" x14ac:dyDescent="0.25">
      <c r="A100" s="40">
        <f>EDATE(A97,1)</f>
        <v>45139</v>
      </c>
      <c r="B100" s="20" t="s">
        <v>43</v>
      </c>
      <c r="C100" s="13">
        <v>1.25</v>
      </c>
      <c r="D100" s="39">
        <v>1</v>
      </c>
      <c r="E100" s="9"/>
      <c r="F100" s="20"/>
      <c r="G100" s="13">
        <f>IF(ISBLANK(Table13[[#This Row],[EARNED]]),"",Table13[[#This Row],[EARNED]])</f>
        <v>1.25</v>
      </c>
      <c r="H100" s="39"/>
      <c r="I100" s="9"/>
      <c r="J100" s="11"/>
      <c r="K100" s="49">
        <v>45162</v>
      </c>
    </row>
    <row r="101" spans="1:11" x14ac:dyDescent="0.25">
      <c r="A101" s="40"/>
      <c r="B101" s="20" t="s">
        <v>51</v>
      </c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>
        <v>1</v>
      </c>
      <c r="I101" s="9"/>
      <c r="J101" s="11"/>
      <c r="K101" s="49">
        <v>45156</v>
      </c>
    </row>
    <row r="102" spans="1:11" x14ac:dyDescent="0.25">
      <c r="A102" s="40"/>
      <c r="B102" s="20" t="s">
        <v>51</v>
      </c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>
        <v>1</v>
      </c>
      <c r="I102" s="9"/>
      <c r="J102" s="11"/>
      <c r="K102" s="49">
        <v>45163</v>
      </c>
    </row>
    <row r="103" spans="1:11" x14ac:dyDescent="0.25">
      <c r="A103" s="40">
        <f>EDATE(A100,1)</f>
        <v>45170</v>
      </c>
      <c r="B103" s="20"/>
      <c r="C103" s="13">
        <v>1.25</v>
      </c>
      <c r="D103" s="39"/>
      <c r="E103" s="9"/>
      <c r="F103" s="20"/>
      <c r="G103" s="13">
        <f>IF(ISBLANK(Table13[[#This Row],[EARNED]]),"",Table13[[#This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0"/>
        <v>45200</v>
      </c>
      <c r="B104" s="20"/>
      <c r="C104" s="13">
        <v>1.25</v>
      </c>
      <c r="D104" s="39"/>
      <c r="E104" s="9"/>
      <c r="F104" s="20"/>
      <c r="G104" s="13">
        <f>IF(ISBLANK(Table13[[#This Row],[EARNED]]),"",Table13[[#This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0"/>
        <v>45231</v>
      </c>
      <c r="B105" s="20" t="s">
        <v>44</v>
      </c>
      <c r="C105" s="13">
        <v>1.25</v>
      </c>
      <c r="D105" s="39"/>
      <c r="E105" s="9"/>
      <c r="F105" s="20"/>
      <c r="G105" s="13">
        <f>IF(ISBLANK(Table13[[#This Row],[EARNED]]),"",Table13[[#This Row],[EARNED]])</f>
        <v>1.25</v>
      </c>
      <c r="H105" s="39">
        <v>2</v>
      </c>
      <c r="I105" s="9"/>
      <c r="J105" s="11"/>
      <c r="K105" s="20" t="s">
        <v>95</v>
      </c>
    </row>
    <row r="106" spans="1:11" x14ac:dyDescent="0.25">
      <c r="A106" s="40">
        <f t="shared" si="0"/>
        <v>45261</v>
      </c>
      <c r="B106" s="20" t="s">
        <v>81</v>
      </c>
      <c r="C106" s="13">
        <v>1.25</v>
      </c>
      <c r="D106" s="39">
        <v>5</v>
      </c>
      <c r="E106" s="9"/>
      <c r="F106" s="20"/>
      <c r="G106" s="13">
        <f>IF(ISBLANK(Table13[[#This Row],[EARNED]]),"",Table13[[#This Row],[EARNED]])</f>
        <v>1.25</v>
      </c>
      <c r="H106" s="39"/>
      <c r="I106" s="9"/>
      <c r="J106" s="11"/>
      <c r="K106" s="20" t="s">
        <v>104</v>
      </c>
    </row>
    <row r="107" spans="1:11" x14ac:dyDescent="0.25">
      <c r="A107" s="40"/>
      <c r="B107" s="20" t="s">
        <v>51</v>
      </c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>
        <v>1</v>
      </c>
      <c r="I107" s="9"/>
      <c r="J107" s="11"/>
      <c r="K107" s="49">
        <v>45280</v>
      </c>
    </row>
    <row r="108" spans="1:11" x14ac:dyDescent="0.25">
      <c r="A108" s="48" t="s">
        <v>94</v>
      </c>
      <c r="B108" s="20"/>
      <c r="C108" s="13"/>
      <c r="D108" s="39"/>
      <c r="E108" s="9"/>
      <c r="F108" s="20"/>
      <c r="G108" s="13"/>
      <c r="H108" s="39"/>
      <c r="I108" s="9"/>
      <c r="J108" s="11"/>
      <c r="K108" s="20"/>
    </row>
    <row r="109" spans="1:11" x14ac:dyDescent="0.25">
      <c r="A109" s="40">
        <f>EDATE(A106,1)</f>
        <v>45292</v>
      </c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IF(ISBLANK(Table13[[#This Row],[EARNED]]),"",Table13[[#This Row],[EARNED]])</f>
        <v/>
      </c>
      <c r="H137" s="43"/>
      <c r="I137" s="9"/>
      <c r="J137" s="12"/>
      <c r="K13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3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6"/>
  <sheetViews>
    <sheetView zoomScaleNormal="100" workbookViewId="0">
      <pane ySplit="3690" topLeftCell="A16" activePane="bottomLeft"/>
      <selection activeCell="E9" sqref="E9"/>
      <selection pane="bottomLeft" activeCell="G35" sqref="G3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83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">
        <v>88</v>
      </c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84</v>
      </c>
      <c r="C4" s="50"/>
      <c r="D4" s="22" t="s">
        <v>12</v>
      </c>
      <c r="F4" s="52" t="s">
        <v>85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0.625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0.625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43</v>
      </c>
      <c r="C11" s="13"/>
      <c r="D11" s="39">
        <v>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43160</v>
      </c>
      <c r="B12" s="20" t="s">
        <v>43</v>
      </c>
      <c r="C12" s="13"/>
      <c r="D12" s="39">
        <v>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43175</v>
      </c>
    </row>
    <row r="13" spans="1:11" x14ac:dyDescent="0.25">
      <c r="A13" s="40">
        <v>43191</v>
      </c>
      <c r="B13" s="20" t="s">
        <v>46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47</v>
      </c>
    </row>
    <row r="14" spans="1:11" x14ac:dyDescent="0.25">
      <c r="A14" s="40">
        <v>43405</v>
      </c>
      <c r="B14" s="20" t="s">
        <v>52</v>
      </c>
      <c r="C14" s="13"/>
      <c r="D14" s="39">
        <v>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53</v>
      </c>
    </row>
    <row r="15" spans="1:11" x14ac:dyDescent="0.25">
      <c r="A15" s="48" t="s">
        <v>54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43466</v>
      </c>
      <c r="B16" s="20" t="s">
        <v>55</v>
      </c>
      <c r="C16" s="13"/>
      <c r="D16" s="39">
        <v>6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56</v>
      </c>
    </row>
    <row r="17" spans="1:11" x14ac:dyDescent="0.25">
      <c r="A17" s="40">
        <v>43497</v>
      </c>
      <c r="B17" s="20" t="s">
        <v>52</v>
      </c>
      <c r="C17" s="13"/>
      <c r="D17" s="39">
        <v>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59</v>
      </c>
    </row>
    <row r="18" spans="1:11" x14ac:dyDescent="0.25">
      <c r="A18" s="40">
        <v>43647</v>
      </c>
      <c r="B18" s="20" t="s">
        <v>52</v>
      </c>
      <c r="C18" s="13"/>
      <c r="D18" s="39">
        <v>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63</v>
      </c>
    </row>
    <row r="19" spans="1:11" x14ac:dyDescent="0.25">
      <c r="A19" s="48" t="s">
        <v>67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43831</v>
      </c>
      <c r="B20" s="20" t="s">
        <v>43</v>
      </c>
      <c r="C20" s="13"/>
      <c r="D20" s="39">
        <v>1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>
        <v>43859</v>
      </c>
    </row>
    <row r="21" spans="1:11" x14ac:dyDescent="0.25">
      <c r="A21" s="40"/>
      <c r="B21" s="20" t="s">
        <v>51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43839</v>
      </c>
    </row>
    <row r="22" spans="1:11" x14ac:dyDescent="0.25">
      <c r="A22" s="40">
        <v>43862</v>
      </c>
      <c r="B22" s="20" t="s">
        <v>68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69</v>
      </c>
    </row>
    <row r="23" spans="1:11" x14ac:dyDescent="0.25">
      <c r="A23" s="40"/>
      <c r="B23" s="20" t="s">
        <v>60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3</v>
      </c>
      <c r="I23" s="9"/>
      <c r="J23" s="11"/>
      <c r="K23" s="20" t="s">
        <v>70</v>
      </c>
    </row>
    <row r="24" spans="1:11" x14ac:dyDescent="0.25">
      <c r="A24" s="40">
        <v>43983</v>
      </c>
      <c r="B24" s="20" t="s">
        <v>51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44005</v>
      </c>
    </row>
    <row r="25" spans="1:11" x14ac:dyDescent="0.25">
      <c r="A25" s="40">
        <v>44013</v>
      </c>
      <c r="B25" s="20" t="s">
        <v>44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71</v>
      </c>
    </row>
    <row r="26" spans="1:11" x14ac:dyDescent="0.25">
      <c r="A26" s="40">
        <v>44057</v>
      </c>
      <c r="B26" s="20" t="s">
        <v>72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44064</v>
      </c>
      <c r="B27" s="20" t="s">
        <v>51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44069</v>
      </c>
    </row>
    <row r="28" spans="1:11" x14ac:dyDescent="0.25">
      <c r="A28" s="40">
        <v>44105</v>
      </c>
      <c r="B28" s="20" t="s">
        <v>51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44105</v>
      </c>
    </row>
    <row r="29" spans="1:11" x14ac:dyDescent="0.25">
      <c r="A29" s="40"/>
      <c r="B29" s="20" t="s">
        <v>75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79</v>
      </c>
    </row>
    <row r="30" spans="1:11" x14ac:dyDescent="0.25">
      <c r="A30" s="40"/>
      <c r="B30" s="20" t="s">
        <v>44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2</v>
      </c>
      <c r="I30" s="9"/>
      <c r="J30" s="11"/>
      <c r="K30" s="20" t="s">
        <v>77</v>
      </c>
    </row>
    <row r="31" spans="1:11" x14ac:dyDescent="0.25">
      <c r="A31" s="40"/>
      <c r="B31" s="20" t="s">
        <v>51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44025</v>
      </c>
    </row>
    <row r="32" spans="1:11" x14ac:dyDescent="0.25">
      <c r="A32" s="48" t="s">
        <v>82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44805</v>
      </c>
      <c r="B33" s="20" t="s">
        <v>51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44832</v>
      </c>
    </row>
    <row r="34" spans="1:11" x14ac:dyDescent="0.25">
      <c r="A34" s="40">
        <v>44835</v>
      </c>
      <c r="B34" s="20" t="s">
        <v>51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49">
        <v>44853</v>
      </c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1"/>
      <c r="B76" s="15"/>
      <c r="C76" s="42"/>
      <c r="D76" s="43"/>
      <c r="E76" s="9"/>
      <c r="F76" s="15"/>
      <c r="G76" s="42" t="str">
        <f>IF(ISBLANK(Table1[[#This Row],[EARNED]]),"",Table1[[#This Row],[EARNED]])</f>
        <v/>
      </c>
      <c r="H76" s="43"/>
      <c r="I76" s="9"/>
      <c r="J76" s="12"/>
      <c r="K7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15.625</v>
      </c>
      <c r="B3" s="11">
        <v>14.625</v>
      </c>
      <c r="D3" s="11"/>
      <c r="E3" s="11">
        <v>2</v>
      </c>
      <c r="F3" s="11">
        <v>50</v>
      </c>
      <c r="G3" s="45">
        <f>SUMIFS(F7:F14,E7:E14,E3)+SUMIFS(D7:D66,C7:C66,F3)+D3</f>
        <v>0.35399999999999998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2024-01-09T02:33:13Z</cp:lastPrinted>
  <dcterms:created xsi:type="dcterms:W3CDTF">2022-10-17T03:06:03Z</dcterms:created>
  <dcterms:modified xsi:type="dcterms:W3CDTF">2024-01-16T04:12:04Z</dcterms:modified>
</cp:coreProperties>
</file>