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END OF TERM\"/>
    </mc:Choice>
  </mc:AlternateContent>
  <xr:revisionPtr revIDLastSave="0" documentId="13_ncr:1_{FBEF8B4D-7B78-4C54-BE9B-F3B4F57CC2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11" i="1"/>
  <c r="G33" i="1"/>
  <c r="G20" i="1"/>
  <c r="G39" i="1" l="1"/>
  <c r="G40" i="1"/>
  <c r="G41" i="1"/>
  <c r="G42" i="1"/>
  <c r="G43" i="1"/>
  <c r="G44" i="1"/>
  <c r="G4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<sst xmlns="http://schemas.openxmlformats.org/spreadsheetml/2006/main" count="63" uniqueCount="56">
  <si>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</si>
  <si>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</si>
  <si>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</si>
  <si>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</si>
  <si>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</si>
  <si>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</si>
  <si>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</si>
  <si>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</si>
  <si>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</si>
  <si>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</si>
  <si>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</si>
  <si>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</si>
  <si>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</si>
  <si>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</si>
  <si>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</si>
  <si>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</si>
  <si>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</si>
  <si>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</si>
  <si>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</si>
  <si>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</si>
  <si>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</si>
  <si>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</si>
  <si>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</si>
  <si>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</si>
  <si>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</si>
  <si>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</si>
  <si>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</si>
  <si>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</si>
  <si>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</si>
  <si>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</si>
  <si>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</si>
  <si>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</si>
  <si>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</si>
  <si>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</si>
  <si>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</si>
  <si>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</si>
  <si>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</si>
  <si>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</si>
  <si>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</si>
  <si>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</si>
  <si>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</si>
  <si>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</si>
  <si>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</si>
  <si>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CAUSAREN, ERIC A</t>
  </si>
  <si>
    <t>ABC PRESIDENT</t>
  </si>
  <si>
    <t>CO-TERMINUS</t>
  </si>
  <si>
    <t>SP/VMO</t>
  </si>
  <si>
    <t>1 - Married (and not separated)</t>
  </si>
  <si>
    <t>2021</t>
  </si>
  <si>
    <t>2022</t>
  </si>
  <si>
    <t>2023</t>
  </si>
  <si>
    <t>FL(5-0-0)</t>
  </si>
  <si>
    <t xml:space="preserve"> *********************NOTHING FOLLOWS***********************</t>
  </si>
  <si>
    <t>DUE TO END OF TERM EFFECTIVE DATE: DECEMBER 16, 2023</t>
  </si>
  <si>
    <t>TOTAL VL = 25.042</t>
  </si>
  <si>
    <t>TOTAL SL = 40.042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</si>
</sst>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"/>
  <sheetViews>
    <sheetView tabSelected="1" zoomScaleNormal="100" workbookViewId="0">
      <pane ySplit="3720" topLeftCell="A38" activePane="bottomLeft"/>
      <selection activeCell="G7" sqref="G7:J7"/>
      <selection pane="bottomLeft" activeCell="I11" sqref="I11:I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43</v>
      </c>
      <c r="C2" s="60"/>
      <c r="D2" s="21" t="s">
        <v>14</v>
      </c>
      <c r="E2" s="10"/>
      <c r="F2" s="67" t="s">
        <v>47</v>
      </c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44</v>
      </c>
      <c r="C3" s="60"/>
      <c r="D3" s="22" t="s">
        <v>13</v>
      </c>
      <c r="F3" s="68">
        <v>44302</v>
      </c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45</v>
      </c>
      <c r="C4" s="60"/>
      <c r="D4" s="22" t="s">
        <v>12</v>
      </c>
      <c r="F4" s="65" t="s">
        <v>46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1">
        <f>SUM(Table1[EARNED])-SUM(Table1[Absence Undertime W/ Pay])+CONVERTION!$A$3</f>
        <v>25.042000000000002</v>
      </c>
      <c r="F9" s="11"/>
      <c r="G9" s="13" t="str">
        <f>IF(ISBLANK(Table1[[#This Row],[EARNED]]),"",Table1[[#This Row],[EARNED]])</f>
        <v/>
      </c>
      <c r="H9" s="11"/>
      <c r="I9" s="71">
        <f>SUM(Table1[[EARNED ]])-SUM(Table1[Absence Undertime  W/ Pay])+CONVERTION!$B$3</f>
        <v>40.042000000000002</v>
      </c>
      <c r="J9" s="11"/>
      <c r="K9" s="20"/>
    </row>
    <row r="10" spans="1:11" x14ac:dyDescent="0.3">
      <c r="A10" s="49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3">
      <c r="A11" s="40">
        <v>44302</v>
      </c>
      <c r="B11" s="20"/>
      <c r="C11" s="13">
        <v>0.625</v>
      </c>
      <c r="D11" s="39"/>
      <c r="E11" s="9">
        <f>SUM(C11,E10)-D11</f>
        <v>0.625</v>
      </c>
      <c r="F11" s="20"/>
      <c r="G11" s="13">
        <f>IF(ISBLANK(Table1[[#This Row],[EARNED]]),"",Table1[[#This Row],[EARNED]])</f>
        <v>0.625</v>
      </c>
      <c r="H11" s="39"/>
      <c r="I11" s="9">
        <f>SUM(G11,I10)-H11</f>
        <v>0.625</v>
      </c>
      <c r="J11" s="11"/>
      <c r="K11" s="20"/>
    </row>
    <row r="12" spans="1:11" x14ac:dyDescent="0.3">
      <c r="A12" s="40">
        <v>44347</v>
      </c>
      <c r="B12" s="20"/>
      <c r="C12" s="13">
        <v>1.25</v>
      </c>
      <c r="D12" s="39"/>
      <c r="E12" s="9">
        <f t="shared" ref="E12:E45" si="0">SUM(C12,E11)-D12</f>
        <v>1.875</v>
      </c>
      <c r="F12" s="20"/>
      <c r="G12" s="13">
        <f>IF(ISBLANK(Table1[[#This Row],[EARNED]]),"",Table1[[#This Row],[EARNED]])</f>
        <v>1.25</v>
      </c>
      <c r="H12" s="39"/>
      <c r="I12" s="9">
        <f t="shared" ref="I12:I45" si="1">SUM(G12,I11)-H12</f>
        <v>1.875</v>
      </c>
      <c r="J12" s="11"/>
      <c r="K12" s="20"/>
    </row>
    <row r="13" spans="1:11" x14ac:dyDescent="0.3">
      <c r="A13" s="40">
        <v>44377</v>
      </c>
      <c r="B13" s="20"/>
      <c r="C13" s="13">
        <v>1.25</v>
      </c>
      <c r="D13" s="39"/>
      <c r="E13" s="9">
        <f t="shared" si="0"/>
        <v>3.125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3.125</v>
      </c>
      <c r="J13" s="11"/>
      <c r="K13" s="20"/>
    </row>
    <row r="14" spans="1:11" x14ac:dyDescent="0.3">
      <c r="A14" s="40">
        <v>44408</v>
      </c>
      <c r="B14" s="20"/>
      <c r="C14" s="13">
        <v>1.25</v>
      </c>
      <c r="D14" s="39"/>
      <c r="E14" s="9">
        <f t="shared" si="0"/>
        <v>4.375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4.375</v>
      </c>
      <c r="J14" s="11"/>
      <c r="K14" s="20"/>
    </row>
    <row r="15" spans="1:11" x14ac:dyDescent="0.3">
      <c r="A15" s="40">
        <v>44439</v>
      </c>
      <c r="B15" s="20"/>
      <c r="C15" s="13">
        <v>1.25</v>
      </c>
      <c r="D15" s="39"/>
      <c r="E15" s="9">
        <f t="shared" si="0"/>
        <v>5.625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5.625</v>
      </c>
      <c r="J15" s="11"/>
      <c r="K15" s="20"/>
    </row>
    <row r="16" spans="1:11" x14ac:dyDescent="0.3">
      <c r="A16" s="40">
        <v>44469</v>
      </c>
      <c r="B16" s="15"/>
      <c r="C16" s="13">
        <v>1.25</v>
      </c>
      <c r="D16" s="42"/>
      <c r="E16" s="9">
        <f t="shared" si="0"/>
        <v>6.875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6.875</v>
      </c>
      <c r="J16" s="12"/>
      <c r="K16" s="15"/>
    </row>
    <row r="17" spans="1:11" x14ac:dyDescent="0.3">
      <c r="A17" s="40">
        <v>44500</v>
      </c>
      <c r="B17" s="20"/>
      <c r="C17" s="13">
        <v>1.25</v>
      </c>
      <c r="D17" s="39"/>
      <c r="E17" s="9">
        <f t="shared" si="0"/>
        <v>8.125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8.125</v>
      </c>
      <c r="J17" s="11"/>
      <c r="K17" s="20"/>
    </row>
    <row r="18" spans="1:11" x14ac:dyDescent="0.3">
      <c r="A18" s="40">
        <v>44530</v>
      </c>
      <c r="B18" s="20"/>
      <c r="C18" s="13">
        <v>1.25</v>
      </c>
      <c r="D18" s="39"/>
      <c r="E18" s="9">
        <f t="shared" si="0"/>
        <v>9.375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9.375</v>
      </c>
      <c r="J18" s="11"/>
      <c r="K18" s="20"/>
    </row>
    <row r="19" spans="1:11" x14ac:dyDescent="0.3">
      <c r="A19" s="40">
        <v>44561</v>
      </c>
      <c r="B19" s="20" t="s">
        <v>51</v>
      </c>
      <c r="C19" s="13">
        <v>1.25</v>
      </c>
      <c r="D19" s="39">
        <v>5</v>
      </c>
      <c r="E19" s="9">
        <f t="shared" si="0"/>
        <v>5.625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10.625</v>
      </c>
      <c r="J19" s="11"/>
      <c r="K19" s="20"/>
    </row>
    <row r="20" spans="1:11" x14ac:dyDescent="0.3">
      <c r="A20" s="49" t="s">
        <v>49</v>
      </c>
      <c r="B20" s="20"/>
      <c r="C20" s="13"/>
      <c r="D20" s="39"/>
      <c r="E20" s="9">
        <f t="shared" si="0"/>
        <v>5.625</v>
      </c>
      <c r="F20" s="20"/>
      <c r="G20" s="13" t="str">
        <f>IF(ISBLANK(Table1[[#This Row],[EARNED]]),"",Table1[[#This Row],[EARNED]])</f>
        <v/>
      </c>
      <c r="H20" s="39"/>
      <c r="I20" s="9">
        <f t="shared" si="1"/>
        <v>10.625</v>
      </c>
      <c r="J20" s="11"/>
      <c r="K20" s="20"/>
    </row>
    <row r="21" spans="1:11" x14ac:dyDescent="0.3">
      <c r="A21" s="40">
        <v>44592</v>
      </c>
      <c r="B21" s="20"/>
      <c r="C21" s="13">
        <v>1.25</v>
      </c>
      <c r="D21" s="39"/>
      <c r="E21" s="9">
        <f t="shared" si="0"/>
        <v>6.875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11.875</v>
      </c>
      <c r="J21" s="11"/>
      <c r="K21" s="20"/>
    </row>
    <row r="22" spans="1:11" x14ac:dyDescent="0.3">
      <c r="A22" s="40">
        <v>44620</v>
      </c>
      <c r="B22" s="20"/>
      <c r="C22" s="13">
        <v>1.25</v>
      </c>
      <c r="D22" s="39"/>
      <c r="E22" s="9">
        <f t="shared" si="0"/>
        <v>8.125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13.125</v>
      </c>
      <c r="J22" s="11"/>
      <c r="K22" s="20"/>
    </row>
    <row r="23" spans="1:11" x14ac:dyDescent="0.3">
      <c r="A23" s="40">
        <v>44651</v>
      </c>
      <c r="B23" s="20"/>
      <c r="C23" s="13">
        <v>1.25</v>
      </c>
      <c r="D23" s="39"/>
      <c r="E23" s="9">
        <f t="shared" si="0"/>
        <v>9.375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14.375</v>
      </c>
      <c r="J23" s="11"/>
      <c r="K23" s="20"/>
    </row>
    <row r="24" spans="1:11" x14ac:dyDescent="0.3">
      <c r="A24" s="40">
        <v>44681</v>
      </c>
      <c r="B24" s="20"/>
      <c r="C24" s="13">
        <v>1.25</v>
      </c>
      <c r="D24" s="39"/>
      <c r="E24" s="9">
        <f t="shared" si="0"/>
        <v>10.625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15.625</v>
      </c>
      <c r="J24" s="11"/>
      <c r="K24" s="20"/>
    </row>
    <row r="25" spans="1:11" x14ac:dyDescent="0.3">
      <c r="A25" s="40">
        <v>44712</v>
      </c>
      <c r="B25" s="20"/>
      <c r="C25" s="13">
        <v>1.25</v>
      </c>
      <c r="D25" s="39"/>
      <c r="E25" s="9">
        <f t="shared" si="0"/>
        <v>11.875</v>
      </c>
      <c r="F25" s="20"/>
      <c r="G25" s="13">
        <f>IF(ISBLANK(Table1[[#This Row],[EARNED]]),"",Table1[[#This Row],[EARNED]])</f>
        <v>1.25</v>
      </c>
      <c r="H25" s="39"/>
      <c r="I25" s="9">
        <f t="shared" si="1"/>
        <v>16.875</v>
      </c>
      <c r="J25" s="11"/>
      <c r="K25" s="20"/>
    </row>
    <row r="26" spans="1:11" x14ac:dyDescent="0.3">
      <c r="A26" s="40">
        <v>44742</v>
      </c>
      <c r="B26" s="20"/>
      <c r="C26" s="13">
        <v>1.25</v>
      </c>
      <c r="D26" s="39"/>
      <c r="E26" s="9">
        <f t="shared" si="0"/>
        <v>13.125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18.125</v>
      </c>
      <c r="J26" s="11"/>
      <c r="K26" s="20"/>
    </row>
    <row r="27" spans="1:11" x14ac:dyDescent="0.3">
      <c r="A27" s="40">
        <v>44773</v>
      </c>
      <c r="B27" s="20"/>
      <c r="C27" s="13">
        <v>1.25</v>
      </c>
      <c r="D27" s="39"/>
      <c r="E27" s="9">
        <f t="shared" si="0"/>
        <v>14.375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19.375</v>
      </c>
      <c r="J27" s="11"/>
      <c r="K27" s="20"/>
    </row>
    <row r="28" spans="1:11" x14ac:dyDescent="0.3">
      <c r="A28" s="40">
        <v>44804</v>
      </c>
      <c r="B28" s="20"/>
      <c r="C28" s="13">
        <v>1.25</v>
      </c>
      <c r="D28" s="39"/>
      <c r="E28" s="9">
        <f t="shared" si="0"/>
        <v>15.625</v>
      </c>
      <c r="F28" s="20"/>
      <c r="G28" s="13">
        <f>IF(ISBLANK(Table1[[#This Row],[EARNED]]),"",Table1[[#This Row],[EARNED]])</f>
        <v>1.25</v>
      </c>
      <c r="H28" s="39"/>
      <c r="I28" s="9">
        <f t="shared" si="1"/>
        <v>20.625</v>
      </c>
      <c r="J28" s="11"/>
      <c r="K28" s="20"/>
    </row>
    <row r="29" spans="1:11" x14ac:dyDescent="0.3">
      <c r="A29" s="40">
        <v>44834</v>
      </c>
      <c r="B29" s="20"/>
      <c r="C29" s="13">
        <v>1.25</v>
      </c>
      <c r="D29" s="39"/>
      <c r="E29" s="9">
        <f t="shared" si="0"/>
        <v>16.875</v>
      </c>
      <c r="F29" s="20"/>
      <c r="G29" s="13">
        <f>IF(ISBLANK(Table1[[#This Row],[EARNED]]),"",Table1[[#This Row],[EARNED]])</f>
        <v>1.25</v>
      </c>
      <c r="H29" s="39"/>
      <c r="I29" s="9">
        <f t="shared" si="1"/>
        <v>21.875</v>
      </c>
      <c r="J29" s="11"/>
      <c r="K29" s="20"/>
    </row>
    <row r="30" spans="1:11" x14ac:dyDescent="0.3">
      <c r="A30" s="40">
        <v>44865</v>
      </c>
      <c r="B30" s="20"/>
      <c r="C30" s="13">
        <v>1.25</v>
      </c>
      <c r="D30" s="39"/>
      <c r="E30" s="9">
        <f t="shared" si="0"/>
        <v>18.125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23.125</v>
      </c>
      <c r="J30" s="11"/>
      <c r="K30" s="20"/>
    </row>
    <row r="31" spans="1:11" x14ac:dyDescent="0.3">
      <c r="A31" s="40">
        <v>44895</v>
      </c>
      <c r="B31" s="20"/>
      <c r="C31" s="13">
        <v>1.25</v>
      </c>
      <c r="D31" s="39"/>
      <c r="E31" s="9">
        <f t="shared" si="0"/>
        <v>19.375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24.375</v>
      </c>
      <c r="J31" s="11"/>
      <c r="K31" s="20"/>
    </row>
    <row r="32" spans="1:11" x14ac:dyDescent="0.3">
      <c r="A32" s="40">
        <v>44926</v>
      </c>
      <c r="B32" s="20" t="s">
        <v>51</v>
      </c>
      <c r="C32" s="13">
        <v>1.25</v>
      </c>
      <c r="D32" s="39">
        <v>5</v>
      </c>
      <c r="E32" s="9">
        <f t="shared" si="0"/>
        <v>15.625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25.625</v>
      </c>
      <c r="J32" s="11"/>
      <c r="K32" s="20"/>
    </row>
    <row r="33" spans="1:11" x14ac:dyDescent="0.3">
      <c r="A33" s="49" t="s">
        <v>50</v>
      </c>
      <c r="B33" s="20"/>
      <c r="C33" s="13"/>
      <c r="D33" s="39"/>
      <c r="E33" s="9">
        <f t="shared" si="0"/>
        <v>15.625</v>
      </c>
      <c r="F33" s="20"/>
      <c r="G33" s="13" t="str">
        <f>IF(ISBLANK(Table1[[#This Row],[EARNED]]),"",Table1[[#This Row],[EARNED]])</f>
        <v/>
      </c>
      <c r="H33" s="39"/>
      <c r="I33" s="9">
        <f t="shared" si="1"/>
        <v>25.625</v>
      </c>
      <c r="J33" s="11"/>
      <c r="K33" s="20"/>
    </row>
    <row r="34" spans="1:11" x14ac:dyDescent="0.3">
      <c r="A34" s="40">
        <v>44957</v>
      </c>
      <c r="B34" s="20"/>
      <c r="C34" s="13">
        <v>1.25</v>
      </c>
      <c r="D34" s="39"/>
      <c r="E34" s="9">
        <f t="shared" si="0"/>
        <v>16.875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26.875</v>
      </c>
      <c r="J34" s="11"/>
      <c r="K34" s="20"/>
    </row>
    <row r="35" spans="1:11" x14ac:dyDescent="0.3">
      <c r="A35" s="40">
        <v>44985</v>
      </c>
      <c r="B35" s="20"/>
      <c r="C35" s="13">
        <v>1.25</v>
      </c>
      <c r="D35" s="39"/>
      <c r="E35" s="9">
        <f t="shared" si="0"/>
        <v>18.125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28.125</v>
      </c>
      <c r="J35" s="11"/>
      <c r="K35" s="20"/>
    </row>
    <row r="36" spans="1:11" x14ac:dyDescent="0.3">
      <c r="A36" s="40">
        <v>45016</v>
      </c>
      <c r="B36" s="20"/>
      <c r="C36" s="13">
        <v>1.25</v>
      </c>
      <c r="D36" s="39"/>
      <c r="E36" s="9">
        <f t="shared" si="0"/>
        <v>19.375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29.375</v>
      </c>
      <c r="J36" s="11"/>
      <c r="K36" s="20"/>
    </row>
    <row r="37" spans="1:11" x14ac:dyDescent="0.3">
      <c r="A37" s="40">
        <v>45046</v>
      </c>
      <c r="B37" s="20"/>
      <c r="C37" s="13">
        <v>1.25</v>
      </c>
      <c r="D37" s="39"/>
      <c r="E37" s="9">
        <f t="shared" si="0"/>
        <v>20.625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30.625</v>
      </c>
      <c r="J37" s="11"/>
      <c r="K37" s="20"/>
    </row>
    <row r="38" spans="1:11" x14ac:dyDescent="0.3">
      <c r="A38" s="40">
        <v>45077</v>
      </c>
      <c r="B38" s="20"/>
      <c r="C38" s="13">
        <v>1.25</v>
      </c>
      <c r="D38" s="39"/>
      <c r="E38" s="9">
        <f t="shared" si="0"/>
        <v>21.875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31.875</v>
      </c>
      <c r="J38" s="11"/>
      <c r="K38" s="20"/>
    </row>
    <row r="39" spans="1:11" x14ac:dyDescent="0.3">
      <c r="A39" s="40">
        <v>45107</v>
      </c>
      <c r="B39" s="20"/>
      <c r="C39" s="13">
        <v>1.25</v>
      </c>
      <c r="D39" s="39"/>
      <c r="E39" s="9">
        <f t="shared" si="0"/>
        <v>23.125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33.125</v>
      </c>
      <c r="J39" s="11"/>
      <c r="K39" s="20"/>
    </row>
    <row r="40" spans="1:11" x14ac:dyDescent="0.3">
      <c r="A40" s="40">
        <v>45138</v>
      </c>
      <c r="B40" s="20"/>
      <c r="C40" s="13">
        <v>1.25</v>
      </c>
      <c r="D40" s="39"/>
      <c r="E40" s="9">
        <f t="shared" si="0"/>
        <v>24.375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34.375</v>
      </c>
      <c r="J40" s="11"/>
      <c r="K40" s="20"/>
    </row>
    <row r="41" spans="1:11" x14ac:dyDescent="0.3">
      <c r="A41" s="40">
        <v>45169</v>
      </c>
      <c r="B41" s="20"/>
      <c r="C41" s="13">
        <v>1.25</v>
      </c>
      <c r="D41" s="39"/>
      <c r="E41" s="9">
        <f t="shared" si="0"/>
        <v>25.625</v>
      </c>
      <c r="F41" s="20"/>
      <c r="G41" s="13">
        <f>IF(ISBLANK(Table1[[#This Row],[EARNED]]),"",Table1[[#This Row],[EARNED]])</f>
        <v>1.25</v>
      </c>
      <c r="H41" s="39"/>
      <c r="I41" s="9">
        <f t="shared" si="1"/>
        <v>35.625</v>
      </c>
      <c r="J41" s="11"/>
      <c r="K41" s="20"/>
    </row>
    <row r="42" spans="1:11" x14ac:dyDescent="0.3">
      <c r="A42" s="40">
        <v>45199</v>
      </c>
      <c r="B42" s="20"/>
      <c r="C42" s="13">
        <v>1.25</v>
      </c>
      <c r="D42" s="39"/>
      <c r="E42" s="9">
        <f t="shared" si="0"/>
        <v>26.875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36.875</v>
      </c>
      <c r="J42" s="11"/>
      <c r="K42" s="20"/>
    </row>
    <row r="43" spans="1:11" x14ac:dyDescent="0.3">
      <c r="A43" s="40">
        <v>45230</v>
      </c>
      <c r="B43" s="20"/>
      <c r="C43" s="13">
        <v>1.25</v>
      </c>
      <c r="D43" s="39"/>
      <c r="E43" s="9">
        <f t="shared" si="0"/>
        <v>28.125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38.125</v>
      </c>
      <c r="J43" s="11"/>
      <c r="K43" s="20"/>
    </row>
    <row r="44" spans="1:11" x14ac:dyDescent="0.3">
      <c r="A44" s="40">
        <v>45260</v>
      </c>
      <c r="B44" s="20"/>
      <c r="C44" s="13">
        <v>1.25</v>
      </c>
      <c r="D44" s="39"/>
      <c r="E44" s="9">
        <f t="shared" si="0"/>
        <v>29.375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39.375</v>
      </c>
      <c r="J44" s="11"/>
      <c r="K44" s="20"/>
    </row>
    <row r="45" spans="1:11" x14ac:dyDescent="0.3">
      <c r="A45" s="40">
        <v>45275</v>
      </c>
      <c r="B45" s="20" t="s">
        <v>51</v>
      </c>
      <c r="C45" s="13">
        <v>0.66700000000000004</v>
      </c>
      <c r="D45" s="39">
        <v>5</v>
      </c>
      <c r="E45" s="9">
        <f t="shared" si="0"/>
        <v>25.042000000000002</v>
      </c>
      <c r="F45" s="20"/>
      <c r="G45" s="13">
        <f>IF(ISBLANK(Table1[[#This Row],[EARNED]]),"",Table1[[#This Row],[EARNED]])</f>
        <v>0.66700000000000004</v>
      </c>
      <c r="H45" s="39"/>
      <c r="I45" s="9">
        <f t="shared" si="1"/>
        <v>40.042000000000002</v>
      </c>
      <c r="J45" s="11"/>
      <c r="K45" s="20"/>
    </row>
    <row r="46" spans="1:11" x14ac:dyDescent="0.3">
      <c r="A46" s="50"/>
      <c r="B46" s="51" t="s">
        <v>53</v>
      </c>
      <c r="C46" s="52"/>
      <c r="D46" s="53"/>
      <c r="E46" s="54"/>
      <c r="F46" s="20"/>
      <c r="G46" s="13"/>
      <c r="H46" s="39"/>
      <c r="I46" s="9"/>
      <c r="J46" s="11"/>
      <c r="K46" s="20"/>
    </row>
    <row r="47" spans="1:11" x14ac:dyDescent="0.3">
      <c r="A47" s="40"/>
      <c r="B47" s="20"/>
      <c r="C47" s="13"/>
      <c r="D47" s="55" t="s">
        <v>54</v>
      </c>
      <c r="E47" s="9"/>
      <c r="F47" s="20"/>
      <c r="G47" s="9"/>
      <c r="H47" s="56" t="s">
        <v>55</v>
      </c>
      <c r="I47" s="9"/>
      <c r="J47" s="11"/>
      <c r="K47" s="20"/>
    </row>
    <row r="48" spans="1:11" x14ac:dyDescent="0.3">
      <c r="A48" s="40"/>
      <c r="B48" s="20"/>
      <c r="C48" s="13" t="s">
        <v>52</v>
      </c>
      <c r="D48" s="39"/>
      <c r="E48" s="9"/>
      <c r="F48" s="20"/>
      <c r="G48" s="52" t="s">
        <v>52</v>
      </c>
      <c r="H48" s="53"/>
      <c r="I48" s="54"/>
      <c r="J48" s="57"/>
      <c r="K48" s="58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15</v>
      </c>
      <c r="K3" s="35">
        <f>J4-1</f>
        <v>14</v>
      </c>
      <c r="L3" s="44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3">
      <c r="A7" s="48">
        <f>SUM(Sheet1!E9,Sheet1!I9)</f>
        <v>65.084000000000003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2024-01-15T05:49:32Z</cp:lastPrinted>
  <dcterms:created xsi:type="dcterms:W3CDTF">2022-10-17T03:06:03Z</dcterms:created>
  <dcterms:modified xsi:type="dcterms:W3CDTF">2024-01-15T05:51:01Z</dcterms:modified>
</cp:coreProperties>
</file>