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CASUAL\LA PICNIC GROVE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5" i="5" l="1"/>
  <c r="F3" i="1" l="1"/>
  <c r="B4" i="1"/>
  <c r="F4" i="1" l="1"/>
  <c r="B3" i="1"/>
  <c r="B2" i="1"/>
  <c r="G62" i="5"/>
  <c r="G49" i="5"/>
  <c r="G36" i="5"/>
  <c r="G23" i="5"/>
  <c r="E9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A7" i="3" s="1"/>
  <c r="K3" i="3"/>
  <c r="L3" i="3" s="1"/>
  <c r="I9" i="1"/>
</calcChain>
</file>

<file path=xl/sharedStrings.xml><?xml version="1.0" encoding="utf-8"?>
<sst xmlns="http://schemas.openxmlformats.org/spreadsheetml/2006/main" count="94" uniqueCount="59">
  <si>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</si>
  <si>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</si>
  <si>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</si>
  <si>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</si>
  <si>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</si>
  <si>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</si>
  <si>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</si>
  <si>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</si>
  <si>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</si>
  <si>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</si>
  <si>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</si>
  <si>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</si>
  <si>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</si>
  <si>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</si>
  <si>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</si>
  <si>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</si>
  <si>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</si>
  <si>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</si>
  <si>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</si>
  <si>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</si>
  <si>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</si>
  <si>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</si>
  <si>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</si>
  <si>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</si>
  <si>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</si>
  <si>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</si>
  <si>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</si>
  <si>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</si>
  <si>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</si>
  <si>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</si>
  <si>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</si>
  <si>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</si>
  <si>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</si>
  <si>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</si>
  <si>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</si>
  <si>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</si>
  <si>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</si>
  <si>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</si>
  <si>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</si>
  <si>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</si>
  <si>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</si>
  <si>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</si>
  <si>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</si>
  <si>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</si>
  <si>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</si>
  <si>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</si>
  <si>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</si>
  <si>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</si>
  <si>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</si>
  <si>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</si>
  <si>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CASTRENCE, DELIA M.</t>
  </si>
  <si>
    <t>TOTAL LEAVE BALANCE</t>
  </si>
  <si>
    <t>UT(0-0-21)</t>
  </si>
  <si>
    <t>UT(0-0-51)</t>
  </si>
  <si>
    <t>UT(0-2-0)</t>
  </si>
  <si>
    <t>UT(0-1-2)</t>
  </si>
  <si>
    <t>UT(0-1-0)</t>
  </si>
  <si>
    <t>UT(0-4-15)</t>
  </si>
  <si>
    <t>UT(0-1-30)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</si>
</sst>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5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5"/>
  <sheetViews>
    <sheetView tabSelected="1" zoomScale="130" zoomScaleNormal="130" workbookViewId="0">
      <pane ySplit="4785" topLeftCell="A61" activePane="bottomLeft"/>
      <selection activeCell="F4" sqref="F4:G4"/>
      <selection pane="bottomLeft" activeCell="E71" sqref="E71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">
        <v>50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25">
      <c r="A3" s="18" t="s">
        <v>15</v>
      </c>
      <c r="B3" s="49"/>
      <c r="C3" s="49"/>
      <c r="D3" s="22" t="s">
        <v>13</v>
      </c>
      <c r="F3" s="53">
        <v>42020</v>
      </c>
      <c r="G3" s="54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49" t="s">
        <v>48</v>
      </c>
      <c r="C4" s="49"/>
      <c r="D4" s="22" t="s">
        <v>12</v>
      </c>
      <c r="F4" s="54"/>
      <c r="G4" s="54"/>
      <c r="H4" s="26" t="s">
        <v>17</v>
      </c>
      <c r="I4" s="26"/>
      <c r="J4" s="54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61.003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87.5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49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49</v>
      </c>
      <c r="C35" s="13">
        <v>1.25</v>
      </c>
      <c r="D35" s="39">
        <v>5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49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49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 t="s">
        <v>58</v>
      </c>
      <c r="C66" s="13">
        <v>1.25</v>
      </c>
      <c r="D66" s="39">
        <v>0.18700000000000003</v>
      </c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44682</v>
      </c>
      <c r="B67" s="20" t="s">
        <v>56</v>
      </c>
      <c r="C67" s="13">
        <v>1.25</v>
      </c>
      <c r="D67" s="39">
        <v>0.125</v>
      </c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44713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44743</v>
      </c>
      <c r="B69" s="20" t="s">
        <v>57</v>
      </c>
      <c r="C69" s="13">
        <v>1.25</v>
      </c>
      <c r="D69" s="39">
        <v>0.53100000000000003</v>
      </c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44774</v>
      </c>
      <c r="B70" s="20" t="s">
        <v>56</v>
      </c>
      <c r="C70" s="13">
        <v>1.25</v>
      </c>
      <c r="D70" s="39">
        <v>0.125</v>
      </c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44805</v>
      </c>
      <c r="B71" s="20" t="s">
        <v>55</v>
      </c>
      <c r="C71" s="13">
        <v>1.25</v>
      </c>
      <c r="D71" s="39">
        <v>0.129</v>
      </c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44835</v>
      </c>
      <c r="B72" s="20" t="s">
        <v>54</v>
      </c>
      <c r="C72" s="13">
        <v>1.25</v>
      </c>
      <c r="D72" s="39">
        <v>0.25</v>
      </c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44866</v>
      </c>
      <c r="B73" s="20" t="s">
        <v>53</v>
      </c>
      <c r="C73" s="13">
        <v>1.25</v>
      </c>
      <c r="D73" s="39">
        <v>0.10600000000000001</v>
      </c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25">
      <c r="A74" s="40">
        <v>44896</v>
      </c>
      <c r="B74" s="20" t="s">
        <v>49</v>
      </c>
      <c r="C74" s="13">
        <v>1.25</v>
      </c>
      <c r="D74" s="39">
        <v>5</v>
      </c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25">
      <c r="A75" s="40"/>
      <c r="B75" s="20" t="s">
        <v>52</v>
      </c>
      <c r="C75" s="13"/>
      <c r="D75" s="39">
        <v>4.4000000000000004E-2</v>
      </c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8" t="s">
        <v>47</v>
      </c>
      <c r="B76" s="20"/>
      <c r="C76" s="13"/>
      <c r="D76" s="39"/>
      <c r="E76" s="9"/>
      <c r="F76" s="20"/>
      <c r="G76" s="13" t="str">
        <f>IF(ISBLANK(Table15[[#This Row],[EARNED]]),"",Table15[[#This Row],[EARNED]])</f>
        <v/>
      </c>
      <c r="H76" s="39"/>
      <c r="I76" s="9"/>
      <c r="J76" s="11"/>
      <c r="K76" s="20"/>
    </row>
    <row r="77" spans="1:11" x14ac:dyDescent="0.25">
      <c r="A77" s="40">
        <v>44927</v>
      </c>
      <c r="B77" s="20"/>
      <c r="C77" s="13">
        <v>1.25</v>
      </c>
      <c r="D77" s="39"/>
      <c r="E77" s="9"/>
      <c r="F77" s="20"/>
      <c r="G77" s="13">
        <f>IF(ISBLANK(Table15[[#This Row],[EARNED]]),"",Table15[[#This Row],[EARNED]])</f>
        <v>1.25</v>
      </c>
      <c r="H77" s="39"/>
      <c r="I77" s="9"/>
      <c r="J77" s="11"/>
      <c r="K77" s="20"/>
    </row>
    <row r="78" spans="1:11" x14ac:dyDescent="0.25">
      <c r="A78" s="40">
        <v>44958</v>
      </c>
      <c r="B78" s="20"/>
      <c r="C78" s="13">
        <v>1.25</v>
      </c>
      <c r="D78" s="39"/>
      <c r="E78" s="9"/>
      <c r="F78" s="20"/>
      <c r="G78" s="13">
        <f>IF(ISBLANK(Table15[[#This Row],[EARNED]]),"",Table15[[#This Row],[EARNED]])</f>
        <v>1.25</v>
      </c>
      <c r="H78" s="39"/>
      <c r="I78" s="9"/>
      <c r="J78" s="11"/>
      <c r="K78" s="20"/>
    </row>
    <row r="79" spans="1:11" x14ac:dyDescent="0.25">
      <c r="A79" s="40">
        <v>44986</v>
      </c>
      <c r="B79" s="20"/>
      <c r="C79" s="13">
        <v>1.25</v>
      </c>
      <c r="D79" s="39"/>
      <c r="E79" s="9"/>
      <c r="F79" s="20"/>
      <c r="G79" s="13">
        <f>IF(ISBLANK(Table15[[#This Row],[EARNED]]),"",Table15[[#This Row],[EARNED]])</f>
        <v>1.25</v>
      </c>
      <c r="H79" s="39"/>
      <c r="I79" s="9"/>
      <c r="J79" s="11"/>
      <c r="K79" s="20"/>
    </row>
    <row r="80" spans="1:11" x14ac:dyDescent="0.25">
      <c r="A80" s="40">
        <v>45017</v>
      </c>
      <c r="B80" s="20"/>
      <c r="C80" s="13">
        <v>1.25</v>
      </c>
      <c r="D80" s="39"/>
      <c r="E80" s="9"/>
      <c r="F80" s="20"/>
      <c r="G80" s="13">
        <f>IF(ISBLANK(Table15[[#This Row],[EARNED]]),"",Table15[[#This Row],[EARNED]])</f>
        <v>1.25</v>
      </c>
      <c r="H80" s="39"/>
      <c r="I80" s="9"/>
      <c r="J80" s="11"/>
      <c r="K80" s="20"/>
    </row>
    <row r="81" spans="1:11" x14ac:dyDescent="0.25">
      <c r="A81" s="40">
        <v>45047</v>
      </c>
      <c r="B81" s="20"/>
      <c r="C81" s="13">
        <v>1.25</v>
      </c>
      <c r="D81" s="39"/>
      <c r="E81" s="9"/>
      <c r="F81" s="20"/>
      <c r="G81" s="13">
        <f>IF(ISBLANK(Table15[[#This Row],[EARNED]]),"",Table15[[#This Row],[EARNED]])</f>
        <v>1.25</v>
      </c>
      <c r="H81" s="39"/>
      <c r="I81" s="9"/>
      <c r="J81" s="11"/>
      <c r="K81" s="20"/>
    </row>
    <row r="82" spans="1:11" x14ac:dyDescent="0.25">
      <c r="A82" s="40">
        <v>45078</v>
      </c>
      <c r="B82" s="20"/>
      <c r="C82" s="13">
        <v>1.25</v>
      </c>
      <c r="D82" s="39"/>
      <c r="E82" s="9"/>
      <c r="F82" s="20"/>
      <c r="G82" s="13">
        <f>IF(ISBLANK(Table15[[#This Row],[EARNED]]),"",Table15[[#This Row],[EARNED]])</f>
        <v>1.25</v>
      </c>
      <c r="H82" s="39"/>
      <c r="I82" s="9"/>
      <c r="J82" s="11"/>
      <c r="K82" s="20"/>
    </row>
    <row r="83" spans="1:11" x14ac:dyDescent="0.25">
      <c r="A83" s="40">
        <v>45108</v>
      </c>
      <c r="B83" s="20"/>
      <c r="C83" s="13">
        <v>1.25</v>
      </c>
      <c r="D83" s="39"/>
      <c r="E83" s="9"/>
      <c r="F83" s="20"/>
      <c r="G83" s="13">
        <f>IF(ISBLANK(Table15[[#This Row],[EARNED]]),"",Table15[[#This Row],[EARNED]])</f>
        <v>1.25</v>
      </c>
      <c r="H83" s="39"/>
      <c r="I83" s="9"/>
      <c r="J83" s="11"/>
      <c r="K83" s="20"/>
    </row>
    <row r="84" spans="1:11" x14ac:dyDescent="0.25">
      <c r="A84" s="40">
        <v>45139</v>
      </c>
      <c r="B84" s="20"/>
      <c r="C84" s="13">
        <v>1.25</v>
      </c>
      <c r="D84" s="39"/>
      <c r="E84" s="9"/>
      <c r="F84" s="20"/>
      <c r="G84" s="13">
        <f>IF(ISBLANK(Table15[[#This Row],[EARNED]]),"",Table15[[#This Row],[EARNED]])</f>
        <v>1.25</v>
      </c>
      <c r="H84" s="39"/>
      <c r="I84" s="9"/>
      <c r="J84" s="11"/>
      <c r="K84" s="20"/>
    </row>
    <row r="85" spans="1:11" x14ac:dyDescent="0.25">
      <c r="A85" s="40">
        <v>45170</v>
      </c>
      <c r="B85" s="20"/>
      <c r="C85" s="13">
        <v>1.25</v>
      </c>
      <c r="D85" s="39"/>
      <c r="E85" s="9"/>
      <c r="F85" s="20"/>
      <c r="G85" s="13">
        <f>IF(ISBLANK(Table15[[#This Row],[EARNED]]),"",Table15[[#This Row],[EARNED]])</f>
        <v>1.25</v>
      </c>
      <c r="H85" s="39"/>
      <c r="I85" s="9"/>
      <c r="J85" s="11"/>
      <c r="K85" s="20"/>
    </row>
    <row r="86" spans="1:11" x14ac:dyDescent="0.25">
      <c r="A86" s="40">
        <v>45200</v>
      </c>
      <c r="B86" s="20"/>
      <c r="C86" s="13">
        <v>1.25</v>
      </c>
      <c r="D86" s="39"/>
      <c r="E86" s="9"/>
      <c r="F86" s="20"/>
      <c r="G86" s="13">
        <f>IF(ISBLANK(Table15[[#This Row],[EARNED]]),"",Table15[[#This Row],[EARNED]])</f>
        <v>1.25</v>
      </c>
      <c r="H86" s="39"/>
      <c r="I86" s="9"/>
      <c r="J86" s="11"/>
      <c r="K86" s="20"/>
    </row>
    <row r="87" spans="1:11" x14ac:dyDescent="0.25">
      <c r="A87" s="40">
        <v>45231</v>
      </c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>
        <v>45261</v>
      </c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>
        <v>45292</v>
      </c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IF(ISBLANK(Table15[[#This Row],[EARNED]]),"",Table15[[#This Row],[EARNED]])</f>
        <v/>
      </c>
      <c r="H134" s="39"/>
      <c r="I134" s="9"/>
      <c r="J134" s="11"/>
      <c r="K134" s="20"/>
    </row>
    <row r="135" spans="1:11" x14ac:dyDescent="0.25">
      <c r="A135" s="41"/>
      <c r="B135" s="15"/>
      <c r="C135" s="42"/>
      <c r="D135" s="43"/>
      <c r="E135" s="9"/>
      <c r="F135" s="15"/>
      <c r="G135" s="42" t="str">
        <f>IF(ISBLANK(Table15[[#This Row],[EARNED]]),"",Table15[[#This Row],[EARNED]])</f>
        <v/>
      </c>
      <c r="H135" s="43"/>
      <c r="I135" s="9"/>
      <c r="J135" s="12"/>
      <c r="K135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zoomScale="150" zoomScaleNormal="150" workbookViewId="0">
      <pane ySplit="5535" topLeftCell="A7" activePane="bottomLeft"/>
      <selection activeCell="B4" sqref="B4:C4"/>
      <selection pane="bottomLeft" activeCell="E19" sqref="E19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tr">
        <f>IF(ISBLANK('2018 LEAVE CREDITS'!B2:C2),"---------",'2018 LEAVE CREDITS'!B2:C2)</f>
        <v>CASTRENCE, DELIA M.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25">
      <c r="A3" s="18" t="s">
        <v>15</v>
      </c>
      <c r="B3" s="49" t="str">
        <f>IF(ISBLANK('2018 LEAVE CREDITS'!B3:C3),"",'2018 LEAVE CREDITS'!B3:C3)</f>
        <v/>
      </c>
      <c r="C3" s="49"/>
      <c r="D3" s="22" t="s">
        <v>13</v>
      </c>
      <c r="F3" s="53">
        <f>IF(ISBLANK('2018 LEAVE CREDITS'!F3:G3),"---------",'2018 LEAVE CREDITS'!F3:G3)</f>
        <v>42020</v>
      </c>
      <c r="G3" s="54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49" t="str">
        <f>IF(ISBLANK('2018 LEAVE CREDITS'!B4:C4),"---------",'2018 LEAVE CREDITS'!B4:C4)</f>
        <v>CASUAL</v>
      </c>
      <c r="C4" s="49"/>
      <c r="D4" s="22" t="s">
        <v>12</v>
      </c>
      <c r="F4" s="54" t="str">
        <f>IF(ISBLANK('2018 LEAVE CREDITS'!F4:G4),"",'2018 LEAVE CREDITS'!F4:G4)</f>
        <v/>
      </c>
      <c r="G4" s="54"/>
      <c r="H4" s="26" t="s">
        <v>17</v>
      </c>
      <c r="I4" s="26"/>
      <c r="J4" s="54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32.125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46.5</v>
      </c>
      <c r="J9" s="11"/>
      <c r="K9" s="20"/>
    </row>
    <row r="10" spans="1:11" x14ac:dyDescent="0.25">
      <c r="A10" s="40"/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/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25">
      <c r="A12" s="40"/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/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/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/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25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32.125</v>
      </c>
      <c r="B3" s="11">
        <v>46.5</v>
      </c>
      <c r="D3"/>
      <c r="E3">
        <v>1</v>
      </c>
      <c r="F3">
        <v>30</v>
      </c>
      <c r="G3" s="47">
        <f>SUMIFS(F7:F14,E7:E14,E3)+SUMIFS(D7:D66,C7:C66,F3)+D3</f>
        <v>0.18700000000000003</v>
      </c>
      <c r="J3" s="1">
        <v>16</v>
      </c>
      <c r="K3" s="35">
        <f>J4-1</f>
        <v>15</v>
      </c>
      <c r="L3" s="45">
        <f>IF($J$4=1,1.25,IF(ISBLANK($J$3),"---",1.25-VLOOKUP($K$3,$I$8:$K$37,2)))</f>
        <v>0.625</v>
      </c>
    </row>
    <row r="4" spans="1:12" hidden="1" x14ac:dyDescent="0.25">
      <c r="G4" s="33"/>
      <c r="J4" s="1" t="str">
        <f>IF(TEXT(J3,"D")=1,1,TEXT(J3,"D"))</f>
        <v>16</v>
      </c>
    </row>
    <row r="5" spans="1:12" x14ac:dyDescent="0.25">
      <c r="J5" s="1"/>
    </row>
    <row r="6" spans="1:12" x14ac:dyDescent="0.25">
      <c r="A6" s="32" t="s">
        <v>51</v>
      </c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0" t="s">
        <v>38</v>
      </c>
      <c r="J6" s="60"/>
      <c r="K6" s="60"/>
      <c r="L6" s="60"/>
    </row>
    <row r="7" spans="1:12" x14ac:dyDescent="0.25">
      <c r="A7" s="9">
        <f>SUM('2018 LEAVE CREDITS'!E9,'2018 LEAVE CREDITS'!I9)</f>
        <v>148.50299999999999</v>
      </c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2024-01-11T05:10:34Z</dcterms:modified>
</cp:coreProperties>
</file>