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MAHOGANY MARKET\"/>
    </mc:Choice>
  </mc:AlternateContent>
  <bookViews>
    <workbookView xWindow="-105" yWindow="-105" windowWidth="23250" windowHeight="12570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" i="5" l="1"/>
  <c r="G68" i="5"/>
  <c r="G70" i="5"/>
  <c r="G72" i="5"/>
  <c r="G75" i="5"/>
  <c r="G77" i="5"/>
  <c r="G79" i="5"/>
  <c r="G81" i="5"/>
  <c r="G83" i="5"/>
  <c r="F3" i="1" l="1"/>
  <c r="B4" i="1"/>
  <c r="B2" i="1" l="1"/>
  <c r="F4" i="1" l="1"/>
  <c r="B3" i="1"/>
  <c r="G62" i="5"/>
  <c r="G49" i="5"/>
  <c r="G36" i="5"/>
  <c r="G23" i="5"/>
  <c r="E9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2" i="5"/>
  <c r="G80" i="5"/>
  <c r="G78" i="5"/>
  <c r="G76" i="5"/>
  <c r="G74" i="5"/>
  <c r="G73" i="5"/>
  <c r="G71" i="5"/>
  <c r="G69" i="5"/>
  <c r="G67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<sst xmlns="http://schemas.openxmlformats.org/spreadsheetml/2006/main" count="134" uniqueCount="88">
  <si>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</si>
  <si>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</si>
  <si>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</si>
  <si>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</si>
  <si>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</si>
  <si>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</si>
  <si>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</si>
  <si>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</si>
  <si>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</si>
  <si>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</si>
  <si>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</si>
  <si>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</si>
  <si>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</si>
  <si>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</si>
  <si>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</si>
  <si>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</si>
  <si>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</si>
  <si>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</si>
  <si>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</si>
  <si>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</si>
  <si>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</si>
  <si>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</si>
  <si>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</si>
  <si>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</si>
  <si>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</si>
  <si>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</si>
  <si>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</si>
  <si>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</si>
  <si>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</si>
  <si>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</si>
  <si>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</si>
  <si>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</si>
  <si>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</si>
  <si>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</si>
  <si>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</si>
  <si>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</si>
  <si>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</si>
  <si>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</si>
  <si>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</si>
  <si>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</si>
  <si>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</si>
  <si>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</si>
  <si>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</si>
  <si>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</si>
  <si>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</si>
  <si>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</si>
  <si>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</si>
  <si>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</si>
  <si>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FL(5-0-0)</t>
  </si>
  <si>
    <t>DESEPEDA, ADELAIDA</t>
  </si>
  <si>
    <t>VL(2-0-0)</t>
  </si>
  <si>
    <t>3/19,20/2018</t>
  </si>
  <si>
    <t>FL(3-0-0)</t>
  </si>
  <si>
    <t>SL(7-0-0)</t>
  </si>
  <si>
    <t>SL(1-0-0)</t>
  </si>
  <si>
    <t>SL(4-0-0)</t>
  </si>
  <si>
    <t>6/28,19, 7/1,2/2019</t>
  </si>
  <si>
    <t>3/21-29/2019</t>
  </si>
  <si>
    <t>3/19,20/2019</t>
  </si>
  <si>
    <t>SL(2-0-0)</t>
  </si>
  <si>
    <t>2/27,28/2020</t>
  </si>
  <si>
    <t>CO-TERMINUS</t>
  </si>
  <si>
    <t>VL(7-0-0)</t>
  </si>
  <si>
    <t>2/6-10,13,14/2023</t>
  </si>
  <si>
    <t>9/14,15/2023</t>
  </si>
  <si>
    <t>A(1-0-0)</t>
  </si>
  <si>
    <t>12/5,6,24,27/2022</t>
  </si>
  <si>
    <t>UT(0-1-22)</t>
  </si>
  <si>
    <t>A(3-0-0)</t>
  </si>
  <si>
    <t>11/1,12,19/2022</t>
  </si>
  <si>
    <t>UT(0-2-16)</t>
  </si>
  <si>
    <t>UT(0-0-33)</t>
  </si>
  <si>
    <t>A(2-0-0)</t>
  </si>
  <si>
    <t>UT(0-0-11)</t>
  </si>
  <si>
    <t>8/1,29/2022</t>
  </si>
  <si>
    <t>9/3,26/2022</t>
  </si>
  <si>
    <t>UT(0-2-15)</t>
  </si>
  <si>
    <t>7/6,15,28/2022</t>
  </si>
  <si>
    <t>6/2,18/2022</t>
  </si>
  <si>
    <t>UT(0-7-2)</t>
  </si>
  <si>
    <t>UT(0-0-14)</t>
  </si>
  <si>
    <t>4/13,15/2022</t>
  </si>
  <si>
    <t>UT(0-0-16)</t>
  </si>
  <si>
    <t>3/12,19,29/2022</t>
  </si>
  <si>
    <t>UT(0-1-58)</t>
  </si>
  <si>
    <t>11/23,24/2023</t>
  </si>
  <si>
    <t>SL(3-0-0)</t>
  </si>
  <si>
    <t>11/27-29/2023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</si>
</sst>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43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3"/>
  <sheetViews>
    <sheetView zoomScale="112" zoomScaleNormal="112" workbookViewId="0">
      <pane ySplit="4065" topLeftCell="A80" activePane="bottomLeft"/>
      <selection activeCell="B4" sqref="B4:C4"/>
      <selection pane="bottomLeft" activeCell="D96" sqref="D9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49</v>
      </c>
      <c r="C2" s="51"/>
      <c r="D2" s="21" t="s">
        <v>14</v>
      </c>
      <c r="E2" s="10"/>
      <c r="F2" s="55"/>
      <c r="G2" s="55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1"/>
      <c r="C3" s="51"/>
      <c r="D3" s="22" t="s">
        <v>13</v>
      </c>
      <c r="F3" s="58">
        <v>40182</v>
      </c>
      <c r="G3" s="52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1" t="s">
        <v>61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42.735999999999997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88.75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 t="s">
        <v>50</v>
      </c>
      <c r="C13" s="13">
        <v>1.25</v>
      </c>
      <c r="D13" s="39">
        <v>2</v>
      </c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 t="s">
        <v>51</v>
      </c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52</v>
      </c>
      <c r="C22" s="13">
        <v>1.25</v>
      </c>
      <c r="D22" s="39">
        <v>3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 t="s">
        <v>50</v>
      </c>
      <c r="C26" s="13">
        <v>1.25</v>
      </c>
      <c r="D26" s="39">
        <v>2</v>
      </c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 t="s">
        <v>58</v>
      </c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52</v>
      </c>
      <c r="C35" s="13">
        <v>1.25</v>
      </c>
      <c r="D35" s="39">
        <v>3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48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48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 t="s">
        <v>68</v>
      </c>
      <c r="C65" s="13">
        <v>1.25</v>
      </c>
      <c r="D65" s="39">
        <v>3</v>
      </c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 t="s">
        <v>83</v>
      </c>
    </row>
    <row r="66" spans="1:11" x14ac:dyDescent="0.25">
      <c r="A66" s="40"/>
      <c r="B66" s="20" t="s">
        <v>84</v>
      </c>
      <c r="C66" s="13"/>
      <c r="D66" s="39">
        <v>0.246</v>
      </c>
      <c r="E66" s="9"/>
      <c r="F66" s="20"/>
      <c r="G66" s="13" t="str">
        <f>IF(ISBLANK(Table15[[#This Row],[EARNED]]),"",Table15[[#This Row],[EARNED]])</f>
        <v/>
      </c>
      <c r="H66" s="39"/>
      <c r="I66" s="9"/>
      <c r="J66" s="11"/>
      <c r="K66" s="20"/>
    </row>
    <row r="67" spans="1:11" x14ac:dyDescent="0.25">
      <c r="A67" s="40">
        <v>44652</v>
      </c>
      <c r="B67" s="20" t="s">
        <v>72</v>
      </c>
      <c r="C67" s="13">
        <v>1.25</v>
      </c>
      <c r="D67" s="39">
        <v>2</v>
      </c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 t="s">
        <v>81</v>
      </c>
    </row>
    <row r="68" spans="1:11" x14ac:dyDescent="0.25">
      <c r="A68" s="40"/>
      <c r="B68" s="20" t="s">
        <v>82</v>
      </c>
      <c r="C68" s="13"/>
      <c r="D68" s="39">
        <v>3.3000000000000015E-2</v>
      </c>
      <c r="E68" s="9"/>
      <c r="F68" s="20"/>
      <c r="G68" s="13" t="str">
        <f>IF(ISBLANK(Table15[[#This Row],[EARNED]]),"",Table15[[#This Row],[EARNED]])</f>
        <v/>
      </c>
      <c r="H68" s="39"/>
      <c r="I68" s="9"/>
      <c r="J68" s="11"/>
      <c r="K68" s="20"/>
    </row>
    <row r="69" spans="1:11" x14ac:dyDescent="0.25">
      <c r="A69" s="40">
        <v>44682</v>
      </c>
      <c r="B69" s="20" t="s">
        <v>65</v>
      </c>
      <c r="C69" s="13">
        <v>1.25</v>
      </c>
      <c r="D69" s="39">
        <v>1</v>
      </c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49">
        <v>44701</v>
      </c>
    </row>
    <row r="70" spans="1:11" x14ac:dyDescent="0.25">
      <c r="A70" s="40"/>
      <c r="B70" s="20" t="s">
        <v>80</v>
      </c>
      <c r="C70" s="13"/>
      <c r="D70" s="39">
        <v>2.9000000000000012E-2</v>
      </c>
      <c r="E70" s="9"/>
      <c r="F70" s="20"/>
      <c r="G70" s="13" t="str">
        <f>IF(ISBLANK(Table15[[#This Row],[EARNED]]),"",Table15[[#This Row],[EARNED]])</f>
        <v/>
      </c>
      <c r="H70" s="39"/>
      <c r="I70" s="9"/>
      <c r="J70" s="11"/>
      <c r="K70" s="49"/>
    </row>
    <row r="71" spans="1:11" x14ac:dyDescent="0.25">
      <c r="A71" s="40">
        <v>44713</v>
      </c>
      <c r="B71" s="20" t="s">
        <v>72</v>
      </c>
      <c r="C71" s="13">
        <v>1.25</v>
      </c>
      <c r="D71" s="39">
        <v>2</v>
      </c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 t="s">
        <v>78</v>
      </c>
    </row>
    <row r="72" spans="1:11" x14ac:dyDescent="0.25">
      <c r="A72" s="40"/>
      <c r="B72" s="20" t="s">
        <v>79</v>
      </c>
      <c r="C72" s="13"/>
      <c r="D72" s="39">
        <v>0.879</v>
      </c>
      <c r="E72" s="9"/>
      <c r="F72" s="20"/>
      <c r="G72" s="13" t="str">
        <f>IF(ISBLANK(Table15[[#This Row],[EARNED]]),"",Table15[[#This Row],[EARNED]])</f>
        <v/>
      </c>
      <c r="H72" s="39"/>
      <c r="I72" s="9"/>
      <c r="J72" s="11"/>
      <c r="K72" s="20"/>
    </row>
    <row r="73" spans="1:11" x14ac:dyDescent="0.25">
      <c r="A73" s="40">
        <v>44743</v>
      </c>
      <c r="B73" s="20" t="s">
        <v>68</v>
      </c>
      <c r="C73" s="13">
        <v>1.25</v>
      </c>
      <c r="D73" s="39">
        <v>3</v>
      </c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 t="s">
        <v>77</v>
      </c>
    </row>
    <row r="74" spans="1:11" x14ac:dyDescent="0.25">
      <c r="A74" s="40">
        <v>44774</v>
      </c>
      <c r="B74" s="20" t="s">
        <v>72</v>
      </c>
      <c r="C74" s="13">
        <v>1.25</v>
      </c>
      <c r="D74" s="39">
        <v>2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 t="s">
        <v>74</v>
      </c>
    </row>
    <row r="75" spans="1:11" x14ac:dyDescent="0.25">
      <c r="A75" s="40"/>
      <c r="B75" s="20" t="s">
        <v>76</v>
      </c>
      <c r="C75" s="13"/>
      <c r="D75" s="39">
        <v>0.28100000000000003</v>
      </c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44805</v>
      </c>
      <c r="B76" s="20" t="s">
        <v>72</v>
      </c>
      <c r="C76" s="13">
        <v>1.25</v>
      </c>
      <c r="D76" s="39">
        <v>2</v>
      </c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 t="s">
        <v>75</v>
      </c>
    </row>
    <row r="77" spans="1:11" x14ac:dyDescent="0.25">
      <c r="A77" s="40"/>
      <c r="B77" s="20" t="s">
        <v>73</v>
      </c>
      <c r="C77" s="13"/>
      <c r="D77" s="39">
        <v>2.3000000000000007E-2</v>
      </c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>
        <v>44835</v>
      </c>
      <c r="B78" s="20" t="s">
        <v>65</v>
      </c>
      <c r="C78" s="13">
        <v>1.25</v>
      </c>
      <c r="D78" s="39">
        <v>1</v>
      </c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49">
        <v>44863</v>
      </c>
    </row>
    <row r="79" spans="1:11" x14ac:dyDescent="0.25">
      <c r="A79" s="40"/>
      <c r="B79" s="20" t="s">
        <v>71</v>
      </c>
      <c r="C79" s="13"/>
      <c r="D79" s="39">
        <v>6.9000000000000006E-2</v>
      </c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49"/>
    </row>
    <row r="80" spans="1:11" x14ac:dyDescent="0.25">
      <c r="A80" s="40">
        <v>44866</v>
      </c>
      <c r="B80" s="20" t="s">
        <v>68</v>
      </c>
      <c r="C80" s="13">
        <v>1.25</v>
      </c>
      <c r="D80" s="39">
        <v>3</v>
      </c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 t="s">
        <v>69</v>
      </c>
    </row>
    <row r="81" spans="1:11" x14ac:dyDescent="0.25">
      <c r="A81" s="40"/>
      <c r="B81" s="20" t="s">
        <v>70</v>
      </c>
      <c r="C81" s="13"/>
      <c r="D81" s="39">
        <v>0.28300000000000003</v>
      </c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>
        <v>44896</v>
      </c>
      <c r="B82" s="20" t="s">
        <v>48</v>
      </c>
      <c r="C82" s="13">
        <v>1.25</v>
      </c>
      <c r="D82" s="39">
        <v>5</v>
      </c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 t="s">
        <v>66</v>
      </c>
    </row>
    <row r="83" spans="1:11" x14ac:dyDescent="0.25">
      <c r="A83" s="40"/>
      <c r="B83" s="20" t="s">
        <v>67</v>
      </c>
      <c r="C83" s="13"/>
      <c r="D83" s="39">
        <v>0.17100000000000001</v>
      </c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8" t="s">
        <v>47</v>
      </c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>
        <v>44927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44958</v>
      </c>
      <c r="B86" s="20"/>
      <c r="C86" s="13">
        <v>1.25</v>
      </c>
      <c r="D86" s="39"/>
      <c r="E86" s="9"/>
      <c r="F86" s="20"/>
      <c r="G86" s="13">
        <f>IF(ISBLANK(Table15[[#This Row],[EARNED]]),"",Table15[[#This Row],[EARNED]])</f>
        <v>1.25</v>
      </c>
      <c r="H86" s="39"/>
      <c r="I86" s="9"/>
      <c r="J86" s="11"/>
      <c r="K86" s="20"/>
    </row>
    <row r="87" spans="1:11" x14ac:dyDescent="0.25">
      <c r="A87" s="40">
        <v>44986</v>
      </c>
      <c r="B87" s="20"/>
      <c r="C87" s="13">
        <v>1.25</v>
      </c>
      <c r="D87" s="39"/>
      <c r="E87" s="9"/>
      <c r="F87" s="20"/>
      <c r="G87" s="13">
        <f>IF(ISBLANK(Table15[[#This Row],[EARNED]]),"",Table15[[#This Row],[EARNED]])</f>
        <v>1.25</v>
      </c>
      <c r="H87" s="39"/>
      <c r="I87" s="9"/>
      <c r="J87" s="11"/>
      <c r="K87" s="20"/>
    </row>
    <row r="88" spans="1:11" x14ac:dyDescent="0.25">
      <c r="A88" s="40">
        <v>45017</v>
      </c>
      <c r="B88" s="20"/>
      <c r="C88" s="13">
        <v>1.25</v>
      </c>
      <c r="D88" s="39"/>
      <c r="E88" s="9"/>
      <c r="F88" s="20"/>
      <c r="G88" s="13">
        <f>IF(ISBLANK(Table15[[#This Row],[EARNED]]),"",Table15[[#This Row],[EARNED]])</f>
        <v>1.25</v>
      </c>
      <c r="H88" s="39"/>
      <c r="I88" s="9"/>
      <c r="J88" s="11"/>
      <c r="K88" s="20"/>
    </row>
    <row r="89" spans="1:11" x14ac:dyDescent="0.25">
      <c r="A89" s="40">
        <v>45047</v>
      </c>
      <c r="B89" s="20"/>
      <c r="C89" s="13">
        <v>1.25</v>
      </c>
      <c r="D89" s="39"/>
      <c r="E89" s="9"/>
      <c r="F89" s="20"/>
      <c r="G89" s="13">
        <f>IF(ISBLANK(Table15[[#This Row],[EARNED]]),"",Table15[[#This Row],[EARNED]])</f>
        <v>1.25</v>
      </c>
      <c r="H89" s="39"/>
      <c r="I89" s="9"/>
      <c r="J89" s="11"/>
      <c r="K89" s="20"/>
    </row>
    <row r="90" spans="1:11" x14ac:dyDescent="0.25">
      <c r="A90" s="40">
        <v>45078</v>
      </c>
      <c r="B90" s="20"/>
      <c r="C90" s="13">
        <v>1.25</v>
      </c>
      <c r="D90" s="39"/>
      <c r="E90" s="9"/>
      <c r="F90" s="20"/>
      <c r="G90" s="13">
        <f>IF(ISBLANK(Table15[[#This Row],[EARNED]]),"",Table15[[#This Row],[EARNED]])</f>
        <v>1.25</v>
      </c>
      <c r="H90" s="39"/>
      <c r="I90" s="9"/>
      <c r="J90" s="11"/>
      <c r="K90" s="20"/>
    </row>
    <row r="91" spans="1:11" x14ac:dyDescent="0.25">
      <c r="A91" s="40">
        <v>45108</v>
      </c>
      <c r="B91" s="20"/>
      <c r="C91" s="13">
        <v>1.25</v>
      </c>
      <c r="D91" s="39"/>
      <c r="E91" s="9"/>
      <c r="F91" s="20"/>
      <c r="G91" s="13">
        <f>IF(ISBLANK(Table15[[#This Row],[EARNED]]),"",Table15[[#This Row],[EARNED]])</f>
        <v>1.25</v>
      </c>
      <c r="H91" s="39"/>
      <c r="I91" s="9"/>
      <c r="J91" s="11"/>
      <c r="K91" s="20"/>
    </row>
    <row r="92" spans="1:11" x14ac:dyDescent="0.25">
      <c r="A92" s="40">
        <v>45139</v>
      </c>
      <c r="B92" s="20"/>
      <c r="C92" s="13">
        <v>1.25</v>
      </c>
      <c r="D92" s="39"/>
      <c r="E92" s="9"/>
      <c r="F92" s="20"/>
      <c r="G92" s="13">
        <f>IF(ISBLANK(Table15[[#This Row],[EARNED]]),"",Table15[[#This Row],[EARNED]])</f>
        <v>1.25</v>
      </c>
      <c r="H92" s="39"/>
      <c r="I92" s="9"/>
      <c r="J92" s="11"/>
      <c r="K92" s="20"/>
    </row>
    <row r="93" spans="1:11" x14ac:dyDescent="0.25">
      <c r="A93" s="40">
        <v>45170</v>
      </c>
      <c r="B93" s="20"/>
      <c r="C93" s="13">
        <v>1.25</v>
      </c>
      <c r="D93" s="39"/>
      <c r="E93" s="9"/>
      <c r="F93" s="20"/>
      <c r="G93" s="13">
        <f>IF(ISBLANK(Table15[[#This Row],[EARNED]]),"",Table15[[#This Row],[EARNED]])</f>
        <v>1.25</v>
      </c>
      <c r="H93" s="39"/>
      <c r="I93" s="9"/>
      <c r="J93" s="11"/>
      <c r="K93" s="20"/>
    </row>
    <row r="94" spans="1:11" x14ac:dyDescent="0.25">
      <c r="A94" s="40">
        <v>45200</v>
      </c>
      <c r="B94" s="20"/>
      <c r="C94" s="13">
        <v>1.25</v>
      </c>
      <c r="D94" s="39"/>
      <c r="E94" s="9"/>
      <c r="F94" s="20"/>
      <c r="G94" s="13">
        <f>IF(ISBLANK(Table15[[#This Row],[EARNED]]),"",Table15[[#This Row],[EARNED]])</f>
        <v>1.25</v>
      </c>
      <c r="H94" s="39"/>
      <c r="I94" s="9"/>
      <c r="J94" s="11"/>
      <c r="K94" s="20"/>
    </row>
    <row r="95" spans="1:11" x14ac:dyDescent="0.25">
      <c r="A95" s="40">
        <v>45231</v>
      </c>
      <c r="B95" s="20"/>
      <c r="C95" s="13">
        <v>1.25</v>
      </c>
      <c r="D95" s="39"/>
      <c r="E95" s="9"/>
      <c r="F95" s="20"/>
      <c r="G95" s="13">
        <f>IF(ISBLANK(Table15[[#This Row],[EARNED]]),"",Table15[[#This Row],[EARNED]])</f>
        <v>1.25</v>
      </c>
      <c r="H95" s="39"/>
      <c r="I95" s="9"/>
      <c r="J95" s="11"/>
      <c r="K95" s="20"/>
    </row>
    <row r="96" spans="1:11" x14ac:dyDescent="0.25">
      <c r="A96" s="40">
        <v>45261</v>
      </c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IF(ISBLANK(Table15[[#This Row],[EARNED]]),"",Table15[[#This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IF(ISBLANK(Table15[[#This Row],[EARNED]]),"",Table15[[#This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IF(ISBLANK(Table15[[#This Row],[EARNED]]),"",Table15[[#This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IF(ISBLANK(Table15[[#This Row],[EARNED]]),"",Table15[[#This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IF(ISBLANK(Table15[[#This Row],[EARNED]]),"",Table15[[#This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IF(ISBLANK(Table15[[#This Row],[EARNED]]),"",Table15[[#This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IF(ISBLANK(Table15[[#This Row],[EARNED]]),"",Table15[[#This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IF(ISBLANK(Table15[[#This Row],[EARNED]]),"",Table15[[#This Row],[EARNED]])</f>
        <v/>
      </c>
      <c r="H142" s="39"/>
      <c r="I142" s="9"/>
      <c r="J142" s="11"/>
      <c r="K142" s="20"/>
    </row>
    <row r="143" spans="1:11" x14ac:dyDescent="0.25">
      <c r="A143" s="41"/>
      <c r="B143" s="15"/>
      <c r="C143" s="42"/>
      <c r="D143" s="43"/>
      <c r="E143" s="9"/>
      <c r="F143" s="15"/>
      <c r="G143" s="42" t="str">
        <f>IF(ISBLANK(Table15[[#This Row],[EARNED]]),"",Table15[[#This Row],[EARNED]])</f>
        <v/>
      </c>
      <c r="H143" s="43"/>
      <c r="I143" s="9"/>
      <c r="J143" s="12"/>
      <c r="K143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tabSelected="1" zoomScale="106" zoomScaleNormal="106" workbookViewId="0">
      <pane ySplit="3900" topLeftCell="A6" activePane="bottomLeft"/>
      <selection activeCell="F3" sqref="F3:G3"/>
      <selection pane="bottomLeft" activeCell="I21" sqref="I2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tr">
        <f>IF(ISBLANK('2018 LEAVE CREDITS'!B2:C2),"---------",'2018 LEAVE CREDITS'!B2:C2)</f>
        <v>DESEPEDA, ADELAIDA</v>
      </c>
      <c r="C2" s="51"/>
      <c r="D2" s="21" t="s">
        <v>14</v>
      </c>
      <c r="E2" s="10"/>
      <c r="F2" s="55"/>
      <c r="G2" s="55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1" t="str">
        <f>IF(ISBLANK('2018 LEAVE CREDITS'!B3:C3),"",'2018 LEAVE CREDITS'!B3:C3)</f>
        <v/>
      </c>
      <c r="C3" s="51"/>
      <c r="D3" s="22" t="s">
        <v>13</v>
      </c>
      <c r="F3" s="58">
        <f>IF(ISBLANK('2018 LEAVE CREDITS'!F3:G3),"---------",'2018 LEAVE CREDITS'!F3:G3)</f>
        <v>40182</v>
      </c>
      <c r="G3" s="52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1" t="str">
        <f>IF(ISBLANK('2018 LEAVE CREDITS'!B4:C4),"---------",'2018 LEAVE CREDITS'!B4:C4)</f>
        <v>CO-TERMINUS</v>
      </c>
      <c r="C4" s="51"/>
      <c r="D4" s="22" t="s">
        <v>12</v>
      </c>
      <c r="F4" s="52" t="str">
        <f>IF(ISBLANK('2018 LEAVE CREDITS'!F4:G4),"",'2018 LEAVE CREDITS'!F4:G4)</f>
        <v/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23.917000000000002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36.417000000000002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43525</v>
      </c>
      <c r="B11" s="20" t="s">
        <v>53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7</v>
      </c>
      <c r="I11" s="9"/>
      <c r="J11" s="11"/>
      <c r="K11" s="20" t="s">
        <v>57</v>
      </c>
    </row>
    <row r="12" spans="1:11" x14ac:dyDescent="0.25">
      <c r="A12" s="40">
        <v>43556</v>
      </c>
      <c r="B12" s="20" t="s">
        <v>54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43563</v>
      </c>
    </row>
    <row r="13" spans="1:11" x14ac:dyDescent="0.25">
      <c r="A13" s="40">
        <v>43617</v>
      </c>
      <c r="B13" s="20" t="s">
        <v>55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4</v>
      </c>
      <c r="I13" s="9"/>
      <c r="J13" s="11"/>
      <c r="K13" s="20" t="s">
        <v>56</v>
      </c>
    </row>
    <row r="14" spans="1:11" x14ac:dyDescent="0.25">
      <c r="A14" s="48" t="s">
        <v>44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43862</v>
      </c>
      <c r="B15" s="20" t="s">
        <v>59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2</v>
      </c>
      <c r="I15" s="9"/>
      <c r="J15" s="11"/>
      <c r="K15" s="20" t="s">
        <v>60</v>
      </c>
    </row>
    <row r="16" spans="1:11" x14ac:dyDescent="0.25">
      <c r="A16" s="41">
        <v>43891</v>
      </c>
      <c r="B16" s="15" t="s">
        <v>54</v>
      </c>
      <c r="C16" s="42"/>
      <c r="D16" s="43"/>
      <c r="E16" s="9"/>
      <c r="F16" s="15"/>
      <c r="G16" s="42" t="str">
        <f>IF(ISBLANK(Table1[[#This Row],[EARNED]]),"",Table1[[#This Row],[EARNED]])</f>
        <v/>
      </c>
      <c r="H16" s="43">
        <v>1</v>
      </c>
      <c r="I16" s="9"/>
      <c r="J16" s="12"/>
      <c r="K16" s="50">
        <v>43893</v>
      </c>
    </row>
    <row r="17" spans="1:11" x14ac:dyDescent="0.25">
      <c r="A17" s="48" t="s">
        <v>47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44927</v>
      </c>
      <c r="B18" s="20" t="s">
        <v>62</v>
      </c>
      <c r="C18" s="13"/>
      <c r="D18" s="39">
        <v>7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 t="s">
        <v>63</v>
      </c>
    </row>
    <row r="19" spans="1:11" x14ac:dyDescent="0.25">
      <c r="A19" s="40">
        <v>45170</v>
      </c>
      <c r="B19" s="20" t="s">
        <v>59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2</v>
      </c>
      <c r="I19" s="9"/>
      <c r="J19" s="11"/>
      <c r="K19" s="20" t="s">
        <v>64</v>
      </c>
    </row>
    <row r="20" spans="1:11" x14ac:dyDescent="0.25">
      <c r="A20" s="40">
        <v>45231</v>
      </c>
      <c r="B20" s="20" t="s">
        <v>59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2</v>
      </c>
      <c r="I20" s="9"/>
      <c r="J20" s="11"/>
      <c r="K20" s="20" t="s">
        <v>85</v>
      </c>
    </row>
    <row r="21" spans="1:11" x14ac:dyDescent="0.25">
      <c r="A21" s="40">
        <v>45261</v>
      </c>
      <c r="B21" s="20" t="s">
        <v>86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3</v>
      </c>
      <c r="I21" s="9"/>
      <c r="J21" s="11"/>
      <c r="K21" s="20" t="s">
        <v>87</v>
      </c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topLeftCell="B1"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30.917000000000002</v>
      </c>
      <c r="B3" s="11">
        <v>58.417000000000002</v>
      </c>
      <c r="D3"/>
      <c r="E3">
        <v>1</v>
      </c>
      <c r="F3">
        <v>58</v>
      </c>
      <c r="G3" s="47">
        <f>SUMIFS(F7:F14,E7:E14,E3)+SUMIFS(D7:D66,C7:C66,F3)+D3</f>
        <v>0.246</v>
      </c>
      <c r="J3" s="1">
        <v>24</v>
      </c>
      <c r="K3" s="35">
        <f>J4-1</f>
        <v>23</v>
      </c>
      <c r="L3" s="45">
        <f>IF($J$4=1,1.25,IF(ISBLANK($J$3),"---",1.25-VLOOKUP($K$3,$I$8:$K$37,2)))</f>
        <v>0.2919999999999997</v>
      </c>
    </row>
    <row r="4" spans="1:12" hidden="1" x14ac:dyDescent="0.25">
      <c r="G4" s="33"/>
      <c r="J4" s="1" t="str">
        <f>IF(TEXT(J3,"D")=1,1,TEXT(J3,"D"))</f>
        <v>24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2023-12-06T03:19:59Z</dcterms:modified>
</cp:coreProperties>
</file>