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"/>
    </mc:Choice>
  </mc:AlternateContent>
  <xr:revisionPtr revIDLastSave="0" documentId="13_ncr:1_{2677450F-2D5E-4C5A-AF31-2E9C025FDA93}" xr6:coauthVersionLast="47" xr6:coauthVersionMax="47" xr10:uidLastSave="{00000000-0000-0000-0000-000000000000}"/>
  <bookViews>
    <workbookView xWindow="0" yWindow="0" windowWidth="11520" windowHeight="12360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5" l="1"/>
  <c r="F3" i="1" l="1"/>
  <c r="B4" i="1"/>
  <c r="F4" i="1" l="1"/>
  <c r="B3" i="1"/>
  <c r="B2" i="1"/>
  <c r="G62" i="5"/>
  <c r="G49" i="5"/>
  <c r="G36" i="5"/>
  <c r="G23" i="5"/>
  <c r="E9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<sst xmlns="http://schemas.openxmlformats.org/spreadsheetml/2006/main" count="112" uniqueCount="71">
  <si>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</si>
  <si>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</si>
  <si>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</si>
  <si>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</si>
  <si>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</si>
  <si>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</si>
  <si>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</si>
  <si>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</si>
  <si>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</si>
  <si>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</si>
  <si>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</si>
  <si>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</si>
  <si>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</si>
  <si>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</si>
  <si>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</si>
  <si>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</si>
  <si>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</si>
  <si>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</si>
  <si>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</si>
  <si>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</si>
  <si>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</si>
  <si>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</si>
  <si>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</si>
  <si>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</si>
  <si>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</si>
  <si>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</si>
  <si>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</si>
  <si>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</si>
  <si>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</si>
  <si>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</si>
  <si>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</si>
  <si>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</si>
  <si>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</si>
  <si>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</si>
  <si>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</si>
  <si>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</si>
  <si>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</si>
  <si>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</si>
  <si>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</si>
  <si>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</si>
  <si>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</si>
  <si>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</si>
  <si>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</si>
  <si>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</si>
  <si>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</si>
  <si>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</si>
  <si>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</si>
  <si>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</si>
  <si>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</si>
  <si>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</si>
  <si>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VARGAS, ARNOLD</t>
  </si>
  <si>
    <t>SL(2-0-0)</t>
  </si>
  <si>
    <t>5/16,21/2022</t>
  </si>
  <si>
    <t>5/27,28/2022</t>
  </si>
  <si>
    <t>SL(1-0-0)</t>
  </si>
  <si>
    <t>SL(3-0-0)</t>
  </si>
  <si>
    <t>7/9,16,23/2022</t>
  </si>
  <si>
    <t>1/21,28/2023</t>
  </si>
  <si>
    <t>ONT</t>
  </si>
  <si>
    <t>4/2,5,7/2023</t>
  </si>
  <si>
    <t>4/9,16/2023</t>
  </si>
  <si>
    <t>VL(5-0-0)</t>
  </si>
  <si>
    <t>5/31-6/5/2023</t>
  </si>
  <si>
    <t>6/-10/2023</t>
  </si>
  <si>
    <t>TOTAL LEAVE BALANCE</t>
  </si>
  <si>
    <t>10/13 - 11-07/2023</t>
  </si>
  <si>
    <t>SL(14-0-0)</t>
  </si>
  <si>
    <t xml:space="preserve"> *********************NOTHING FOLLOWS***********************</t>
  </si>
  <si>
    <t>DECEASED DATE: NOVEMBER 07, 2023</t>
  </si>
  <si>
    <t>TOTAL VL = 52.833</t>
  </si>
  <si>
    <t>TOTAL SL = 57.833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</si>
</sst>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5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Continuous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17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17"/>
  <sheetViews>
    <sheetView tabSelected="1" zoomScale="110" zoomScaleNormal="110" workbookViewId="0">
      <pane ySplit="4056" topLeftCell="A82"/>
      <selection activeCell="I9" sqref="I9"/>
      <selection pane="bottomLeft" activeCell="D93" sqref="D9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7" t="s">
        <v>50</v>
      </c>
      <c r="C2" s="57"/>
      <c r="D2" s="21" t="s">
        <v>14</v>
      </c>
      <c r="E2" s="10"/>
      <c r="F2" s="58"/>
      <c r="G2" s="58"/>
      <c r="H2" s="28" t="s">
        <v>10</v>
      </c>
      <c r="I2" s="25"/>
      <c r="J2" s="59"/>
      <c r="K2" s="60"/>
    </row>
    <row r="3" spans="1:11" x14ac:dyDescent="0.3">
      <c r="A3" s="18" t="s">
        <v>15</v>
      </c>
      <c r="B3" s="57"/>
      <c r="C3" s="57"/>
      <c r="D3" s="22" t="s">
        <v>13</v>
      </c>
      <c r="F3" s="61">
        <v>43101</v>
      </c>
      <c r="G3" s="62"/>
      <c r="H3" s="26" t="s">
        <v>11</v>
      </c>
      <c r="I3" s="26"/>
      <c r="J3" s="63"/>
      <c r="K3" s="64"/>
    </row>
    <row r="4" spans="1:11" ht="14.4" customHeight="1" x14ac:dyDescent="0.3">
      <c r="A4" s="18" t="s">
        <v>16</v>
      </c>
      <c r="B4" s="57" t="s">
        <v>48</v>
      </c>
      <c r="C4" s="57"/>
      <c r="D4" s="22" t="s">
        <v>12</v>
      </c>
      <c r="F4" s="62" t="s">
        <v>58</v>
      </c>
      <c r="G4" s="62"/>
      <c r="H4" s="26" t="s">
        <v>17</v>
      </c>
      <c r="I4" s="26"/>
      <c r="J4" s="62"/>
      <c r="K4" s="6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6" t="s">
        <v>8</v>
      </c>
      <c r="D7" s="66"/>
      <c r="E7" s="66"/>
      <c r="F7" s="66"/>
      <c r="G7" s="66" t="s">
        <v>7</v>
      </c>
      <c r="H7" s="66"/>
      <c r="I7" s="66"/>
      <c r="J7" s="6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52.832999999999998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57.832999999999998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 t="s">
        <v>51</v>
      </c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>
        <v>2</v>
      </c>
      <c r="I67" s="9"/>
      <c r="J67" s="11"/>
      <c r="K67" s="20" t="s">
        <v>52</v>
      </c>
    </row>
    <row r="68" spans="1:11" x14ac:dyDescent="0.3">
      <c r="A68" s="40"/>
      <c r="B68" s="20" t="s">
        <v>51</v>
      </c>
      <c r="C68" s="13"/>
      <c r="D68" s="39"/>
      <c r="E68" s="9"/>
      <c r="F68" s="20"/>
      <c r="G68" s="13" t="str">
        <f>IF(ISBLANK(Table15[[#This Row],[EARNED]]),"",Table15[[#This Row],[EARNED]])</f>
        <v/>
      </c>
      <c r="H68" s="39">
        <v>2</v>
      </c>
      <c r="I68" s="9"/>
      <c r="J68" s="11"/>
      <c r="K68" s="20" t="s">
        <v>53</v>
      </c>
    </row>
    <row r="69" spans="1:11" x14ac:dyDescent="0.3">
      <c r="A69" s="40">
        <v>44713</v>
      </c>
      <c r="B69" s="20" t="s">
        <v>54</v>
      </c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>
        <v>1</v>
      </c>
      <c r="I69" s="9"/>
      <c r="J69" s="11"/>
      <c r="K69" s="49">
        <v>44712</v>
      </c>
    </row>
    <row r="70" spans="1:11" x14ac:dyDescent="0.3">
      <c r="A70" s="40">
        <v>44743</v>
      </c>
      <c r="B70" s="20" t="s">
        <v>55</v>
      </c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>
        <v>3</v>
      </c>
      <c r="I70" s="9"/>
      <c r="J70" s="11"/>
      <c r="K70" s="20" t="s">
        <v>56</v>
      </c>
    </row>
    <row r="71" spans="1:11" x14ac:dyDescent="0.3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44866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>
        <v>44896</v>
      </c>
      <c r="B75" s="20" t="s">
        <v>49</v>
      </c>
      <c r="C75" s="13">
        <v>1.25</v>
      </c>
      <c r="D75" s="39">
        <v>5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3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>
        <v>44957</v>
      </c>
      <c r="B77" s="20" t="s">
        <v>51</v>
      </c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>
        <v>2</v>
      </c>
      <c r="I77" s="9"/>
      <c r="J77" s="11"/>
      <c r="K77" s="20" t="s">
        <v>57</v>
      </c>
    </row>
    <row r="78" spans="1:11" x14ac:dyDescent="0.3">
      <c r="A78" s="40">
        <v>44985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45016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45046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45077</v>
      </c>
      <c r="B81" s="20" t="s">
        <v>55</v>
      </c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>
        <v>3</v>
      </c>
      <c r="I81" s="9"/>
      <c r="J81" s="11"/>
      <c r="K81" s="20" t="s">
        <v>59</v>
      </c>
    </row>
    <row r="82" spans="1:11" x14ac:dyDescent="0.3">
      <c r="A82" s="40"/>
      <c r="B82" s="20" t="s">
        <v>51</v>
      </c>
      <c r="C82" s="13"/>
      <c r="D82" s="39"/>
      <c r="E82" s="9"/>
      <c r="F82" s="20"/>
      <c r="G82" s="13" t="str">
        <f>IF(ISBLANK(Table15[[#This Row],[EARNED]]),"",Table15[[#This Row],[EARNED]])</f>
        <v/>
      </c>
      <c r="H82" s="39">
        <v>2</v>
      </c>
      <c r="I82" s="9"/>
      <c r="J82" s="11"/>
      <c r="K82" s="20" t="s">
        <v>60</v>
      </c>
    </row>
    <row r="83" spans="1:11" x14ac:dyDescent="0.3">
      <c r="A83" s="40"/>
      <c r="B83" s="20" t="s">
        <v>54</v>
      </c>
      <c r="C83" s="13"/>
      <c r="D83" s="39"/>
      <c r="E83" s="9"/>
      <c r="F83" s="20"/>
      <c r="G83" s="13" t="str">
        <f>IF(ISBLANK(Table15[[#This Row],[EARNED]]),"",Table15[[#This Row],[EARNED]])</f>
        <v/>
      </c>
      <c r="H83" s="39">
        <v>1</v>
      </c>
      <c r="I83" s="9"/>
      <c r="J83" s="11"/>
      <c r="K83" s="49">
        <v>45044</v>
      </c>
    </row>
    <row r="84" spans="1:11" x14ac:dyDescent="0.3">
      <c r="A84" s="40"/>
      <c r="B84" s="20" t="s">
        <v>61</v>
      </c>
      <c r="C84" s="13"/>
      <c r="D84" s="39">
        <v>5</v>
      </c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 t="s">
        <v>62</v>
      </c>
    </row>
    <row r="85" spans="1:11" x14ac:dyDescent="0.3">
      <c r="A85" s="40"/>
      <c r="B85" s="20" t="s">
        <v>61</v>
      </c>
      <c r="C85" s="13"/>
      <c r="D85" s="39">
        <v>5</v>
      </c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 t="s">
        <v>63</v>
      </c>
    </row>
    <row r="86" spans="1:11" x14ac:dyDescent="0.3">
      <c r="A86" s="40">
        <v>45107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3">
      <c r="A87" s="40">
        <v>45138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3">
      <c r="A88" s="40">
        <v>45169</v>
      </c>
      <c r="B88" s="20"/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3">
      <c r="A89" s="40">
        <v>45199</v>
      </c>
      <c r="B89" s="20"/>
      <c r="C89" s="13">
        <v>1.25</v>
      </c>
      <c r="D89" s="39"/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20"/>
    </row>
    <row r="90" spans="1:11" x14ac:dyDescent="0.3">
      <c r="A90" s="40">
        <v>45230</v>
      </c>
      <c r="B90" s="20"/>
      <c r="C90" s="13">
        <v>1.25</v>
      </c>
      <c r="D90" s="39"/>
      <c r="E90" s="9"/>
      <c r="F90" s="20"/>
      <c r="G90" s="13">
        <f>IF(ISBLANK(Table15[[#This Row],[EARNED]]),"",Table15[[#This Row],[EARNED]])</f>
        <v>1.25</v>
      </c>
      <c r="H90" s="39"/>
      <c r="I90" s="9"/>
      <c r="J90" s="11"/>
      <c r="K90" s="20"/>
    </row>
    <row r="91" spans="1:11" x14ac:dyDescent="0.3">
      <c r="A91" s="40">
        <v>45236</v>
      </c>
      <c r="B91" s="20" t="s">
        <v>66</v>
      </c>
      <c r="C91" s="13">
        <v>0.33299999999999974</v>
      </c>
      <c r="D91" s="39"/>
      <c r="E91" s="9"/>
      <c r="F91" s="20"/>
      <c r="G91" s="13">
        <f>IF(ISBLANK(Table15[[#This Row],[EARNED]]),"",Table15[[#This Row],[EARNED]])</f>
        <v>0.33299999999999974</v>
      </c>
      <c r="H91" s="39">
        <v>14</v>
      </c>
      <c r="I91" s="9"/>
      <c r="J91" s="11"/>
      <c r="K91" s="20" t="s">
        <v>65</v>
      </c>
    </row>
    <row r="92" spans="1:11" x14ac:dyDescent="0.3">
      <c r="A92" s="50"/>
      <c r="B92" s="51" t="s">
        <v>68</v>
      </c>
      <c r="C92" s="52"/>
      <c r="D92" s="53"/>
      <c r="E92" s="54"/>
      <c r="F92" s="11"/>
      <c r="G92" s="13"/>
      <c r="H92" s="11"/>
      <c r="I92" s="9"/>
      <c r="J92" s="11"/>
      <c r="K92" s="20"/>
    </row>
    <row r="93" spans="1:11" x14ac:dyDescent="0.3">
      <c r="A93" s="40"/>
      <c r="B93" s="11"/>
      <c r="C93" s="13"/>
      <c r="D93" s="55" t="s">
        <v>69</v>
      </c>
      <c r="E93" s="9"/>
      <c r="F93" s="11"/>
      <c r="G93" s="13"/>
      <c r="H93" s="55" t="s">
        <v>70</v>
      </c>
      <c r="I93" s="9"/>
      <c r="J93" s="11"/>
      <c r="K93" s="20"/>
    </row>
    <row r="94" spans="1:11" x14ac:dyDescent="0.3">
      <c r="A94" s="40"/>
      <c r="B94" s="11"/>
      <c r="C94" s="13" t="s">
        <v>67</v>
      </c>
      <c r="D94" s="11"/>
      <c r="E94" s="9"/>
      <c r="F94" s="11"/>
      <c r="G94" s="52" t="s">
        <v>67</v>
      </c>
      <c r="H94" s="53"/>
      <c r="I94" s="54"/>
      <c r="J94" s="53"/>
      <c r="K94" s="56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10" zoomScaleNormal="110" workbookViewId="0">
      <pane ySplit="4056" topLeftCell="A3" activePane="bottomLeft"/>
      <selection activeCell="B4" sqref="B4:C4"/>
      <selection pane="bottomLeft" activeCell="E13" sqref="E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7" t="str">
        <f>IF(ISBLANK('2018 LEAVE CREDITS'!B2:C2),"---------",'2018 LEAVE CREDITS'!B2:C2)</f>
        <v>VARGAS, ARNOLD</v>
      </c>
      <c r="C2" s="57"/>
      <c r="D2" s="21" t="s">
        <v>14</v>
      </c>
      <c r="E2" s="10"/>
      <c r="F2" s="58"/>
      <c r="G2" s="58"/>
      <c r="H2" s="28" t="s">
        <v>10</v>
      </c>
      <c r="I2" s="25"/>
      <c r="J2" s="59"/>
      <c r="K2" s="60"/>
    </row>
    <row r="3" spans="1:11" x14ac:dyDescent="0.3">
      <c r="A3" s="18" t="s">
        <v>15</v>
      </c>
      <c r="B3" s="57" t="str">
        <f>IF(ISBLANK('2018 LEAVE CREDITS'!B3:C3),"",'2018 LEAVE CREDITS'!B3:C3)</f>
        <v/>
      </c>
      <c r="C3" s="57"/>
      <c r="D3" s="22" t="s">
        <v>13</v>
      </c>
      <c r="F3" s="61">
        <f>IF(ISBLANK('2018 LEAVE CREDITS'!F3:G3),"---------",'2018 LEAVE CREDITS'!F3:G3)</f>
        <v>43101</v>
      </c>
      <c r="G3" s="62"/>
      <c r="H3" s="26" t="s">
        <v>11</v>
      </c>
      <c r="I3" s="26"/>
      <c r="J3" s="63"/>
      <c r="K3" s="64"/>
    </row>
    <row r="4" spans="1:11" ht="14.4" customHeight="1" x14ac:dyDescent="0.3">
      <c r="A4" s="18" t="s">
        <v>16</v>
      </c>
      <c r="B4" s="57" t="str">
        <f>IF(ISBLANK('2018 LEAVE CREDITS'!B4:C4),"---------",'2018 LEAVE CREDITS'!B4:C4)</f>
        <v>CASUAL</v>
      </c>
      <c r="C4" s="57"/>
      <c r="D4" s="22" t="s">
        <v>12</v>
      </c>
      <c r="F4" s="62" t="str">
        <f>IF(ISBLANK('2018 LEAVE CREDITS'!F4:G4),"",'2018 LEAVE CREDITS'!F4:G4)</f>
        <v>ONT</v>
      </c>
      <c r="G4" s="62"/>
      <c r="H4" s="26" t="s">
        <v>17</v>
      </c>
      <c r="I4" s="26"/>
      <c r="J4" s="62"/>
      <c r="K4" s="6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6" t="s">
        <v>8</v>
      </c>
      <c r="D7" s="66"/>
      <c r="E7" s="66"/>
      <c r="F7" s="66"/>
      <c r="G7" s="66" t="s">
        <v>7</v>
      </c>
      <c r="H7" s="66"/>
      <c r="I7" s="66"/>
      <c r="J7" s="6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14" sqref="B14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23</v>
      </c>
      <c r="K3" s="35">
        <f>J4-1</f>
        <v>22</v>
      </c>
      <c r="L3" s="45">
        <f>IF($J$4=1,1.25,IF(ISBLANK($J$3),"---",1.25-VLOOKUP($K$3,$I$8:$K$37,2)))</f>
        <v>0.33299999999999974</v>
      </c>
    </row>
    <row r="4" spans="1:12" hidden="1" x14ac:dyDescent="0.3">
      <c r="G4" s="33"/>
      <c r="J4" s="1" t="str">
        <f>IF(TEXT(J3,"D")=1,1,TEXT(J3,"D"))</f>
        <v>23</v>
      </c>
    </row>
    <row r="5" spans="1:12" x14ac:dyDescent="0.3">
      <c r="J5" s="1"/>
    </row>
    <row r="6" spans="1:12" x14ac:dyDescent="0.3">
      <c r="A6" s="2" t="s">
        <v>64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8" t="s">
        <v>38</v>
      </c>
      <c r="J6" s="68"/>
      <c r="K6" s="68"/>
      <c r="L6" s="68"/>
    </row>
    <row r="7" spans="1:12" x14ac:dyDescent="0.3">
      <c r="A7" s="11">
        <f>SUM('2018 LEAVE CREDITS'!E9,'2018 LEAVE CREDITS'!I9)</f>
        <v>110.666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2023-11-20T01:52:06Z</cp:lastPrinted>
  <dcterms:created xsi:type="dcterms:W3CDTF">2022-10-17T03:06:03Z</dcterms:created>
  <dcterms:modified xsi:type="dcterms:W3CDTF">2023-12-04T07:39:36Z</dcterms:modified>
</cp:coreProperties>
</file>