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CHO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4" i="1" l="1"/>
  <c r="G13" i="1" l="1"/>
  <c r="G15" i="1" l="1"/>
  <c r="G17" i="1" l="1"/>
  <c r="G24" i="1" l="1"/>
  <c r="G21" i="1"/>
  <c r="G20" i="1"/>
  <c r="G18" i="1"/>
  <c r="G45" i="1" l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3" i="3"/>
  <c r="G23" i="1"/>
  <c r="G25" i="1"/>
  <c r="G26" i="1"/>
  <c r="G27" i="1"/>
  <c r="G28" i="1"/>
  <c r="G29" i="1"/>
  <c r="G30" i="1"/>
  <c r="G31" i="1"/>
  <c r="G32" i="1"/>
  <c r="G33" i="1"/>
  <c r="G35" i="1"/>
  <c r="G36" i="1"/>
  <c r="G37" i="1"/>
  <c r="G38" i="1"/>
  <c r="G39" i="1"/>
  <c r="G40" i="1"/>
  <c r="G41" i="1"/>
  <c r="G42" i="1"/>
  <c r="G43" i="1"/>
  <c r="G44" i="1"/>
  <c r="G10" i="1"/>
  <c r="G11" i="1"/>
  <c r="G12" i="1"/>
  <c r="G14" i="1"/>
  <c r="G16" i="1"/>
  <c r="G19" i="1"/>
  <c r="G22" i="1"/>
  <c r="J4" i="3"/>
  <c r="E9" i="1"/>
  <c r="G9" i="1"/>
  <c r="K3" i="3" l="1"/>
  <c r="L3" i="3" s="1"/>
  <c r="I9" i="1"/>
  <c r="A7" i="3" s="1"/>
</calcChain>
</file>

<file path=xl/sharedStrings.xml><?xml version="1.0" encoding="utf-8"?>
<sst xmlns="http://schemas.openxmlformats.org/spreadsheetml/2006/main" count="78" uniqueCount="67">
  <si>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</si>
  <si>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</si>
  <si>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</si>
  <si>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</si>
  <si>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</si>
  <si>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</si>
  <si>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</si>
  <si>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</si>
  <si>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</si>
  <si>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</si>
  <si>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</si>
  <si>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</si>
  <si>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</si>
  <si>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</si>
  <si>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</si>
  <si>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</si>
  <si>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</si>
  <si>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</si>
  <si>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</si>
  <si>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</si>
  <si>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</si>
  <si>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</si>
  <si>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</si>
  <si>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</si>
  <si>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</si>
  <si>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</si>
  <si>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</si>
  <si>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</si>
  <si>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</si>
  <si>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</si>
  <si>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</si>
  <si>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</si>
  <si>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</si>
  <si>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</si>
  <si>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</si>
  <si>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</si>
  <si>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</si>
  <si>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</si>
  <si>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</si>
  <si>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</si>
  <si>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</si>
  <si>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</si>
  <si>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TOTAL LEAVE</t>
  </si>
  <si>
    <t>BATHAN, FRANNIE PASAO</t>
  </si>
  <si>
    <t>PERMANENT</t>
  </si>
  <si>
    <t>CHO</t>
  </si>
  <si>
    <t>2022</t>
  </si>
  <si>
    <t>2023</t>
  </si>
  <si>
    <t>SL(1-0-0)</t>
  </si>
  <si>
    <t>SL(2-0-0)</t>
  </si>
  <si>
    <t>1/17,19/2023</t>
  </si>
  <si>
    <t>1/24,26/2023</t>
  </si>
  <si>
    <t>VL(1-0-0)</t>
  </si>
  <si>
    <t>VL(2-0-0)</t>
  </si>
  <si>
    <t>3/13,14/2023</t>
  </si>
  <si>
    <t>3/20,21/2023</t>
  </si>
  <si>
    <t>4/18,26/2023</t>
  </si>
  <si>
    <t>A(4-0-0)</t>
  </si>
  <si>
    <t>12/2,6,15,19/2022</t>
  </si>
  <si>
    <t>UT(0-2-11)</t>
  </si>
  <si>
    <t>A(1-0-0)</t>
  </si>
  <si>
    <t>UT(0-0-45)</t>
  </si>
  <si>
    <t>UT(0-0-24)</t>
  </si>
  <si>
    <t>8/8,10/2023</t>
  </si>
  <si>
    <t>2024</t>
  </si>
  <si>
    <t>SL(5-0-0)</t>
  </si>
  <si>
    <t>10/16,23-26/2023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</si>
</sst>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"/>
    <numFmt numFmtId="165" formatCode="mm/dd/yy;@"/>
    <numFmt numFmtId="166" formatCode="###\-###\-###"/>
    <numFmt numFmtId="167" formatCode="&quot;CM&quot;\-#######"/>
    <numFmt numFmtId="168" formatCode="#,##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8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-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39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9"/>
  <sheetViews>
    <sheetView tabSelected="1" zoomScaleNormal="100" workbookViewId="0">
      <pane ySplit="3690" topLeftCell="A16" activePane="bottomLeft"/>
      <selection activeCell="F4" sqref="F4:G4"/>
      <selection pane="bottomLeft" activeCell="K32" sqref="K32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4" t="s">
        <v>43</v>
      </c>
      <c r="C2" s="54"/>
      <c r="D2" s="21" t="s">
        <v>14</v>
      </c>
      <c r="E2" s="10"/>
      <c r="F2" s="61"/>
      <c r="G2" s="61"/>
      <c r="H2" s="28" t="s">
        <v>10</v>
      </c>
      <c r="I2" s="25"/>
      <c r="J2" s="55"/>
      <c r="K2" s="56"/>
    </row>
    <row r="3" spans="1:11" x14ac:dyDescent="0.25">
      <c r="A3" s="18" t="s">
        <v>15</v>
      </c>
      <c r="B3" s="54"/>
      <c r="C3" s="54"/>
      <c r="D3" s="22" t="s">
        <v>13</v>
      </c>
      <c r="F3" s="62">
        <v>44820</v>
      </c>
      <c r="G3" s="59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54" t="s">
        <v>44</v>
      </c>
      <c r="C4" s="54"/>
      <c r="D4" s="22" t="s">
        <v>12</v>
      </c>
      <c r="F4" s="59" t="s">
        <v>45</v>
      </c>
      <c r="G4" s="59"/>
      <c r="H4" s="26" t="s">
        <v>17</v>
      </c>
      <c r="I4" s="26"/>
      <c r="J4" s="59"/>
      <c r="K4" s="60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4.4580000000000002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1.875</v>
      </c>
      <c r="J9" s="11"/>
      <c r="K9" s="20"/>
    </row>
    <row r="10" spans="1:11" x14ac:dyDescent="0.25">
      <c r="A10" s="51" t="s">
        <v>46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48"/>
    </row>
    <row r="11" spans="1:11" x14ac:dyDescent="0.25">
      <c r="A11" s="40">
        <v>44820</v>
      </c>
      <c r="B11" s="20"/>
      <c r="C11" s="13">
        <v>0.625</v>
      </c>
      <c r="D11" s="39"/>
      <c r="E11" s="9"/>
      <c r="F11" s="20"/>
      <c r="G11" s="13">
        <f>IF(ISBLANK(Table1[[#This Row],[EARNED]]),"",Table1[[#This Row],[EARNED]])</f>
        <v>0.625</v>
      </c>
      <c r="H11" s="39"/>
      <c r="I11" s="9"/>
      <c r="J11" s="11"/>
      <c r="K11" s="20"/>
    </row>
    <row r="12" spans="1:11" x14ac:dyDescent="0.25">
      <c r="A12" s="40">
        <v>44835</v>
      </c>
      <c r="B12" s="20" t="s">
        <v>60</v>
      </c>
      <c r="C12" s="13">
        <v>1.25</v>
      </c>
      <c r="D12" s="39">
        <v>1</v>
      </c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48">
        <v>44855</v>
      </c>
    </row>
    <row r="13" spans="1:11" x14ac:dyDescent="0.25">
      <c r="A13" s="40"/>
      <c r="B13" s="20" t="s">
        <v>62</v>
      </c>
      <c r="C13" s="13"/>
      <c r="D13" s="39">
        <v>5.000000000000001E-2</v>
      </c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48"/>
    </row>
    <row r="14" spans="1:11" x14ac:dyDescent="0.25">
      <c r="A14" s="40">
        <v>44866</v>
      </c>
      <c r="B14" s="20" t="s">
        <v>60</v>
      </c>
      <c r="C14" s="13">
        <v>1.25</v>
      </c>
      <c r="D14" s="39">
        <v>1</v>
      </c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48">
        <v>44867</v>
      </c>
    </row>
    <row r="15" spans="1:11" x14ac:dyDescent="0.25">
      <c r="A15" s="40"/>
      <c r="B15" s="20" t="s">
        <v>61</v>
      </c>
      <c r="C15" s="13"/>
      <c r="D15" s="39">
        <v>9.4E-2</v>
      </c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48"/>
    </row>
    <row r="16" spans="1:11" x14ac:dyDescent="0.25">
      <c r="A16" s="40">
        <v>44896</v>
      </c>
      <c r="B16" s="20" t="s">
        <v>57</v>
      </c>
      <c r="C16" s="13">
        <v>1.25</v>
      </c>
      <c r="D16" s="39">
        <v>4</v>
      </c>
      <c r="E16" s="9"/>
      <c r="F16" s="20"/>
      <c r="G16" s="13">
        <f>IF(ISBLANK(Table1[[#This Row],[EARNED]]),"",Table1[[#This Row],[EARNED]])</f>
        <v>1.25</v>
      </c>
      <c r="H16" s="39"/>
      <c r="I16" s="9"/>
      <c r="J16" s="11"/>
      <c r="K16" s="20" t="s">
        <v>58</v>
      </c>
    </row>
    <row r="17" spans="1:11" x14ac:dyDescent="0.25">
      <c r="A17" s="40"/>
      <c r="B17" s="20" t="s">
        <v>59</v>
      </c>
      <c r="C17" s="13"/>
      <c r="D17" s="39">
        <v>0.27300000000000002</v>
      </c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51" t="s">
        <v>47</v>
      </c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>
        <v>44927</v>
      </c>
      <c r="B19" s="20" t="s">
        <v>48</v>
      </c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>
        <v>1</v>
      </c>
      <c r="I19" s="9"/>
      <c r="J19" s="11"/>
      <c r="K19" s="48">
        <v>44936</v>
      </c>
    </row>
    <row r="20" spans="1:11" x14ac:dyDescent="0.25">
      <c r="A20" s="40"/>
      <c r="B20" s="15" t="s">
        <v>49</v>
      </c>
      <c r="C20" s="13"/>
      <c r="D20" s="43"/>
      <c r="E20" s="9"/>
      <c r="F20" s="15"/>
      <c r="G20" s="42" t="str">
        <f>IF(ISBLANK(Table1[[#This Row],[EARNED]]),"",Table1[[#This Row],[EARNED]])</f>
        <v/>
      </c>
      <c r="H20" s="43">
        <v>2</v>
      </c>
      <c r="I20" s="9"/>
      <c r="J20" s="12"/>
      <c r="K20" s="52" t="s">
        <v>50</v>
      </c>
    </row>
    <row r="21" spans="1:11" x14ac:dyDescent="0.25">
      <c r="A21" s="40"/>
      <c r="B21" s="15" t="s">
        <v>49</v>
      </c>
      <c r="C21" s="13"/>
      <c r="D21" s="43"/>
      <c r="E21" s="9"/>
      <c r="F21" s="15"/>
      <c r="G21" s="42" t="str">
        <f>IF(ISBLANK(Table1[[#This Row],[EARNED]]),"",Table1[[#This Row],[EARNED]])</f>
        <v/>
      </c>
      <c r="H21" s="43">
        <v>2</v>
      </c>
      <c r="I21" s="9"/>
      <c r="J21" s="12"/>
      <c r="K21" s="52" t="s">
        <v>51</v>
      </c>
    </row>
    <row r="22" spans="1:11" x14ac:dyDescent="0.25">
      <c r="A22" s="40">
        <v>44958</v>
      </c>
      <c r="B22" s="15" t="s">
        <v>52</v>
      </c>
      <c r="C22" s="13">
        <v>1.25</v>
      </c>
      <c r="D22" s="43">
        <v>1</v>
      </c>
      <c r="E22" s="9"/>
      <c r="F22" s="15"/>
      <c r="G22" s="42">
        <f>IF(ISBLANK(Table1[[#This Row],[EARNED]]),"",Table1[[#This Row],[EARNED]])</f>
        <v>1.25</v>
      </c>
      <c r="H22" s="43"/>
      <c r="I22" s="9"/>
      <c r="J22" s="12"/>
      <c r="K22" s="52">
        <v>44988</v>
      </c>
    </row>
    <row r="23" spans="1:11" x14ac:dyDescent="0.25">
      <c r="A23" s="40">
        <v>44986</v>
      </c>
      <c r="B23" s="20" t="s">
        <v>53</v>
      </c>
      <c r="C23" s="13">
        <v>1.25</v>
      </c>
      <c r="D23" s="39">
        <v>2</v>
      </c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 t="s">
        <v>54</v>
      </c>
    </row>
    <row r="24" spans="1:11" x14ac:dyDescent="0.25">
      <c r="A24" s="40"/>
      <c r="B24" s="20" t="s">
        <v>53</v>
      </c>
      <c r="C24" s="13"/>
      <c r="D24" s="39">
        <v>2</v>
      </c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 t="s">
        <v>55</v>
      </c>
    </row>
    <row r="25" spans="1:11" x14ac:dyDescent="0.25">
      <c r="A25" s="40">
        <v>45017</v>
      </c>
      <c r="B25" s="20" t="s">
        <v>49</v>
      </c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>
        <v>2</v>
      </c>
      <c r="I25" s="9"/>
      <c r="J25" s="11"/>
      <c r="K25" s="20" t="s">
        <v>56</v>
      </c>
    </row>
    <row r="26" spans="1:11" x14ac:dyDescent="0.25">
      <c r="A26" s="40">
        <v>45047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v>45078</v>
      </c>
      <c r="B27" s="20" t="s">
        <v>48</v>
      </c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>
        <v>1</v>
      </c>
      <c r="I27" s="9"/>
      <c r="J27" s="11"/>
      <c r="K27" s="48">
        <v>45100</v>
      </c>
    </row>
    <row r="28" spans="1:11" x14ac:dyDescent="0.25">
      <c r="A28" s="40">
        <v>45108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v>45139</v>
      </c>
      <c r="B29" s="20" t="s">
        <v>49</v>
      </c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>
        <v>2</v>
      </c>
      <c r="I29" s="9"/>
      <c r="J29" s="11"/>
      <c r="K29" s="20" t="s">
        <v>63</v>
      </c>
    </row>
    <row r="30" spans="1:11" x14ac:dyDescent="0.25">
      <c r="A30" s="40">
        <v>45170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0">
        <v>45200</v>
      </c>
      <c r="B31" s="20" t="s">
        <v>65</v>
      </c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>
        <v>5</v>
      </c>
      <c r="I31" s="9"/>
      <c r="J31" s="11"/>
      <c r="K31" s="20" t="s">
        <v>66</v>
      </c>
    </row>
    <row r="32" spans="1:11" x14ac:dyDescent="0.25">
      <c r="A32" s="40">
        <v>45231</v>
      </c>
      <c r="B32" s="20" t="s">
        <v>52</v>
      </c>
      <c r="C32" s="13"/>
      <c r="D32" s="39">
        <v>1</v>
      </c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48">
        <v>45261</v>
      </c>
    </row>
    <row r="33" spans="1:11" x14ac:dyDescent="0.25">
      <c r="A33" s="40">
        <v>45261</v>
      </c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51" t="s">
        <v>64</v>
      </c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>
        <v>45292</v>
      </c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>
        <v>45323</v>
      </c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>
        <v>45352</v>
      </c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>
        <v>45383</v>
      </c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>
        <v>45413</v>
      </c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>
        <v>45444</v>
      </c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>
        <v>45474</v>
      </c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>
        <v>45505</v>
      </c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25">
      <c r="A135" s="40"/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25">
      <c r="A136" s="40"/>
      <c r="B136" s="20"/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25">
      <c r="A137" s="40"/>
      <c r="B137" s="20"/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25">
      <c r="A138" s="41"/>
      <c r="B138" s="15"/>
      <c r="C138" s="42"/>
      <c r="D138" s="43"/>
      <c r="E138" s="9"/>
      <c r="F138" s="15"/>
      <c r="G138" s="42" t="str">
        <f>IF(ISBLANK(Table1[[#This Row],[EARNED]]),"",Table1[[#This Row],[EARNED]])</f>
        <v/>
      </c>
      <c r="H138" s="43"/>
      <c r="I138" s="9"/>
      <c r="J138" s="12"/>
      <c r="K138" s="15"/>
    </row>
    <row r="139" spans="1:11" x14ac:dyDescent="0.25">
      <c r="A139" s="41"/>
      <c r="B139" s="15"/>
      <c r="C139" s="42"/>
      <c r="D139" s="43"/>
      <c r="E139" s="49"/>
      <c r="F139" s="15"/>
      <c r="G139" s="42" t="str">
        <f>IF(ISBLANK(Table1[[#This Row],[EARNED]]),"",Table1[[#This Row],[EARNED]])</f>
        <v/>
      </c>
      <c r="H139" s="43"/>
      <c r="I139" s="49"/>
      <c r="J139" s="12"/>
      <c r="K139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OIC -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3" t="s">
        <v>33</v>
      </c>
      <c r="E1" s="63"/>
      <c r="F1" s="63"/>
      <c r="G1" s="63"/>
      <c r="J1" s="64" t="s">
        <v>34</v>
      </c>
      <c r="K1" s="64"/>
      <c r="L1" s="64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/>
      <c r="B3" s="11"/>
      <c r="D3"/>
      <c r="E3">
        <v>0</v>
      </c>
      <c r="F3">
        <v>24</v>
      </c>
      <c r="G3" s="47">
        <f>SUMIFS(F7:F14,E7:E14,E3)+SUMIFS(D7:D66,C7:C66,F3)+D3</f>
        <v>5.000000000000001E-2</v>
      </c>
      <c r="J3" s="1">
        <v>16</v>
      </c>
      <c r="K3" s="35">
        <f>J4-1</f>
        <v>15</v>
      </c>
      <c r="L3" s="45">
        <f>IF($J$4=1,1.25,IF(ISBLANK($J$3),"---",1.25-VLOOKUP($K$3,$I$8:$K$37,2)))</f>
        <v>0.625</v>
      </c>
    </row>
    <row r="4" spans="1:12" hidden="1" x14ac:dyDescent="0.25">
      <c r="G4" s="33"/>
      <c r="J4" s="1" t="str">
        <f>IF(TEXT(J3,"D")=1,1,TEXT(J3,"D"))</f>
        <v>16</v>
      </c>
    </row>
    <row r="5" spans="1:12" x14ac:dyDescent="0.25">
      <c r="J5" s="1"/>
    </row>
    <row r="6" spans="1:12" x14ac:dyDescent="0.25">
      <c r="A6" s="2" t="s">
        <v>42</v>
      </c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4" t="s">
        <v>38</v>
      </c>
      <c r="J6" s="64"/>
      <c r="K6" s="64"/>
      <c r="L6" s="64"/>
    </row>
    <row r="7" spans="1:12" x14ac:dyDescent="0.25">
      <c r="A7" s="50">
        <f>SUM(Sheet1!E9,Sheet1!I9)</f>
        <v>6.3330000000000002</v>
      </c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2023-02-07T10:18:06Z</cp:lastPrinted>
  <dcterms:created xsi:type="dcterms:W3CDTF">2022-10-17T03:06:03Z</dcterms:created>
  <dcterms:modified xsi:type="dcterms:W3CDTF">2023-11-29T01:46:58Z</dcterms:modified>
</cp:coreProperties>
</file>