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FB267003-6368-4A66-ABDE-73ED37FE8F31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TERMINAL" sheetId="5" r:id="rId2"/>
    <sheet name="Sheet1" sheetId="1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 localSheetId="1">Table13[[#Headers],[BALANCE]]</definedName>
    <definedName name="BALANCE_1">Table1[[#Headers],[BALANCE]]</definedName>
    <definedName name="_xlnm.Print_Titles" localSheetId="2">Sheet1!$1:$9</definedName>
    <definedName name="_xlnm.Print_Titles" localSheetId="1">TERMINAL!$1:$9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4" i="5" l="1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I9" i="5"/>
  <c r="G9" i="5"/>
  <c r="E9" i="5"/>
  <c r="G78" i="1"/>
  <c r="G76" i="1"/>
  <c r="G75" i="1"/>
  <c r="G73" i="1"/>
  <c r="G70" i="1"/>
  <c r="G69" i="1"/>
  <c r="G60" i="1"/>
  <c r="G25" i="1"/>
  <c r="G20" i="1"/>
  <c r="G13" i="1"/>
  <c r="G66" i="1"/>
  <c r="G52" i="1"/>
  <c r="G39" i="1"/>
  <c r="G26" i="1"/>
  <c r="G3" i="3"/>
  <c r="G18" i="1"/>
  <c r="G19" i="1"/>
  <c r="G21" i="1"/>
  <c r="G22" i="1"/>
  <c r="G23" i="1"/>
  <c r="G24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1" i="1"/>
  <c r="G62" i="1"/>
  <c r="G63" i="1"/>
  <c r="G64" i="1"/>
  <c r="G65" i="1"/>
  <c r="G67" i="1"/>
  <c r="G68" i="1"/>
  <c r="G71" i="1"/>
  <c r="G72" i="1"/>
  <c r="G74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<sst xmlns="http://schemas.openxmlformats.org/spreadsheetml/2006/main" count="139" uniqueCount="96">
  <si>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</si>
  <si>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</si>
  <si>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</si>
  <si>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</si>
  <si>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</si>
  <si>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</si>
  <si>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</si>
  <si>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</si>
  <si>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</si>
  <si>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</si>
  <si>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</si>
  <si>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</si>
  <si>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</si>
  <si>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</si>
  <si>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</si>
  <si>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</si>
  <si>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</si>
  <si>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</si>
  <si>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</si>
  <si>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</si>
  <si>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</si>
  <si>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</si>
  <si>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</si>
  <si>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</si>
  <si>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</si>
  <si>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</si>
  <si>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</si>
  <si>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</si>
  <si>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</si>
  <si>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</si>
  <si>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</si>
  <si>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</si>
  <si>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</si>
  <si>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</si>
  <si>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</si>
  <si>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</si>
  <si>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</si>
  <si>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</si>
  <si>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</si>
  <si>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</si>
  <si>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</si>
  <si>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</si>
  <si>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FELLO, VIRGILIO OCAMPO</t>
  </si>
  <si>
    <t>2018</t>
  </si>
  <si>
    <t>2019</t>
  </si>
  <si>
    <t>2020</t>
  </si>
  <si>
    <t>2021</t>
  </si>
  <si>
    <t>2022</t>
  </si>
  <si>
    <t>FL(5-0-0)</t>
  </si>
  <si>
    <t>SL(3-0-0)</t>
  </si>
  <si>
    <t>2/25-27/2018</t>
  </si>
  <si>
    <t>UT(0-4-0)</t>
  </si>
  <si>
    <t>UT(1-2-44)</t>
  </si>
  <si>
    <t>UT(2-2-14)</t>
  </si>
  <si>
    <t>UT(2-2-16)</t>
  </si>
  <si>
    <t>UT(5-4-27)</t>
  </si>
  <si>
    <t>SL(1-0-0)</t>
  </si>
  <si>
    <t>SL(4-0-0)</t>
  </si>
  <si>
    <t>8/23-26/2018</t>
  </si>
  <si>
    <t>UT(1-2-17)</t>
  </si>
  <si>
    <t>UT(2-1-0)</t>
  </si>
  <si>
    <t>UT(2-1-39)</t>
  </si>
  <si>
    <t>UT(0-4-24)</t>
  </si>
  <si>
    <t>UT(2-3-8)</t>
  </si>
  <si>
    <t>SL(2-0-0)</t>
  </si>
  <si>
    <t>1/21,22,23/2019</t>
  </si>
  <si>
    <t>VL(3-0-0)</t>
  </si>
  <si>
    <t>11/15/16,2019</t>
  </si>
  <si>
    <t>FL(2-0-0)</t>
  </si>
  <si>
    <t>1/14,15/2020</t>
  </si>
  <si>
    <t>SL(7-0-0)</t>
  </si>
  <si>
    <t>2/19 - 3/1/2020</t>
  </si>
  <si>
    <t>VL(11-0-0)</t>
  </si>
  <si>
    <t>9/1 - 15/2020</t>
  </si>
  <si>
    <t>7/10,11,12/2021</t>
  </si>
  <si>
    <t>VL(5-0-0)</t>
  </si>
  <si>
    <t>7/13-30/2021</t>
  </si>
  <si>
    <t>1/29-31/2022</t>
  </si>
  <si>
    <t>2/1-13/2022</t>
  </si>
  <si>
    <t>SP(3-0-0)</t>
  </si>
  <si>
    <t>2/16-18/2022</t>
  </si>
  <si>
    <t>2/21 - 3/21</t>
  </si>
  <si>
    <t>VL(28-0-0)</t>
  </si>
  <si>
    <t>VL(17-0-0)</t>
  </si>
  <si>
    <t>5/14-16/2022</t>
  </si>
  <si>
    <t>4/2,3,4/2022</t>
  </si>
  <si>
    <t>SL(11-0-0)</t>
  </si>
  <si>
    <t>5/17-31/2022</t>
  </si>
  <si>
    <t>SL(15-0-0)</t>
  </si>
  <si>
    <t>6/1-22/2022</t>
  </si>
  <si>
    <t>VL(6-0-0)</t>
  </si>
  <si>
    <t>6/23-30/2022</t>
  </si>
  <si>
    <t>SL(6-0-0)</t>
  </si>
  <si>
    <t>6/25-29, 7/1</t>
  </si>
  <si>
    <t>CASUAL</t>
  </si>
  <si>
    <t>PICNIC GROVE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</si>
</sst>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19FC0A-8936-448B-BF5E-51B259F780FA}" name="Table13" displayName="Table13" ref="A8:K144" totalsRowShown="0" headerRowDxfId="14" headerRowBorderDxfId="12" tableBorderDxfId="13" totalsRowBorderDxfId="11">
  <tableColumns count="11">
    <tableColumn id="1" xr3:uid="{7BAF6871-F24D-4508-8C52-7098D3643E13}" name="PERIOD" dataDxfId="10"/>
    <tableColumn id="2" xr3:uid="{E2C38453-ABEE-4873-859F-837A5312F106}" name="PARTICULARS" dataDxfId="9"/>
    <tableColumn id="3" xr3:uid="{28BA7D69-0147-4CE9-92AB-4B820E18725B}" name="EARNED" dataDxfId="8"/>
    <tableColumn id="4" xr3:uid="{7E12FA30-6ACF-42A0-9D19-52CE0CFAE219}" name="Absence Undertime W/ Pay" dataDxfId="7"/>
    <tableColumn id="5" xr3:uid="{2A819C25-7EB4-4554-A5A3-72D8FF45ABAB}" name="BALANCE" dataDxfId="6">
      <calculatedColumnFormula>SUM(Table13[EARNED])-SUM(Table13[Absence Undertime W/ Pay])+CONVERTION!$A$3</calculatedColumnFormula>
    </tableColumn>
    <tableColumn id="6" xr3:uid="{FAA6FE34-CEF0-44B3-92CA-B17AE624BB13}" name="Absence Undertime W/O Pay" dataDxfId="5"/>
    <tableColumn id="7" xr3:uid="{9B021C5C-8FE8-4400-A55C-CA460513B065}" name="EARNED " dataDxfId="4">
      <calculatedColumnFormula>IF(ISBLANK(Table13[[#This Row],[EARNED]]),"",Table13[[#This Row],[EARNED]])</calculatedColumnFormula>
    </tableColumn>
    <tableColumn id="8" xr3:uid="{C128FF71-541F-4F0F-8B4A-8F36A01821C1}" name="Absence Undertime  W/ Pay" dataDxfId="3"/>
    <tableColumn id="9" xr3:uid="{90D2E313-72D2-486F-AC97-542EEA57C1B7}" name="BALANCE " dataDxfId="2">
      <calculatedColumnFormula>SUM(Table13[[EARNED ]])-SUM(Table13[Absence Undertime  W/ Pay])+CONVERTION!$B$3</calculatedColumnFormula>
    </tableColumn>
    <tableColumn id="10" xr3:uid="{660F4244-F0A6-42B5-820A-3A5939413260}" name="Absence Undertime  W/O Pay" dataDxfId="1"/>
    <tableColumn id="11" xr3:uid="{0D759BB0-F6D6-471F-BF10-DC63A49CBFE9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4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0EB9F-09A9-4992-839C-080251CBCF0B}">
  <sheetPr>
    <pageSetUpPr fitToPage="1"/>
  </sheetPr>
  <dimension ref="A2:K144"/>
  <sheetViews>
    <sheetView zoomScaleNormal="100" workbookViewId="0">
      <pane ySplit="3576" topLeftCell="A72" activePane="bottomLeft"/>
      <selection activeCell="B4" sqref="B4:C4"/>
      <selection pane="bottomLeft" activeCell="C77" sqref="C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/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Pay])+CONVERTION!$A$3</f>
        <v>191.64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188.625</v>
      </c>
      <c r="J9" s="12"/>
      <c r="K9" s="21"/>
    </row>
    <row r="10" spans="1:11" x14ac:dyDescent="0.3">
      <c r="A10" s="61" t="s">
        <v>43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43131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3">
      <c r="A12" s="42">
        <v>43159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3">
      <c r="A13" s="42"/>
      <c r="B13" s="21"/>
      <c r="C13" s="14"/>
      <c r="D13" s="41"/>
      <c r="E13" s="10"/>
      <c r="F13" s="21"/>
      <c r="G13" s="14" t="str">
        <f>IF(ISBLANK(Table13[[#This Row],[EARNED]]),"",Table13[[#This Row],[EARNED]])</f>
        <v/>
      </c>
      <c r="H13" s="41"/>
      <c r="I13" s="10"/>
      <c r="J13" s="12"/>
      <c r="K13" s="21"/>
    </row>
    <row r="14" spans="1:11" x14ac:dyDescent="0.3">
      <c r="A14" s="42">
        <v>43190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3">
      <c r="A15" s="42">
        <v>43220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3">
      <c r="A16" s="42">
        <v>43251</v>
      </c>
      <c r="B16" s="21"/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21"/>
    </row>
    <row r="17" spans="1:11" x14ac:dyDescent="0.3">
      <c r="A17" s="42">
        <v>43281</v>
      </c>
      <c r="B17" s="16"/>
      <c r="C17" s="14">
        <v>1.25</v>
      </c>
      <c r="D17" s="45"/>
      <c r="E17" s="10"/>
      <c r="F17" s="16"/>
      <c r="G17" s="44">
        <f>IF(ISBLANK(Table13[[#This Row],[EARNED]]),"",Table13[[#This Row],[EARNED]])</f>
        <v>1.25</v>
      </c>
      <c r="H17" s="45"/>
      <c r="I17" s="10"/>
      <c r="J17" s="13"/>
      <c r="K17" s="16"/>
    </row>
    <row r="18" spans="1:11" x14ac:dyDescent="0.3">
      <c r="A18" s="42">
        <v>43312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62"/>
    </row>
    <row r="19" spans="1:11" x14ac:dyDescent="0.3">
      <c r="A19" s="42">
        <v>43343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IF(ISBLANK(Table13[[#This Row],[EARNED]]),"",Table13[[#This Row],[EARNED]])</f>
        <v/>
      </c>
      <c r="H20" s="41"/>
      <c r="I20" s="10"/>
      <c r="J20" s="12"/>
      <c r="K20" s="21"/>
    </row>
    <row r="21" spans="1:11" x14ac:dyDescent="0.3">
      <c r="A21" s="42">
        <v>43373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3">
      <c r="A22" s="42">
        <v>43404</v>
      </c>
      <c r="B22" s="21"/>
      <c r="C22" s="14">
        <v>1.25</v>
      </c>
      <c r="D22" s="41"/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3">
      <c r="A23" s="42">
        <v>43434</v>
      </c>
      <c r="B23" s="21"/>
      <c r="C23" s="14">
        <v>1.25</v>
      </c>
      <c r="D23" s="41"/>
      <c r="E23" s="10"/>
      <c r="F23" s="21"/>
      <c r="G23" s="14">
        <f>IF(ISBLANK(Table13[[#This Row],[EARNED]]),"",Table13[[#This Row],[EARNED]])</f>
        <v>1.25</v>
      </c>
      <c r="H23" s="41"/>
      <c r="I23" s="10"/>
      <c r="J23" s="12"/>
      <c r="K23" s="21"/>
    </row>
    <row r="24" spans="1:11" x14ac:dyDescent="0.3">
      <c r="A24" s="42">
        <v>43465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IF(ISBLANK(Table13[[#This Row],[EARNED]]),"",Table13[[#This Row],[EARNED]])</f>
        <v/>
      </c>
      <c r="H25" s="41"/>
      <c r="I25" s="10"/>
      <c r="J25" s="12"/>
      <c r="K25" s="21"/>
    </row>
    <row r="26" spans="1:11" x14ac:dyDescent="0.3">
      <c r="A26" s="61" t="s">
        <v>44</v>
      </c>
      <c r="B26" s="21"/>
      <c r="C26" s="14"/>
      <c r="D26" s="41"/>
      <c r="E26" s="10"/>
      <c r="F26" s="21"/>
      <c r="G26" s="14" t="str">
        <f>IF(ISBLANK(Table13[[#This Row],[EARNED]]),"",Table13[[#This Row],[EARNED]])</f>
        <v/>
      </c>
      <c r="H26" s="41"/>
      <c r="I26" s="10"/>
      <c r="J26" s="12"/>
      <c r="K26" s="21"/>
    </row>
    <row r="27" spans="1:11" x14ac:dyDescent="0.3">
      <c r="A27" s="42">
        <v>43496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3">
      <c r="A28" s="42">
        <v>43524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3">
      <c r="A29" s="42">
        <v>43555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3">
      <c r="A30" s="42">
        <v>43585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3">
      <c r="A31" s="42">
        <v>43616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3">
      <c r="A32" s="42">
        <v>43646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3">
      <c r="A33" s="42">
        <v>43677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3">
      <c r="A34" s="42">
        <v>43708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3">
      <c r="A35" s="42">
        <v>43738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3">
      <c r="A36" s="42">
        <v>43769</v>
      </c>
      <c r="B36" s="21"/>
      <c r="C36" s="14">
        <v>1.25</v>
      </c>
      <c r="D36" s="41"/>
      <c r="E36" s="10"/>
      <c r="F36" s="21"/>
      <c r="G36" s="14">
        <f>IF(ISBLANK(Table13[[#This Row],[EARNED]]),"",Table13[[#This Row],[EARNED]])</f>
        <v>1.25</v>
      </c>
      <c r="H36" s="41"/>
      <c r="I36" s="10"/>
      <c r="J36" s="12"/>
      <c r="K36" s="21"/>
    </row>
    <row r="37" spans="1:11" x14ac:dyDescent="0.3">
      <c r="A37" s="42">
        <v>43799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3">
      <c r="A38" s="42">
        <v>43830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3">
      <c r="A39" s="61" t="s">
        <v>45</v>
      </c>
      <c r="B39" s="21"/>
      <c r="C39" s="14"/>
      <c r="D39" s="41"/>
      <c r="E39" s="10"/>
      <c r="F39" s="21"/>
      <c r="G39" s="14" t="str">
        <f>IF(ISBLANK(Table13[[#This Row],[EARNED]]),"",Table13[[#This Row],[EARNED]])</f>
        <v/>
      </c>
      <c r="H39" s="41"/>
      <c r="I39" s="10"/>
      <c r="J39" s="12"/>
      <c r="K39" s="21"/>
    </row>
    <row r="40" spans="1:11" x14ac:dyDescent="0.3">
      <c r="A40" s="42">
        <v>43861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3">
      <c r="A41" s="42">
        <v>43890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3">
      <c r="A42" s="42">
        <v>43921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3">
      <c r="A43" s="42">
        <v>43951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3">
      <c r="A44" s="42">
        <v>43982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3">
      <c r="A45" s="42">
        <v>44012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3">
      <c r="A46" s="42">
        <v>44043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3">
      <c r="A47" s="42">
        <v>44074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3">
      <c r="A48" s="42">
        <v>44104</v>
      </c>
      <c r="B48" s="21"/>
      <c r="C48" s="14">
        <v>1.25</v>
      </c>
      <c r="D48" s="41"/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3">
      <c r="A49" s="42">
        <v>44135</v>
      </c>
      <c r="B49" s="21"/>
      <c r="C49" s="14">
        <v>1.25</v>
      </c>
      <c r="D49" s="41"/>
      <c r="E49" s="10"/>
      <c r="F49" s="21"/>
      <c r="G49" s="14">
        <f>IF(ISBLANK(Table13[[#This Row],[EARNED]]),"",Table13[[#This Row],[EARNED]])</f>
        <v>1.25</v>
      </c>
      <c r="H49" s="41"/>
      <c r="I49" s="10"/>
      <c r="J49" s="12"/>
      <c r="K49" s="21"/>
    </row>
    <row r="50" spans="1:11" x14ac:dyDescent="0.3">
      <c r="A50" s="42">
        <v>44165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3">
      <c r="A51" s="42">
        <v>44196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3">
      <c r="A52" s="61" t="s">
        <v>46</v>
      </c>
      <c r="B52" s="21"/>
      <c r="C52" s="14"/>
      <c r="D52" s="41"/>
      <c r="E52" s="10"/>
      <c r="F52" s="21"/>
      <c r="G52" s="14" t="str">
        <f>IF(ISBLANK(Table13[[#This Row],[EARNED]]),"",Table13[[#This Row],[EARNED]])</f>
        <v/>
      </c>
      <c r="H52" s="41"/>
      <c r="I52" s="10"/>
      <c r="J52" s="12"/>
      <c r="K52" s="21"/>
    </row>
    <row r="53" spans="1:11" x14ac:dyDescent="0.3">
      <c r="A53" s="42">
        <v>44227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3">
      <c r="A54" s="42">
        <v>44255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3">
      <c r="A55" s="42">
        <v>44286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3">
      <c r="A56" s="42">
        <v>44316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3">
      <c r="A57" s="42">
        <v>44347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3">
      <c r="A58" s="42">
        <v>44377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3">
      <c r="A59" s="42">
        <v>44408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IF(ISBLANK(Table13[[#This Row],[EARNED]]),"",Table13[[#This Row],[EARNED]])</f>
        <v/>
      </c>
      <c r="H60" s="41"/>
      <c r="I60" s="10"/>
      <c r="J60" s="12"/>
      <c r="K60" s="21"/>
    </row>
    <row r="61" spans="1:11" x14ac:dyDescent="0.3">
      <c r="A61" s="42">
        <v>44439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3">
      <c r="A62" s="42">
        <v>44469</v>
      </c>
      <c r="B62" s="21"/>
      <c r="C62" s="14">
        <v>1.25</v>
      </c>
      <c r="D62" s="41"/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/>
    </row>
    <row r="63" spans="1:11" x14ac:dyDescent="0.3">
      <c r="A63" s="42">
        <v>44500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3">
      <c r="A64" s="42">
        <v>44530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3">
      <c r="A65" s="42">
        <v>44561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3">
      <c r="A66" s="61" t="s">
        <v>47</v>
      </c>
      <c r="B66" s="21"/>
      <c r="C66" s="14"/>
      <c r="D66" s="41"/>
      <c r="E66" s="10"/>
      <c r="F66" s="21"/>
      <c r="G66" s="14" t="str">
        <f>IF(ISBLANK(Table13[[#This Row],[EARNED]]),"",Table13[[#This Row],[EARNED]])</f>
        <v/>
      </c>
      <c r="H66" s="41"/>
      <c r="I66" s="10"/>
      <c r="J66" s="12"/>
      <c r="K66" s="21"/>
    </row>
    <row r="67" spans="1:11" x14ac:dyDescent="0.3">
      <c r="A67" s="42">
        <v>44592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3">
      <c r="A68" s="42">
        <v>44620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IF(ISBLANK(Table13[[#This Row],[EARNED]]),"",Table13[[#This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IF(ISBLANK(Table13[[#This Row],[EARNED]]),"",Table13[[#This Row],[EARNED]])</f>
        <v/>
      </c>
      <c r="H70" s="41"/>
      <c r="I70" s="10"/>
      <c r="J70" s="12"/>
      <c r="K70" s="21"/>
    </row>
    <row r="71" spans="1:11" x14ac:dyDescent="0.3">
      <c r="A71" s="42">
        <v>44651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3">
      <c r="A72" s="42">
        <v>44681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62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IF(ISBLANK(Table13[[#This Row],[EARNED]]),"",Table13[[#This Row],[EARNED]])</f>
        <v/>
      </c>
      <c r="H73" s="41"/>
      <c r="I73" s="10"/>
      <c r="J73" s="12"/>
      <c r="K73" s="62"/>
    </row>
    <row r="74" spans="1:11" x14ac:dyDescent="0.3">
      <c r="A74" s="42">
        <v>44712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3">
      <c r="A77" s="42">
        <v>44742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IF(ISBLANK(Table13[[#This Row],[EARNED]]),"",Table13[[#This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IF(ISBLANK(Table13[[#This Row],[EARNED]]),"",Table13[[#This Row],[EARNED]])</f>
        <v/>
      </c>
      <c r="H135" s="41"/>
      <c r="I135" s="10"/>
      <c r="J135" s="12"/>
      <c r="K135" s="21"/>
    </row>
    <row r="136" spans="1:11" x14ac:dyDescent="0.3">
      <c r="A136" s="42"/>
      <c r="B136" s="21"/>
      <c r="C136" s="14"/>
      <c r="D136" s="41"/>
      <c r="E136" s="10"/>
      <c r="F136" s="21"/>
      <c r="G136" s="14" t="str">
        <f>IF(ISBLANK(Table13[[#This Row],[EARNED]]),"",Table13[[#This Row],[EARNED]])</f>
        <v/>
      </c>
      <c r="H136" s="41"/>
      <c r="I136" s="10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 t="str">
        <f>IF(ISBLANK(Table13[[#This Row],[EARNED]]),"",Table13[[#This Row],[EARNED]])</f>
        <v/>
      </c>
      <c r="H137" s="41"/>
      <c r="I137" s="10"/>
      <c r="J137" s="12"/>
      <c r="K137" s="21"/>
    </row>
    <row r="138" spans="1:11" x14ac:dyDescent="0.3">
      <c r="A138" s="42"/>
      <c r="B138" s="21"/>
      <c r="C138" s="14"/>
      <c r="D138" s="41"/>
      <c r="E138" s="10"/>
      <c r="F138" s="21"/>
      <c r="G138" s="14" t="str">
        <f>IF(ISBLANK(Table13[[#This Row],[EARNED]]),"",Table13[[#This Row],[EARNED]])</f>
        <v/>
      </c>
      <c r="H138" s="41"/>
      <c r="I138" s="10"/>
      <c r="J138" s="12"/>
      <c r="K138" s="21"/>
    </row>
    <row r="139" spans="1:11" x14ac:dyDescent="0.3">
      <c r="A139" s="42"/>
      <c r="B139" s="21"/>
      <c r="C139" s="14"/>
      <c r="D139" s="41"/>
      <c r="E139" s="10"/>
      <c r="F139" s="21"/>
      <c r="G139" s="14" t="str">
        <f>IF(ISBLANK(Table13[[#This Row],[EARNED]]),"",Table13[[#This Row],[EARNED]])</f>
        <v/>
      </c>
      <c r="H139" s="41"/>
      <c r="I139" s="10"/>
      <c r="J139" s="12"/>
      <c r="K139" s="21"/>
    </row>
    <row r="140" spans="1:11" x14ac:dyDescent="0.3">
      <c r="A140" s="42"/>
      <c r="B140" s="21"/>
      <c r="C140" s="14"/>
      <c r="D140" s="41"/>
      <c r="E140" s="10"/>
      <c r="F140" s="21"/>
      <c r="G140" s="14" t="str">
        <f>IF(ISBLANK(Table13[[#This Row],[EARNED]]),"",Table13[[#This Row],[EARNED]])</f>
        <v/>
      </c>
      <c r="H140" s="41"/>
      <c r="I140" s="10"/>
      <c r="J140" s="12"/>
      <c r="K140" s="21"/>
    </row>
    <row r="141" spans="1:11" x14ac:dyDescent="0.3">
      <c r="A141" s="42"/>
      <c r="B141" s="21"/>
      <c r="C141" s="14"/>
      <c r="D141" s="41"/>
      <c r="E141" s="10"/>
      <c r="F141" s="21"/>
      <c r="G141" s="14" t="str">
        <f>IF(ISBLANK(Table13[[#This Row],[EARNED]]),"",Table13[[#This Row],[EARNED]])</f>
        <v/>
      </c>
      <c r="H141" s="41"/>
      <c r="I141" s="10"/>
      <c r="J141" s="12"/>
      <c r="K141" s="21"/>
    </row>
    <row r="142" spans="1:11" x14ac:dyDescent="0.3">
      <c r="A142" s="42"/>
      <c r="B142" s="21"/>
      <c r="C142" s="14"/>
      <c r="D142" s="41"/>
      <c r="E142" s="10"/>
      <c r="F142" s="21"/>
      <c r="G142" s="14" t="str">
        <f>IF(ISBLANK(Table13[[#This Row],[EARNED]]),"",Table13[[#This Row],[EARNED]])</f>
        <v/>
      </c>
      <c r="H142" s="41"/>
      <c r="I142" s="10"/>
      <c r="J142" s="12"/>
      <c r="K142" s="21"/>
    </row>
    <row r="143" spans="1:11" x14ac:dyDescent="0.3">
      <c r="A143" s="42"/>
      <c r="B143" s="21"/>
      <c r="C143" s="14"/>
      <c r="D143" s="41"/>
      <c r="E143" s="10"/>
      <c r="F143" s="21"/>
      <c r="G143" s="14" t="str">
        <f>IF(ISBLANK(Table13[[#This Row],[EARNED]]),"",Table13[[#This Row],[EARNED]])</f>
        <v/>
      </c>
      <c r="H143" s="41"/>
      <c r="I143" s="10"/>
      <c r="J143" s="12"/>
      <c r="K143" s="21"/>
    </row>
    <row r="144" spans="1:11" x14ac:dyDescent="0.3">
      <c r="A144" s="43"/>
      <c r="B144" s="16"/>
      <c r="C144" s="44"/>
      <c r="D144" s="45"/>
      <c r="E144" s="10"/>
      <c r="F144" s="16"/>
      <c r="G144" s="44" t="str">
        <f>IF(ISBLANK(Table13[[#This Row],[EARNED]]),"",Table13[[#This Row],[EARNED]])</f>
        <v/>
      </c>
      <c r="H144" s="45"/>
      <c r="I144" s="10"/>
      <c r="J144" s="13"/>
      <c r="K144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C393CFE1-1067-4F09-A4B9-C41C7E9445A9}">
      <formula1>"PERMANENT, CO-TERMINUS, CASUAL, JOBCON"</formula1>
    </dataValidation>
    <dataValidation type="list" allowBlank="1" showInputMessage="1" showErrorMessage="1" sqref="F2:G2" xr:uid="{4A2C3FDD-2627-4F56-81B7-025818500E7F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4"/>
  <sheetViews>
    <sheetView tabSelected="1" zoomScaleNormal="100" workbookViewId="0">
      <pane ySplit="3576" topLeftCell="A71" activePane="bottomLeft"/>
      <selection activeCell="I9" sqref="I9"/>
      <selection pane="bottomLeft" activeCell="E84" sqref="E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94</v>
      </c>
      <c r="C4" s="51"/>
      <c r="D4" s="23" t="s">
        <v>12</v>
      </c>
      <c r="E4" s="4"/>
      <c r="F4" s="52" t="s">
        <v>95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89.33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122.833</v>
      </c>
      <c r="J9" s="12"/>
      <c r="K9" s="21"/>
    </row>
    <row r="10" spans="1:11" x14ac:dyDescent="0.3">
      <c r="A10" s="61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43131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43159</v>
      </c>
      <c r="B12" s="21" t="s">
        <v>49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>
        <v>3</v>
      </c>
      <c r="I12" s="10"/>
      <c r="J12" s="12"/>
      <c r="K12" s="21" t="s">
        <v>50</v>
      </c>
    </row>
    <row r="13" spans="1:11" x14ac:dyDescent="0.3">
      <c r="A13" s="42"/>
      <c r="B13" s="21" t="s">
        <v>51</v>
      </c>
      <c r="C13" s="14"/>
      <c r="D13" s="41">
        <v>0.5</v>
      </c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>
        <v>43190</v>
      </c>
      <c r="B14" s="21" t="s">
        <v>52</v>
      </c>
      <c r="C14" s="14">
        <v>1.25</v>
      </c>
      <c r="D14" s="41">
        <v>1.3420000000000001</v>
      </c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43220</v>
      </c>
      <c r="B15" s="21" t="s">
        <v>53</v>
      </c>
      <c r="C15" s="14">
        <v>1.25</v>
      </c>
      <c r="D15" s="41">
        <v>2.2789999999999999</v>
      </c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43251</v>
      </c>
      <c r="B16" s="21" t="s">
        <v>54</v>
      </c>
      <c r="C16" s="14">
        <v>1.25</v>
      </c>
      <c r="D16" s="41">
        <v>2.2829999999999999</v>
      </c>
      <c r="E16" s="10"/>
      <c r="F16" s="21"/>
      <c r="G16" s="14">
        <f>IF(ISBLANK(Table1[[#This Row],[EARNED]]),"",Table1[[#This Row],[EARNED]])</f>
        <v>1.25</v>
      </c>
      <c r="H16" s="41"/>
      <c r="I16" s="10"/>
      <c r="J16" s="12"/>
      <c r="K16" s="21"/>
    </row>
    <row r="17" spans="1:11" x14ac:dyDescent="0.3">
      <c r="A17" s="42">
        <v>43281</v>
      </c>
      <c r="B17" s="16" t="s">
        <v>55</v>
      </c>
      <c r="C17" s="14">
        <v>1.25</v>
      </c>
      <c r="D17" s="45">
        <v>5.556</v>
      </c>
      <c r="E17" s="10"/>
      <c r="F17" s="16"/>
      <c r="G17" s="44">
        <f>IF(ISBLANK(Table1[[#This Row],[EARNED]]),"",Table1[[#This Row],[EARNED]])</f>
        <v>1.25</v>
      </c>
      <c r="H17" s="45"/>
      <c r="I17" s="10"/>
      <c r="J17" s="13"/>
      <c r="K17" s="16"/>
    </row>
    <row r="18" spans="1:11" x14ac:dyDescent="0.3">
      <c r="A18" s="42">
        <v>43312</v>
      </c>
      <c r="B18" s="21" t="s">
        <v>56</v>
      </c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>
        <v>1</v>
      </c>
      <c r="I18" s="10"/>
      <c r="J18" s="12"/>
      <c r="K18" s="62">
        <v>43304</v>
      </c>
    </row>
    <row r="19" spans="1:11" x14ac:dyDescent="0.3">
      <c r="A19" s="42">
        <v>43343</v>
      </c>
      <c r="B19" s="21" t="s">
        <v>57</v>
      </c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>
        <v>4</v>
      </c>
      <c r="I19" s="10"/>
      <c r="J19" s="12"/>
      <c r="K19" s="21" t="s">
        <v>58</v>
      </c>
    </row>
    <row r="20" spans="1:11" x14ac:dyDescent="0.3">
      <c r="A20" s="42"/>
      <c r="B20" s="21" t="s">
        <v>59</v>
      </c>
      <c r="C20" s="14"/>
      <c r="D20" s="41">
        <v>1.2850000000000001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>
        <v>43373</v>
      </c>
      <c r="B21" s="21" t="s">
        <v>60</v>
      </c>
      <c r="C21" s="14">
        <v>1.25</v>
      </c>
      <c r="D21" s="41">
        <v>2.125</v>
      </c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43404</v>
      </c>
      <c r="B22" s="21" t="s">
        <v>61</v>
      </c>
      <c r="C22" s="14">
        <v>1.25</v>
      </c>
      <c r="D22" s="41">
        <v>2.206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43434</v>
      </c>
      <c r="B23" s="21" t="s">
        <v>62</v>
      </c>
      <c r="C23" s="14">
        <v>1.25</v>
      </c>
      <c r="D23" s="41">
        <v>0.55000000000000004</v>
      </c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43465</v>
      </c>
      <c r="B24" s="21" t="s">
        <v>48</v>
      </c>
      <c r="C24" s="14">
        <v>1.25</v>
      </c>
      <c r="D24" s="41">
        <v>5</v>
      </c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/>
      <c r="B25" s="21" t="s">
        <v>63</v>
      </c>
      <c r="C25" s="14"/>
      <c r="D25" s="41">
        <v>2.3919999999999999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61" t="s">
        <v>44</v>
      </c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>
        <v>43496</v>
      </c>
      <c r="B27" s="21" t="s">
        <v>49</v>
      </c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>
        <v>3</v>
      </c>
      <c r="I27" s="10"/>
      <c r="J27" s="12"/>
      <c r="K27" s="21" t="s">
        <v>65</v>
      </c>
    </row>
    <row r="28" spans="1:11" x14ac:dyDescent="0.3">
      <c r="A28" s="42">
        <v>43524</v>
      </c>
      <c r="B28" s="21" t="s">
        <v>66</v>
      </c>
      <c r="C28" s="14">
        <v>1.25</v>
      </c>
      <c r="D28" s="41">
        <v>3</v>
      </c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43555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43585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43616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43646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43677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43708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43738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43769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43799</v>
      </c>
      <c r="B37" s="21" t="s">
        <v>64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>
        <v>2</v>
      </c>
      <c r="I37" s="10"/>
      <c r="J37" s="12"/>
      <c r="K37" s="21" t="s">
        <v>67</v>
      </c>
    </row>
    <row r="38" spans="1:11" x14ac:dyDescent="0.3">
      <c r="A38" s="42">
        <v>43830</v>
      </c>
      <c r="B38" s="21" t="s">
        <v>68</v>
      </c>
      <c r="C38" s="14">
        <v>1.25</v>
      </c>
      <c r="D38" s="41">
        <v>2</v>
      </c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61" t="s">
        <v>45</v>
      </c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>
        <v>43861</v>
      </c>
      <c r="B40" s="21" t="s">
        <v>64</v>
      </c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>
        <v>2</v>
      </c>
      <c r="I40" s="10"/>
      <c r="J40" s="12"/>
      <c r="K40" s="21" t="s">
        <v>69</v>
      </c>
    </row>
    <row r="41" spans="1:11" x14ac:dyDescent="0.3">
      <c r="A41" s="42">
        <v>43890</v>
      </c>
      <c r="B41" s="21" t="s">
        <v>70</v>
      </c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>
        <v>7</v>
      </c>
      <c r="I41" s="10"/>
      <c r="J41" s="12"/>
      <c r="K41" s="21" t="s">
        <v>71</v>
      </c>
    </row>
    <row r="42" spans="1:11" x14ac:dyDescent="0.3">
      <c r="A42" s="42">
        <v>43921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43951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43982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44012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44043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44074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44104</v>
      </c>
      <c r="B48" s="21" t="s">
        <v>72</v>
      </c>
      <c r="C48" s="14">
        <v>1.25</v>
      </c>
      <c r="D48" s="41">
        <v>11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 t="s">
        <v>73</v>
      </c>
    </row>
    <row r="49" spans="1:11" x14ac:dyDescent="0.3">
      <c r="A49" s="42">
        <v>44135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44165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44196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61" t="s">
        <v>46</v>
      </c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>
        <v>44227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44255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44286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44316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44347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44377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44408</v>
      </c>
      <c r="B59" s="21" t="s">
        <v>49</v>
      </c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>
        <v>3</v>
      </c>
      <c r="I59" s="10"/>
      <c r="J59" s="12"/>
      <c r="K59" s="21" t="s">
        <v>74</v>
      </c>
    </row>
    <row r="60" spans="1:11" x14ac:dyDescent="0.3">
      <c r="A60" s="42"/>
      <c r="B60" s="21" t="s">
        <v>75</v>
      </c>
      <c r="C60" s="14"/>
      <c r="D60" s="41">
        <v>5</v>
      </c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 t="s">
        <v>76</v>
      </c>
    </row>
    <row r="61" spans="1:11" x14ac:dyDescent="0.3">
      <c r="A61" s="42">
        <v>44439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44469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44500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44530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44561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61" t="s">
        <v>47</v>
      </c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>
        <v>44592</v>
      </c>
      <c r="B67" s="21" t="s">
        <v>49</v>
      </c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>
        <v>3</v>
      </c>
      <c r="I67" s="10"/>
      <c r="J67" s="12"/>
      <c r="K67" s="21" t="s">
        <v>77</v>
      </c>
    </row>
    <row r="68" spans="1:11" x14ac:dyDescent="0.3">
      <c r="A68" s="42">
        <v>44620</v>
      </c>
      <c r="B68" s="21" t="s">
        <v>75</v>
      </c>
      <c r="C68" s="14">
        <v>1.25</v>
      </c>
      <c r="D68" s="41">
        <v>5</v>
      </c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 t="s">
        <v>78</v>
      </c>
    </row>
    <row r="69" spans="1:11" x14ac:dyDescent="0.3">
      <c r="A69" s="42"/>
      <c r="B69" s="21" t="s">
        <v>79</v>
      </c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 t="s">
        <v>80</v>
      </c>
    </row>
    <row r="70" spans="1:11" x14ac:dyDescent="0.3">
      <c r="A70" s="42"/>
      <c r="B70" s="21" t="s">
        <v>82</v>
      </c>
      <c r="C70" s="14"/>
      <c r="D70" s="41">
        <v>28</v>
      </c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 t="s">
        <v>81</v>
      </c>
    </row>
    <row r="71" spans="1:11" x14ac:dyDescent="0.3">
      <c r="A71" s="42">
        <v>44651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44681</v>
      </c>
      <c r="B72" s="21" t="s">
        <v>49</v>
      </c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>
        <v>3</v>
      </c>
      <c r="I72" s="10"/>
      <c r="J72" s="12"/>
      <c r="K72" s="62" t="s">
        <v>85</v>
      </c>
    </row>
    <row r="73" spans="1:11" x14ac:dyDescent="0.3">
      <c r="A73" s="42"/>
      <c r="B73" s="21" t="s">
        <v>83</v>
      </c>
      <c r="C73" s="14"/>
      <c r="D73" s="41">
        <v>17</v>
      </c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62">
        <v>44656</v>
      </c>
    </row>
    <row r="74" spans="1:11" x14ac:dyDescent="0.3">
      <c r="A74" s="42">
        <v>44712</v>
      </c>
      <c r="B74" s="21" t="s">
        <v>49</v>
      </c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>
        <v>3</v>
      </c>
      <c r="I74" s="10"/>
      <c r="J74" s="12"/>
      <c r="K74" s="21" t="s">
        <v>84</v>
      </c>
    </row>
    <row r="75" spans="1:11" x14ac:dyDescent="0.3">
      <c r="A75" s="42"/>
      <c r="B75" s="21" t="s">
        <v>86</v>
      </c>
      <c r="C75" s="14"/>
      <c r="D75" s="41"/>
      <c r="E75" s="10"/>
      <c r="F75" s="21"/>
      <c r="G75" s="14" t="str">
        <f>IF(ISBLANK(Table1[[#This Row],[EARNED]]),"",Table1[[#This Row],[EARNED]])</f>
        <v/>
      </c>
      <c r="H75" s="41">
        <v>11</v>
      </c>
      <c r="I75" s="10"/>
      <c r="J75" s="12"/>
      <c r="K75" s="21" t="s">
        <v>87</v>
      </c>
    </row>
    <row r="76" spans="1:11" x14ac:dyDescent="0.3">
      <c r="A76" s="42"/>
      <c r="B76" s="21" t="s">
        <v>88</v>
      </c>
      <c r="C76" s="14"/>
      <c r="D76" s="41"/>
      <c r="E76" s="10"/>
      <c r="F76" s="21"/>
      <c r="G76" s="14" t="str">
        <f>IF(ISBLANK(Table1[[#This Row],[EARNED]]),"",Table1[[#This Row],[EARNED]])</f>
        <v/>
      </c>
      <c r="H76" s="41">
        <v>15</v>
      </c>
      <c r="I76" s="10"/>
      <c r="J76" s="12"/>
      <c r="K76" s="21" t="s">
        <v>89</v>
      </c>
    </row>
    <row r="77" spans="1:11" x14ac:dyDescent="0.3">
      <c r="A77" s="42">
        <v>44742</v>
      </c>
      <c r="B77" s="21" t="s">
        <v>90</v>
      </c>
      <c r="C77" s="14">
        <v>1.25</v>
      </c>
      <c r="D77" s="41">
        <v>6</v>
      </c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 t="s">
        <v>91</v>
      </c>
    </row>
    <row r="78" spans="1:11" x14ac:dyDescent="0.3">
      <c r="A78" s="42"/>
      <c r="B78" s="21" t="s">
        <v>92</v>
      </c>
      <c r="C78" s="14"/>
      <c r="D78" s="41"/>
      <c r="E78" s="10"/>
      <c r="F78" s="21"/>
      <c r="G78" s="14" t="str">
        <f>IF(ISBLANK(Table1[[#This Row],[EARNED]]),"",Table1[[#This Row],[EARNED]])</f>
        <v/>
      </c>
      <c r="H78" s="41">
        <v>6</v>
      </c>
      <c r="I78" s="10"/>
      <c r="J78" s="12"/>
      <c r="K78" s="21" t="s">
        <v>93</v>
      </c>
    </row>
    <row r="79" spans="1:11" x14ac:dyDescent="0.3">
      <c r="A79" s="42">
        <v>44773</v>
      </c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>
        <v>44778</v>
      </c>
      <c r="B80" s="21"/>
      <c r="C80" s="14">
        <v>0.20800000000000002</v>
      </c>
      <c r="D80" s="41"/>
      <c r="E80" s="10"/>
      <c r="F80" s="21"/>
      <c r="G80" s="14">
        <f>IF(ISBLANK(Table1[[#This Row],[EARNED]]),"",Table1[[#This Row],[EARNED]])</f>
        <v>0.20800000000000002</v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3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3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3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3">
      <c r="A140" s="42"/>
      <c r="B140" s="21"/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/>
      <c r="I140" s="10"/>
      <c r="J140" s="12"/>
      <c r="K140" s="21"/>
    </row>
    <row r="141" spans="1:11" x14ac:dyDescent="0.3">
      <c r="A141" s="42"/>
      <c r="B141" s="21"/>
      <c r="C141" s="14"/>
      <c r="D141" s="41"/>
      <c r="E141" s="10"/>
      <c r="F141" s="21"/>
      <c r="G141" s="14" t="str">
        <f>IF(ISBLANK(Table1[[#This Row],[EARNED]]),"",Table1[[#This Row],[EARNED]])</f>
        <v/>
      </c>
      <c r="H141" s="41"/>
      <c r="I141" s="10"/>
      <c r="J141" s="12"/>
      <c r="K141" s="21"/>
    </row>
    <row r="142" spans="1:11" x14ac:dyDescent="0.3">
      <c r="A142" s="42"/>
      <c r="B142" s="21"/>
      <c r="C142" s="14"/>
      <c r="D142" s="41"/>
      <c r="E142" s="10"/>
      <c r="F142" s="21"/>
      <c r="G142" s="14" t="str">
        <f>IF(ISBLANK(Table1[[#This Row],[EARNED]]),"",Table1[[#This Row],[EARNED]])</f>
        <v/>
      </c>
      <c r="H142" s="41"/>
      <c r="I142" s="10"/>
      <c r="J142" s="12"/>
      <c r="K142" s="21"/>
    </row>
    <row r="143" spans="1:11" x14ac:dyDescent="0.3">
      <c r="A143" s="42"/>
      <c r="B143" s="21"/>
      <c r="C143" s="14"/>
      <c r="D143" s="41"/>
      <c r="E143" s="10"/>
      <c r="F143" s="21"/>
      <c r="G143" s="14" t="str">
        <f>IF(ISBLANK(Table1[[#This Row],[EARNED]]),"",Table1[[#This Row],[EARNED]])</f>
        <v/>
      </c>
      <c r="H143" s="41"/>
      <c r="I143" s="10"/>
      <c r="J143" s="12"/>
      <c r="K143" s="21"/>
    </row>
    <row r="144" spans="1:11" x14ac:dyDescent="0.3">
      <c r="A144" s="43"/>
      <c r="B144" s="16"/>
      <c r="C144" s="44"/>
      <c r="D144" s="45"/>
      <c r="E144" s="10"/>
      <c r="F144" s="16"/>
      <c r="G144" s="44" t="str">
        <f>IF(ISBLANK(Table1[[#This Row],[EARNED]]),"",Table1[[#This Row],[EARNED]])</f>
        <v/>
      </c>
      <c r="H144" s="45"/>
      <c r="I144" s="10"/>
      <c r="J144" s="13"/>
      <c r="K14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J12" sqref="J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124.14</v>
      </c>
      <c r="B3" s="12">
        <v>121.125</v>
      </c>
      <c r="D3" s="12">
        <v>2</v>
      </c>
      <c r="E3" s="12">
        <v>3</v>
      </c>
      <c r="F3" s="12">
        <v>8</v>
      </c>
      <c r="G3" s="47">
        <f>SUMIFS(F7:F14,E7:E14,E3)+SUMIFS(D7:D66,C7:C66,F3)+D3</f>
        <v>2.3919999999999999</v>
      </c>
      <c r="J3" s="49">
        <v>5</v>
      </c>
      <c r="K3" s="37">
        <f>J4-1</f>
        <v>4</v>
      </c>
      <c r="L3" s="47">
        <f>IF($J$4=1,1.25,IF(ISBLANK($J$3),"---",1.25-VLOOKUP($K$3,$I$8:$K$37,2)))</f>
        <v>1.083</v>
      </c>
    </row>
    <row r="4" spans="1:12" hidden="1" x14ac:dyDescent="0.3">
      <c r="G4" s="35"/>
      <c r="J4" s="1" t="str">
        <f>IF(TEXT(J3,"D")=1,1,TEXT(J3,"D"))</f>
        <v>5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TERMINAL</vt:lpstr>
      <vt:lpstr>Sheet1</vt:lpstr>
      <vt:lpstr>CONVERTION</vt:lpstr>
      <vt:lpstr>TERMINAL!BALANCE_1</vt:lpstr>
      <vt:lpstr>BALANCE_1</vt:lpstr>
      <vt:lpstr>Sheet1!Print_Titles</vt:lpstr>
      <vt:lpstr>TERMINAL!Print_Titles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2022-11-18T01:58:50Z</dcterms:modified>
</cp:coreProperties>
</file>