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8BDE7A32-BD38-44CA-98D5-97A82C86910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5" l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12" i="5"/>
  <c r="I11" i="5"/>
  <c r="E13" i="5"/>
  <c r="E14" i="5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12" i="5"/>
  <c r="E11" i="5"/>
  <c r="E31" i="1" l="1"/>
  <c r="G31" i="1"/>
  <c r="E30" i="1"/>
  <c r="G30" i="1"/>
  <c r="F3" i="1" l="1"/>
  <c r="B4" i="1"/>
  <c r="F4" i="1" l="1"/>
  <c r="B3" i="1"/>
  <c r="B2" i="1"/>
  <c r="G62" i="5"/>
  <c r="G49" i="5"/>
  <c r="G36" i="5"/>
  <c r="G23" i="5"/>
  <c r="E9" i="5"/>
  <c r="G90" i="5"/>
  <c r="G89" i="5"/>
  <c r="G88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30" i="1" l="1"/>
  <c r="I31" i="1"/>
  <c r="I9" i="5"/>
  <c r="K3" i="3"/>
  <c r="L3" i="3" s="1"/>
  <c r="I9" i="1"/>
</calcChain>
</file>

<file path=xl/sharedStrings.xml><?xml version="1.0" encoding="utf-8"?>
<sst xmlns="http://schemas.openxmlformats.org/spreadsheetml/2006/main" count="137" uniqueCount="89">
  <si>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</si>
  <si>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</si>
  <si>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</si>
  <si>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</si>
  <si>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</si>
  <si>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</si>
  <si>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</si>
  <si>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</si>
  <si>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</si>
  <si>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</si>
  <si>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</si>
  <si>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</si>
  <si>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</si>
  <si>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</si>
  <si>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</si>
  <si>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</si>
  <si>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</si>
  <si>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</si>
  <si>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</si>
  <si>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</si>
  <si>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</si>
  <si>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</si>
  <si>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</si>
  <si>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</si>
  <si>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</si>
  <si>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</si>
  <si>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</si>
  <si>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</si>
  <si>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</si>
  <si>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</si>
  <si>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</si>
  <si>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</si>
  <si>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</si>
  <si>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</si>
  <si>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</si>
  <si>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</si>
  <si>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</si>
  <si>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</si>
  <si>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</si>
  <si>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</si>
  <si>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</si>
  <si>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</si>
  <si>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</si>
  <si>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</si>
  <si>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</si>
  <si>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</si>
  <si>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</si>
  <si>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</si>
  <si>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</si>
  <si>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</si>
  <si>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UT(0-4-0)</t>
  </si>
  <si>
    <t>UT(2-1-12)</t>
  </si>
  <si>
    <t>UT(1-5-34)</t>
  </si>
  <si>
    <t>UT(1-4-33)</t>
  </si>
  <si>
    <t>UT(0-1-53)</t>
  </si>
  <si>
    <t>UT(0-0-26)</t>
  </si>
  <si>
    <t>UT(0-0-50)</t>
  </si>
  <si>
    <t>SL(3-0-0)</t>
  </si>
  <si>
    <t>12/11-13/2018</t>
  </si>
  <si>
    <t>UT(0-5-59)</t>
  </si>
  <si>
    <t>VL(3-0-0)</t>
  </si>
  <si>
    <t>VL(2-0-0)</t>
  </si>
  <si>
    <t>11/20-22/2018</t>
  </si>
  <si>
    <t>VL(17-0-0)</t>
  </si>
  <si>
    <t>2/4-28/2019</t>
  </si>
  <si>
    <t>2/10-12/2019</t>
  </si>
  <si>
    <t>3/5-7/2019</t>
  </si>
  <si>
    <t>6/5-7/2019</t>
  </si>
  <si>
    <t>7/24-26/2019</t>
  </si>
  <si>
    <t>8/13-15/2019</t>
  </si>
  <si>
    <t>10/16-18/2019</t>
  </si>
  <si>
    <t>VL(5-0-0)</t>
  </si>
  <si>
    <t>7/31-8/4/2019</t>
  </si>
  <si>
    <t>SP(1-0-0)</t>
  </si>
  <si>
    <t>SL(2-0-0)</t>
  </si>
  <si>
    <t>1/15,16/2020</t>
  </si>
  <si>
    <t>SL(5-0-0)</t>
  </si>
  <si>
    <t>5/15-29/2021</t>
  </si>
  <si>
    <t>VL(6-0-0)</t>
  </si>
  <si>
    <t>MOURNING 12/8-12</t>
  </si>
  <si>
    <t>OPO, CORAZON ROLLAN</t>
  </si>
  <si>
    <t>PICNIC GROVE</t>
  </si>
  <si>
    <t>SL(4-0-0)</t>
  </si>
  <si>
    <t>6/18-21/2023</t>
  </si>
  <si>
    <t xml:space="preserve"> *********************NOTHING FOLLOWS***********************</t>
  </si>
  <si>
    <t>9/16-22/2023</t>
  </si>
  <si>
    <t>COMPULSORY RETIREMENT EFFECTIVE DATE: SEPTEMBER 23, 2023</t>
  </si>
  <si>
    <t>TOTAL VL = 60.917</t>
  </si>
  <si>
    <t>TOTAL SL = 80.917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</si>
</sst>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2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="94" zoomScaleNormal="94" workbookViewId="0">
      <pane ySplit="3552" topLeftCell="A77" activePane="bottomLeft"/>
      <selection activeCell="F4" sqref="F4:G4"/>
      <selection pane="bottomLeft" activeCell="I84" sqref="I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80</v>
      </c>
      <c r="C2" s="59"/>
      <c r="D2" s="21" t="s">
        <v>14</v>
      </c>
      <c r="E2" s="10"/>
      <c r="F2" s="60"/>
      <c r="G2" s="60"/>
      <c r="H2" s="28" t="s">
        <v>10</v>
      </c>
      <c r="I2" s="25"/>
      <c r="J2" s="61"/>
      <c r="K2" s="62"/>
    </row>
    <row r="3" spans="1:11" x14ac:dyDescent="0.3">
      <c r="A3" s="18" t="s">
        <v>15</v>
      </c>
      <c r="B3" s="59" t="s">
        <v>48</v>
      </c>
      <c r="C3" s="59"/>
      <c r="D3" s="22" t="s">
        <v>13</v>
      </c>
      <c r="F3" s="63">
        <v>37956</v>
      </c>
      <c r="G3" s="64"/>
      <c r="H3" s="26" t="s">
        <v>11</v>
      </c>
      <c r="I3" s="26"/>
      <c r="J3" s="65"/>
      <c r="K3" s="66"/>
    </row>
    <row r="4" spans="1:11" ht="14.4" customHeight="1" x14ac:dyDescent="0.3">
      <c r="A4" s="18" t="s">
        <v>16</v>
      </c>
      <c r="B4" s="59" t="s">
        <v>48</v>
      </c>
      <c r="C4" s="59"/>
      <c r="D4" s="22" t="s">
        <v>12</v>
      </c>
      <c r="F4" s="64" t="s">
        <v>81</v>
      </c>
      <c r="G4" s="64"/>
      <c r="H4" s="26" t="s">
        <v>17</v>
      </c>
      <c r="I4" s="26"/>
      <c r="J4" s="64"/>
      <c r="K4" s="6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8" t="s">
        <v>8</v>
      </c>
      <c r="D7" s="68"/>
      <c r="E7" s="68"/>
      <c r="F7" s="68"/>
      <c r="G7" s="68" t="s">
        <v>7</v>
      </c>
      <c r="H7" s="68"/>
      <c r="I7" s="68"/>
      <c r="J7" s="6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71">
        <f>SUM(Table15[EARNED])-SUM(Table15[Absence Undertime W/ Pay])</f>
        <v>60.917000000000002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80.917000000000002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13">
        <f>SUM(Table15[[#This Row],[EARNED]])</f>
        <v>1.25</v>
      </c>
      <c r="F11" s="20"/>
      <c r="G11" s="13">
        <f>IF(ISBLANK(Table15[[#This Row],[EARNED]]),"",Table15[[#This Row],[EARNED]])</f>
        <v>1.25</v>
      </c>
      <c r="H11" s="39"/>
      <c r="I11" s="13">
        <f>SUM(Table15[[#This Row],[EARNED ]])</f>
        <v>1.25</v>
      </c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13">
        <f>SUM(C12,E11)-D12</f>
        <v>2.5</v>
      </c>
      <c r="F12" s="20"/>
      <c r="G12" s="13">
        <f>IF(ISBLANK(Table15[[#This Row],[EARNED]]),"",Table15[[#This Row],[EARNED]])</f>
        <v>1.25</v>
      </c>
      <c r="H12" s="39"/>
      <c r="I12" s="13">
        <f>SUM(G12,I11)-H12</f>
        <v>2.5</v>
      </c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13">
        <f t="shared" ref="E13:E76" si="0">SUM(C13,E12)-D13</f>
        <v>3.75</v>
      </c>
      <c r="F13" s="20"/>
      <c r="G13" s="13">
        <f>IF(ISBLANK(Table15[[#This Row],[EARNED]]),"",Table15[[#This Row],[EARNED]])</f>
        <v>1.25</v>
      </c>
      <c r="H13" s="39"/>
      <c r="I13" s="13">
        <f t="shared" ref="I13:I76" si="1">SUM(G13,I12)-H13</f>
        <v>3.75</v>
      </c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13">
        <f t="shared" si="0"/>
        <v>5</v>
      </c>
      <c r="F14" s="20"/>
      <c r="G14" s="13">
        <f>IF(ISBLANK(Table15[[#This Row],[EARNED]]),"",Table15[[#This Row],[EARNED]])</f>
        <v>1.25</v>
      </c>
      <c r="H14" s="39"/>
      <c r="I14" s="13">
        <f t="shared" si="1"/>
        <v>5</v>
      </c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13">
        <f t="shared" si="0"/>
        <v>6.25</v>
      </c>
      <c r="F15" s="20"/>
      <c r="G15" s="13">
        <f>IF(ISBLANK(Table15[[#This Row],[EARNED]]),"",Table15[[#This Row],[EARNED]])</f>
        <v>1.25</v>
      </c>
      <c r="H15" s="39"/>
      <c r="I15" s="13">
        <f t="shared" si="1"/>
        <v>6.25</v>
      </c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13">
        <f t="shared" si="0"/>
        <v>7.5</v>
      </c>
      <c r="F16" s="15"/>
      <c r="G16" s="42">
        <f>IF(ISBLANK(Table15[[#This Row],[EARNED]]),"",Table15[[#This Row],[EARNED]])</f>
        <v>1.25</v>
      </c>
      <c r="H16" s="43"/>
      <c r="I16" s="13">
        <f t="shared" si="1"/>
        <v>7.5</v>
      </c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13">
        <f t="shared" si="0"/>
        <v>8.75</v>
      </c>
      <c r="F17" s="20"/>
      <c r="G17" s="13">
        <f>IF(ISBLANK(Table15[[#This Row],[EARNED]]),"",Table15[[#This Row],[EARNED]])</f>
        <v>1.25</v>
      </c>
      <c r="H17" s="39"/>
      <c r="I17" s="13">
        <f t="shared" si="1"/>
        <v>8.75</v>
      </c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13">
        <f t="shared" si="0"/>
        <v>10</v>
      </c>
      <c r="F18" s="20"/>
      <c r="G18" s="13">
        <f>IF(ISBLANK(Table15[[#This Row],[EARNED]]),"",Table15[[#This Row],[EARNED]])</f>
        <v>1.25</v>
      </c>
      <c r="H18" s="39"/>
      <c r="I18" s="13">
        <f t="shared" si="1"/>
        <v>10</v>
      </c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13">
        <f t="shared" si="0"/>
        <v>11.25</v>
      </c>
      <c r="F19" s="20"/>
      <c r="G19" s="13">
        <f>IF(ISBLANK(Table15[[#This Row],[EARNED]]),"",Table15[[#This Row],[EARNED]])</f>
        <v>1.25</v>
      </c>
      <c r="H19" s="39"/>
      <c r="I19" s="13">
        <f t="shared" si="1"/>
        <v>11.25</v>
      </c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13">
        <f t="shared" si="0"/>
        <v>12.5</v>
      </c>
      <c r="F20" s="20"/>
      <c r="G20" s="13">
        <f>IF(ISBLANK(Table15[[#This Row],[EARNED]]),"",Table15[[#This Row],[EARNED]])</f>
        <v>1.25</v>
      </c>
      <c r="H20" s="39"/>
      <c r="I20" s="13">
        <f t="shared" si="1"/>
        <v>12.5</v>
      </c>
      <c r="J20" s="11"/>
      <c r="K20" s="20"/>
    </row>
    <row r="21" spans="1:11" x14ac:dyDescent="0.3">
      <c r="A21" s="40">
        <v>43405</v>
      </c>
      <c r="B21" s="20" t="s">
        <v>60</v>
      </c>
      <c r="C21" s="13">
        <v>1.25</v>
      </c>
      <c r="D21" s="39">
        <v>3</v>
      </c>
      <c r="E21" s="13">
        <f t="shared" si="0"/>
        <v>10.75</v>
      </c>
      <c r="F21" s="20"/>
      <c r="G21" s="13">
        <f>IF(ISBLANK(Table15[[#This Row],[EARNED]]),"",Table15[[#This Row],[EARNED]])</f>
        <v>1.25</v>
      </c>
      <c r="H21" s="39"/>
      <c r="I21" s="13">
        <f t="shared" si="1"/>
        <v>13.75</v>
      </c>
      <c r="J21" s="11"/>
      <c r="K21" s="20" t="s">
        <v>62</v>
      </c>
    </row>
    <row r="22" spans="1:11" x14ac:dyDescent="0.3">
      <c r="A22" s="40">
        <v>43435</v>
      </c>
      <c r="B22" s="20" t="s">
        <v>61</v>
      </c>
      <c r="C22" s="13">
        <v>1.25</v>
      </c>
      <c r="D22" s="39">
        <v>2</v>
      </c>
      <c r="E22" s="13">
        <f t="shared" si="0"/>
        <v>10</v>
      </c>
      <c r="F22" s="20"/>
      <c r="G22" s="13">
        <f>IF(ISBLANK(Table15[[#This Row],[EARNED]]),"",Table15[[#This Row],[EARNED]])</f>
        <v>1.25</v>
      </c>
      <c r="H22" s="39"/>
      <c r="I22" s="13">
        <f t="shared" si="1"/>
        <v>15</v>
      </c>
      <c r="J22" s="11"/>
      <c r="K22" s="20"/>
    </row>
    <row r="23" spans="1:11" x14ac:dyDescent="0.3">
      <c r="A23" s="48" t="s">
        <v>43</v>
      </c>
      <c r="B23" s="20"/>
      <c r="C23" s="13"/>
      <c r="D23" s="39"/>
      <c r="E23" s="13">
        <f t="shared" si="0"/>
        <v>10</v>
      </c>
      <c r="F23" s="20"/>
      <c r="G23" s="13" t="str">
        <f>IF(ISBLANK(Table15[[#This Row],[EARNED]]),"",Table15[[#This Row],[EARNED]])</f>
        <v/>
      </c>
      <c r="H23" s="39"/>
      <c r="I23" s="13">
        <f t="shared" si="1"/>
        <v>15</v>
      </c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13">
        <f t="shared" si="0"/>
        <v>11.25</v>
      </c>
      <c r="F24" s="20"/>
      <c r="G24" s="13">
        <f>IF(ISBLANK(Table15[[#This Row],[EARNED]]),"",Table15[[#This Row],[EARNED]])</f>
        <v>1.25</v>
      </c>
      <c r="H24" s="39"/>
      <c r="I24" s="13">
        <f t="shared" si="1"/>
        <v>16.25</v>
      </c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13">
        <f t="shared" si="0"/>
        <v>12.5</v>
      </c>
      <c r="F25" s="20"/>
      <c r="G25" s="13">
        <f>IF(ISBLANK(Table15[[#This Row],[EARNED]]),"",Table15[[#This Row],[EARNED]])</f>
        <v>1.25</v>
      </c>
      <c r="H25" s="39"/>
      <c r="I25" s="13">
        <f t="shared" si="1"/>
        <v>17.5</v>
      </c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13">
        <f t="shared" si="0"/>
        <v>13.75</v>
      </c>
      <c r="F26" s="20"/>
      <c r="G26" s="13">
        <f>IF(ISBLANK(Table15[[#This Row],[EARNED]]),"",Table15[[#This Row],[EARNED]])</f>
        <v>1.25</v>
      </c>
      <c r="H26" s="39"/>
      <c r="I26" s="13">
        <f t="shared" si="1"/>
        <v>18.75</v>
      </c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13">
        <f t="shared" si="0"/>
        <v>15</v>
      </c>
      <c r="F27" s="20"/>
      <c r="G27" s="13">
        <f>IF(ISBLANK(Table15[[#This Row],[EARNED]]),"",Table15[[#This Row],[EARNED]])</f>
        <v>1.25</v>
      </c>
      <c r="H27" s="39"/>
      <c r="I27" s="13">
        <f t="shared" si="1"/>
        <v>20</v>
      </c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13">
        <f t="shared" si="0"/>
        <v>16.25</v>
      </c>
      <c r="F28" s="20"/>
      <c r="G28" s="13">
        <f>IF(ISBLANK(Table15[[#This Row],[EARNED]]),"",Table15[[#This Row],[EARNED]])</f>
        <v>1.25</v>
      </c>
      <c r="H28" s="39"/>
      <c r="I28" s="13">
        <f t="shared" si="1"/>
        <v>21.25</v>
      </c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13">
        <f t="shared" si="0"/>
        <v>17.5</v>
      </c>
      <c r="F29" s="20"/>
      <c r="G29" s="13">
        <f>IF(ISBLANK(Table15[[#This Row],[EARNED]]),"",Table15[[#This Row],[EARNED]])</f>
        <v>1.25</v>
      </c>
      <c r="H29" s="39"/>
      <c r="I29" s="13">
        <f t="shared" si="1"/>
        <v>22.5</v>
      </c>
      <c r="J29" s="11"/>
      <c r="K29" s="20"/>
    </row>
    <row r="30" spans="1:11" x14ac:dyDescent="0.3">
      <c r="A30" s="40">
        <v>43647</v>
      </c>
      <c r="B30" s="20" t="s">
        <v>71</v>
      </c>
      <c r="C30" s="13">
        <v>1.25</v>
      </c>
      <c r="D30" s="39">
        <v>5</v>
      </c>
      <c r="E30" s="13">
        <f t="shared" si="0"/>
        <v>13.75</v>
      </c>
      <c r="F30" s="20"/>
      <c r="G30" s="13">
        <f>IF(ISBLANK(Table15[[#This Row],[EARNED]]),"",Table15[[#This Row],[EARNED]])</f>
        <v>1.25</v>
      </c>
      <c r="H30" s="39"/>
      <c r="I30" s="13">
        <f t="shared" si="1"/>
        <v>23.75</v>
      </c>
      <c r="J30" s="11"/>
      <c r="K30" s="20" t="s">
        <v>72</v>
      </c>
    </row>
    <row r="31" spans="1:11" x14ac:dyDescent="0.3">
      <c r="A31" s="40">
        <v>43678</v>
      </c>
      <c r="B31" s="20"/>
      <c r="C31" s="13">
        <v>1.25</v>
      </c>
      <c r="D31" s="39"/>
      <c r="E31" s="13">
        <f t="shared" si="0"/>
        <v>15</v>
      </c>
      <c r="F31" s="20"/>
      <c r="G31" s="13">
        <f>IF(ISBLANK(Table15[[#This Row],[EARNED]]),"",Table15[[#This Row],[EARNED]])</f>
        <v>1.25</v>
      </c>
      <c r="H31" s="39"/>
      <c r="I31" s="13">
        <f t="shared" si="1"/>
        <v>25</v>
      </c>
      <c r="J31" s="11"/>
      <c r="K31" s="20"/>
    </row>
    <row r="32" spans="1:11" x14ac:dyDescent="0.3">
      <c r="A32" s="40">
        <v>43709</v>
      </c>
      <c r="B32" s="20" t="s">
        <v>73</v>
      </c>
      <c r="C32" s="13">
        <v>1.25</v>
      </c>
      <c r="D32" s="39"/>
      <c r="E32" s="13">
        <f t="shared" si="0"/>
        <v>16.25</v>
      </c>
      <c r="F32" s="20"/>
      <c r="G32" s="13">
        <f>IF(ISBLANK(Table15[[#This Row],[EARNED]]),"",Table15[[#This Row],[EARNED]])</f>
        <v>1.25</v>
      </c>
      <c r="H32" s="39"/>
      <c r="I32" s="13">
        <f t="shared" si="1"/>
        <v>26.25</v>
      </c>
      <c r="J32" s="11"/>
      <c r="K32" s="49">
        <v>43730</v>
      </c>
    </row>
    <row r="33" spans="1:11" x14ac:dyDescent="0.3">
      <c r="A33" s="40">
        <v>43739</v>
      </c>
      <c r="B33" s="20"/>
      <c r="C33" s="13">
        <v>1.25</v>
      </c>
      <c r="D33" s="39"/>
      <c r="E33" s="13">
        <f t="shared" si="0"/>
        <v>17.5</v>
      </c>
      <c r="F33" s="20"/>
      <c r="G33" s="13">
        <f>IF(ISBLANK(Table15[[#This Row],[EARNED]]),"",Table15[[#This Row],[EARNED]])</f>
        <v>1.25</v>
      </c>
      <c r="H33" s="39"/>
      <c r="I33" s="13">
        <f t="shared" si="1"/>
        <v>27.5</v>
      </c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13">
        <f t="shared" si="0"/>
        <v>18.75</v>
      </c>
      <c r="F34" s="20"/>
      <c r="G34" s="13">
        <f>IF(ISBLANK(Table15[[#This Row],[EARNED]]),"",Table15[[#This Row],[EARNED]])</f>
        <v>1.25</v>
      </c>
      <c r="H34" s="39"/>
      <c r="I34" s="13">
        <f t="shared" si="1"/>
        <v>28.75</v>
      </c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13">
        <f t="shared" si="0"/>
        <v>20</v>
      </c>
      <c r="F35" s="20"/>
      <c r="G35" s="13">
        <f>IF(ISBLANK(Table15[[#This Row],[EARNED]]),"",Table15[[#This Row],[EARNED]])</f>
        <v>1.25</v>
      </c>
      <c r="H35" s="39"/>
      <c r="I35" s="13">
        <f t="shared" si="1"/>
        <v>30</v>
      </c>
      <c r="J35" s="11"/>
      <c r="K35" s="20"/>
    </row>
    <row r="36" spans="1:11" x14ac:dyDescent="0.3">
      <c r="A36" s="48" t="s">
        <v>44</v>
      </c>
      <c r="B36" s="20"/>
      <c r="C36" s="13"/>
      <c r="D36" s="39"/>
      <c r="E36" s="13">
        <f t="shared" si="0"/>
        <v>20</v>
      </c>
      <c r="F36" s="20"/>
      <c r="G36" s="13" t="str">
        <f>IF(ISBLANK(Table15[[#This Row],[EARNED]]),"",Table15[[#This Row],[EARNED]])</f>
        <v/>
      </c>
      <c r="H36" s="39"/>
      <c r="I36" s="13">
        <f t="shared" si="1"/>
        <v>30</v>
      </c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13">
        <f t="shared" si="0"/>
        <v>21.25</v>
      </c>
      <c r="F37" s="20"/>
      <c r="G37" s="13">
        <f>IF(ISBLANK(Table15[[#This Row],[EARNED]]),"",Table15[[#This Row],[EARNED]])</f>
        <v>1.25</v>
      </c>
      <c r="H37" s="39"/>
      <c r="I37" s="13">
        <f t="shared" si="1"/>
        <v>31.25</v>
      </c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13">
        <f t="shared" si="0"/>
        <v>22.5</v>
      </c>
      <c r="F38" s="20"/>
      <c r="G38" s="13">
        <f>IF(ISBLANK(Table15[[#This Row],[EARNED]]),"",Table15[[#This Row],[EARNED]])</f>
        <v>1.25</v>
      </c>
      <c r="H38" s="39"/>
      <c r="I38" s="13">
        <f t="shared" si="1"/>
        <v>32.5</v>
      </c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13">
        <f t="shared" si="0"/>
        <v>23.75</v>
      </c>
      <c r="F39" s="20"/>
      <c r="G39" s="13">
        <f>IF(ISBLANK(Table15[[#This Row],[EARNED]]),"",Table15[[#This Row],[EARNED]])</f>
        <v>1.25</v>
      </c>
      <c r="H39" s="39"/>
      <c r="I39" s="13">
        <f t="shared" si="1"/>
        <v>33.75</v>
      </c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13">
        <f t="shared" si="0"/>
        <v>25</v>
      </c>
      <c r="F40" s="20"/>
      <c r="G40" s="13">
        <f>IF(ISBLANK(Table15[[#This Row],[EARNED]]),"",Table15[[#This Row],[EARNED]])</f>
        <v>1.25</v>
      </c>
      <c r="H40" s="39"/>
      <c r="I40" s="13">
        <f t="shared" si="1"/>
        <v>35</v>
      </c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13">
        <f t="shared" si="0"/>
        <v>26.25</v>
      </c>
      <c r="F41" s="20"/>
      <c r="G41" s="13">
        <f>IF(ISBLANK(Table15[[#This Row],[EARNED]]),"",Table15[[#This Row],[EARNED]])</f>
        <v>1.25</v>
      </c>
      <c r="H41" s="39"/>
      <c r="I41" s="13">
        <f t="shared" si="1"/>
        <v>36.25</v>
      </c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13">
        <f t="shared" si="0"/>
        <v>27.5</v>
      </c>
      <c r="F42" s="20"/>
      <c r="G42" s="13">
        <f>IF(ISBLANK(Table15[[#This Row],[EARNED]]),"",Table15[[#This Row],[EARNED]])</f>
        <v>1.25</v>
      </c>
      <c r="H42" s="39"/>
      <c r="I42" s="13">
        <f t="shared" si="1"/>
        <v>37.5</v>
      </c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13">
        <f t="shared" si="0"/>
        <v>28.75</v>
      </c>
      <c r="F43" s="20"/>
      <c r="G43" s="13">
        <f>IF(ISBLANK(Table15[[#This Row],[EARNED]]),"",Table15[[#This Row],[EARNED]])</f>
        <v>1.25</v>
      </c>
      <c r="H43" s="39"/>
      <c r="I43" s="13">
        <f t="shared" si="1"/>
        <v>38.75</v>
      </c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13">
        <f t="shared" si="0"/>
        <v>30</v>
      </c>
      <c r="F44" s="20"/>
      <c r="G44" s="13">
        <f>IF(ISBLANK(Table15[[#This Row],[EARNED]]),"",Table15[[#This Row],[EARNED]])</f>
        <v>1.25</v>
      </c>
      <c r="H44" s="39"/>
      <c r="I44" s="13">
        <f t="shared" si="1"/>
        <v>40</v>
      </c>
      <c r="J44" s="11"/>
      <c r="K44" s="20"/>
    </row>
    <row r="45" spans="1:11" x14ac:dyDescent="0.3">
      <c r="A45" s="40">
        <v>44075</v>
      </c>
      <c r="B45" s="20" t="s">
        <v>73</v>
      </c>
      <c r="C45" s="13">
        <v>1.25</v>
      </c>
      <c r="D45" s="39"/>
      <c r="E45" s="13">
        <f t="shared" si="0"/>
        <v>31.25</v>
      </c>
      <c r="F45" s="20"/>
      <c r="G45" s="13">
        <f>IF(ISBLANK(Table15[[#This Row],[EARNED]]),"",Table15[[#This Row],[EARNED]])</f>
        <v>1.25</v>
      </c>
      <c r="H45" s="39"/>
      <c r="I45" s="13">
        <f t="shared" si="1"/>
        <v>41.25</v>
      </c>
      <c r="J45" s="11"/>
      <c r="K45" s="49">
        <v>44096</v>
      </c>
    </row>
    <row r="46" spans="1:11" x14ac:dyDescent="0.3">
      <c r="A46" s="40">
        <v>44105</v>
      </c>
      <c r="B46" s="20"/>
      <c r="C46" s="13">
        <v>1.25</v>
      </c>
      <c r="D46" s="39"/>
      <c r="E46" s="13">
        <f t="shared" si="0"/>
        <v>32.5</v>
      </c>
      <c r="F46" s="20"/>
      <c r="G46" s="13">
        <f>IF(ISBLANK(Table15[[#This Row],[EARNED]]),"",Table15[[#This Row],[EARNED]])</f>
        <v>1.25</v>
      </c>
      <c r="H46" s="39"/>
      <c r="I46" s="13">
        <f t="shared" si="1"/>
        <v>42.5</v>
      </c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13">
        <f t="shared" si="0"/>
        <v>33.75</v>
      </c>
      <c r="F47" s="20"/>
      <c r="G47" s="13">
        <f>IF(ISBLANK(Table15[[#This Row],[EARNED]]),"",Table15[[#This Row],[EARNED]])</f>
        <v>1.25</v>
      </c>
      <c r="H47" s="39"/>
      <c r="I47" s="13">
        <f t="shared" si="1"/>
        <v>43.75</v>
      </c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13">
        <f t="shared" si="0"/>
        <v>30</v>
      </c>
      <c r="F48" s="20"/>
      <c r="G48" s="13">
        <f>IF(ISBLANK(Table15[[#This Row],[EARNED]]),"",Table15[[#This Row],[EARNED]])</f>
        <v>1.25</v>
      </c>
      <c r="H48" s="39"/>
      <c r="I48" s="13">
        <f t="shared" si="1"/>
        <v>45</v>
      </c>
      <c r="J48" s="11"/>
      <c r="K48" s="20"/>
    </row>
    <row r="49" spans="1:11" x14ac:dyDescent="0.3">
      <c r="A49" s="48" t="s">
        <v>45</v>
      </c>
      <c r="B49" s="20"/>
      <c r="C49" s="13"/>
      <c r="D49" s="39"/>
      <c r="E49" s="13">
        <f t="shared" si="0"/>
        <v>30</v>
      </c>
      <c r="F49" s="20"/>
      <c r="G49" s="13" t="str">
        <f>IF(ISBLANK(Table15[[#This Row],[EARNED]]),"",Table15[[#This Row],[EARNED]])</f>
        <v/>
      </c>
      <c r="H49" s="39"/>
      <c r="I49" s="13">
        <f t="shared" si="1"/>
        <v>45</v>
      </c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13">
        <f t="shared" si="0"/>
        <v>31.25</v>
      </c>
      <c r="F50" s="20"/>
      <c r="G50" s="13">
        <f>IF(ISBLANK(Table15[[#This Row],[EARNED]]),"",Table15[[#This Row],[EARNED]])</f>
        <v>1.25</v>
      </c>
      <c r="H50" s="39"/>
      <c r="I50" s="13">
        <f t="shared" si="1"/>
        <v>46.25</v>
      </c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13">
        <f t="shared" si="0"/>
        <v>32.5</v>
      </c>
      <c r="F51" s="20"/>
      <c r="G51" s="13">
        <f>IF(ISBLANK(Table15[[#This Row],[EARNED]]),"",Table15[[#This Row],[EARNED]])</f>
        <v>1.25</v>
      </c>
      <c r="H51" s="39"/>
      <c r="I51" s="13">
        <f t="shared" si="1"/>
        <v>47.5</v>
      </c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13">
        <f t="shared" si="0"/>
        <v>33.75</v>
      </c>
      <c r="F52" s="20"/>
      <c r="G52" s="13">
        <f>IF(ISBLANK(Table15[[#This Row],[EARNED]]),"",Table15[[#This Row],[EARNED]])</f>
        <v>1.25</v>
      </c>
      <c r="H52" s="39"/>
      <c r="I52" s="13">
        <f t="shared" si="1"/>
        <v>48.75</v>
      </c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13">
        <f t="shared" si="0"/>
        <v>35</v>
      </c>
      <c r="F53" s="20"/>
      <c r="G53" s="13">
        <f>IF(ISBLANK(Table15[[#This Row],[EARNED]]),"",Table15[[#This Row],[EARNED]])</f>
        <v>1.25</v>
      </c>
      <c r="H53" s="39"/>
      <c r="I53" s="13">
        <f t="shared" si="1"/>
        <v>50</v>
      </c>
      <c r="J53" s="11"/>
      <c r="K53" s="20"/>
    </row>
    <row r="54" spans="1:11" x14ac:dyDescent="0.3">
      <c r="A54" s="40">
        <v>44317</v>
      </c>
      <c r="B54" s="20" t="s">
        <v>76</v>
      </c>
      <c r="C54" s="13">
        <v>1.25</v>
      </c>
      <c r="D54" s="39"/>
      <c r="E54" s="13">
        <f t="shared" si="0"/>
        <v>36.25</v>
      </c>
      <c r="F54" s="20"/>
      <c r="G54" s="13">
        <f>IF(ISBLANK(Table15[[#This Row],[EARNED]]),"",Table15[[#This Row],[EARNED]])</f>
        <v>1.25</v>
      </c>
      <c r="H54" s="39">
        <v>5</v>
      </c>
      <c r="I54" s="13">
        <f t="shared" si="1"/>
        <v>46.25</v>
      </c>
      <c r="J54" s="11"/>
      <c r="K54" s="20" t="s">
        <v>77</v>
      </c>
    </row>
    <row r="55" spans="1:11" x14ac:dyDescent="0.3">
      <c r="A55" s="40">
        <v>44348</v>
      </c>
      <c r="B55" s="20"/>
      <c r="C55" s="13">
        <v>1.25</v>
      </c>
      <c r="D55" s="39"/>
      <c r="E55" s="13">
        <f t="shared" si="0"/>
        <v>37.5</v>
      </c>
      <c r="F55" s="20"/>
      <c r="G55" s="13">
        <f>IF(ISBLANK(Table15[[#This Row],[EARNED]]),"",Table15[[#This Row],[EARNED]])</f>
        <v>1.25</v>
      </c>
      <c r="H55" s="39"/>
      <c r="I55" s="13">
        <f t="shared" si="1"/>
        <v>47.5</v>
      </c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13">
        <f t="shared" si="0"/>
        <v>38.75</v>
      </c>
      <c r="F56" s="20"/>
      <c r="G56" s="13">
        <f>IF(ISBLANK(Table15[[#This Row],[EARNED]]),"",Table15[[#This Row],[EARNED]])</f>
        <v>1.25</v>
      </c>
      <c r="H56" s="39"/>
      <c r="I56" s="13">
        <f t="shared" si="1"/>
        <v>48.75</v>
      </c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13">
        <f t="shared" si="0"/>
        <v>40</v>
      </c>
      <c r="F57" s="20"/>
      <c r="G57" s="13">
        <f>IF(ISBLANK(Table15[[#This Row],[EARNED]]),"",Table15[[#This Row],[EARNED]])</f>
        <v>1.25</v>
      </c>
      <c r="H57" s="39"/>
      <c r="I57" s="13">
        <f t="shared" si="1"/>
        <v>50</v>
      </c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13">
        <f t="shared" si="0"/>
        <v>41.25</v>
      </c>
      <c r="F58" s="20"/>
      <c r="G58" s="13">
        <f>IF(ISBLANK(Table15[[#This Row],[EARNED]]),"",Table15[[#This Row],[EARNED]])</f>
        <v>1.25</v>
      </c>
      <c r="H58" s="39"/>
      <c r="I58" s="13">
        <f t="shared" si="1"/>
        <v>51.25</v>
      </c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13">
        <f t="shared" si="0"/>
        <v>42.5</v>
      </c>
      <c r="F59" s="20"/>
      <c r="G59" s="13">
        <f>IF(ISBLANK(Table15[[#This Row],[EARNED]]),"",Table15[[#This Row],[EARNED]])</f>
        <v>1.25</v>
      </c>
      <c r="H59" s="39"/>
      <c r="I59" s="13">
        <f t="shared" si="1"/>
        <v>52.5</v>
      </c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13">
        <f t="shared" si="0"/>
        <v>43.75</v>
      </c>
      <c r="F60" s="20"/>
      <c r="G60" s="13">
        <f>IF(ISBLANK(Table15[[#This Row],[EARNED]]),"",Table15[[#This Row],[EARNED]])</f>
        <v>1.25</v>
      </c>
      <c r="H60" s="39"/>
      <c r="I60" s="13">
        <f t="shared" si="1"/>
        <v>53.75</v>
      </c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13">
        <f t="shared" si="0"/>
        <v>40</v>
      </c>
      <c r="F61" s="20"/>
      <c r="G61" s="13">
        <f>IF(ISBLANK(Table15[[#This Row],[EARNED]]),"",Table15[[#This Row],[EARNED]])</f>
        <v>1.25</v>
      </c>
      <c r="H61" s="39"/>
      <c r="I61" s="13">
        <f t="shared" si="1"/>
        <v>55</v>
      </c>
      <c r="J61" s="11"/>
      <c r="K61" s="20"/>
    </row>
    <row r="62" spans="1:11" x14ac:dyDescent="0.3">
      <c r="A62" s="48" t="s">
        <v>46</v>
      </c>
      <c r="B62" s="20"/>
      <c r="C62" s="13"/>
      <c r="D62" s="39"/>
      <c r="E62" s="13">
        <f t="shared" si="0"/>
        <v>40</v>
      </c>
      <c r="F62" s="20"/>
      <c r="G62" s="13" t="str">
        <f>IF(ISBLANK(Table15[[#This Row],[EARNED]]),"",Table15[[#This Row],[EARNED]])</f>
        <v/>
      </c>
      <c r="H62" s="39"/>
      <c r="I62" s="13">
        <f t="shared" si="1"/>
        <v>55</v>
      </c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13">
        <f t="shared" si="0"/>
        <v>41.25</v>
      </c>
      <c r="F63" s="20"/>
      <c r="G63" s="13">
        <f>IF(ISBLANK(Table15[[#This Row],[EARNED]]),"",Table15[[#This Row],[EARNED]])</f>
        <v>1.25</v>
      </c>
      <c r="H63" s="39"/>
      <c r="I63" s="13">
        <f t="shared" si="1"/>
        <v>56.25</v>
      </c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13">
        <f t="shared" si="0"/>
        <v>42.5</v>
      </c>
      <c r="F64" s="20"/>
      <c r="G64" s="13">
        <f>IF(ISBLANK(Table15[[#This Row],[EARNED]]),"",Table15[[#This Row],[EARNED]])</f>
        <v>1.25</v>
      </c>
      <c r="H64" s="39"/>
      <c r="I64" s="13">
        <f t="shared" si="1"/>
        <v>57.5</v>
      </c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13">
        <f t="shared" si="0"/>
        <v>43.75</v>
      </c>
      <c r="F65" s="20"/>
      <c r="G65" s="13">
        <f>IF(ISBLANK(Table15[[#This Row],[EARNED]]),"",Table15[[#This Row],[EARNED]])</f>
        <v>1.25</v>
      </c>
      <c r="H65" s="39"/>
      <c r="I65" s="13">
        <f t="shared" si="1"/>
        <v>58.75</v>
      </c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13">
        <f t="shared" si="0"/>
        <v>45</v>
      </c>
      <c r="F66" s="20"/>
      <c r="G66" s="13">
        <f>IF(ISBLANK(Table15[[#This Row],[EARNED]]),"",Table15[[#This Row],[EARNED]])</f>
        <v>1.25</v>
      </c>
      <c r="H66" s="39"/>
      <c r="I66" s="13">
        <f t="shared" si="1"/>
        <v>60</v>
      </c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13">
        <f t="shared" si="0"/>
        <v>46.25</v>
      </c>
      <c r="F67" s="20"/>
      <c r="G67" s="13">
        <f>IF(ISBLANK(Table15[[#This Row],[EARNED]]),"",Table15[[#This Row],[EARNED]])</f>
        <v>1.25</v>
      </c>
      <c r="H67" s="39"/>
      <c r="I67" s="13">
        <f t="shared" si="1"/>
        <v>61.25</v>
      </c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13">
        <f t="shared" si="0"/>
        <v>47.5</v>
      </c>
      <c r="F68" s="20"/>
      <c r="G68" s="13">
        <f>IF(ISBLANK(Table15[[#This Row],[EARNED]]),"",Table15[[#This Row],[EARNED]])</f>
        <v>1.25</v>
      </c>
      <c r="H68" s="39"/>
      <c r="I68" s="13">
        <f t="shared" si="1"/>
        <v>62.5</v>
      </c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13">
        <f t="shared" si="0"/>
        <v>48.75</v>
      </c>
      <c r="F69" s="20"/>
      <c r="G69" s="13">
        <f>IF(ISBLANK(Table15[[#This Row],[EARNED]]),"",Table15[[#This Row],[EARNED]])</f>
        <v>1.25</v>
      </c>
      <c r="H69" s="39"/>
      <c r="I69" s="13">
        <f t="shared" si="1"/>
        <v>63.75</v>
      </c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13">
        <f t="shared" si="0"/>
        <v>50</v>
      </c>
      <c r="F70" s="20"/>
      <c r="G70" s="13">
        <f>IF(ISBLANK(Table15[[#This Row],[EARNED]]),"",Table15[[#This Row],[EARNED]])</f>
        <v>1.25</v>
      </c>
      <c r="H70" s="39"/>
      <c r="I70" s="13">
        <f t="shared" si="1"/>
        <v>65</v>
      </c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13">
        <f t="shared" si="0"/>
        <v>51.25</v>
      </c>
      <c r="F71" s="20"/>
      <c r="G71" s="13">
        <f>IF(ISBLANK(Table15[[#This Row],[EARNED]]),"",Table15[[#This Row],[EARNED]])</f>
        <v>1.25</v>
      </c>
      <c r="H71" s="39"/>
      <c r="I71" s="13">
        <f t="shared" si="1"/>
        <v>66.25</v>
      </c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13">
        <f t="shared" si="0"/>
        <v>52.5</v>
      </c>
      <c r="F72" s="20"/>
      <c r="G72" s="13">
        <f>IF(ISBLANK(Table15[[#This Row],[EARNED]]),"",Table15[[#This Row],[EARNED]])</f>
        <v>1.25</v>
      </c>
      <c r="H72" s="39"/>
      <c r="I72" s="13">
        <f t="shared" si="1"/>
        <v>67.5</v>
      </c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13">
        <f t="shared" si="0"/>
        <v>53.75</v>
      </c>
      <c r="F73" s="20"/>
      <c r="G73" s="13">
        <f>IF(ISBLANK(Table15[[#This Row],[EARNED]]),"",Table15[[#This Row],[EARNED]])</f>
        <v>1.25</v>
      </c>
      <c r="H73" s="39"/>
      <c r="I73" s="13">
        <f t="shared" si="1"/>
        <v>68.75</v>
      </c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13">
        <f t="shared" si="0"/>
        <v>50</v>
      </c>
      <c r="F74" s="20"/>
      <c r="G74" s="13">
        <f>IF(ISBLANK(Table15[[#This Row],[EARNED]]),"",Table15[[#This Row],[EARNED]])</f>
        <v>1.25</v>
      </c>
      <c r="H74" s="39"/>
      <c r="I74" s="13">
        <f t="shared" si="1"/>
        <v>70</v>
      </c>
      <c r="J74" s="11"/>
      <c r="K74" s="20"/>
    </row>
    <row r="75" spans="1:11" x14ac:dyDescent="0.3">
      <c r="A75" s="48" t="s">
        <v>47</v>
      </c>
      <c r="B75" s="20"/>
      <c r="C75" s="13"/>
      <c r="D75" s="39"/>
      <c r="E75" s="13">
        <f t="shared" si="0"/>
        <v>50</v>
      </c>
      <c r="F75" s="20"/>
      <c r="G75" s="13" t="str">
        <f>IF(ISBLANK(Table15[[#This Row],[EARNED]]),"",Table15[[#This Row],[EARNED]])</f>
        <v/>
      </c>
      <c r="H75" s="39"/>
      <c r="I75" s="13">
        <f t="shared" si="1"/>
        <v>70</v>
      </c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13">
        <f t="shared" si="0"/>
        <v>51.25</v>
      </c>
      <c r="F76" s="20"/>
      <c r="G76" s="13">
        <f>IF(ISBLANK(Table15[[#This Row],[EARNED]]),"",Table15[[#This Row],[EARNED]])</f>
        <v>1.25</v>
      </c>
      <c r="H76" s="39"/>
      <c r="I76" s="13">
        <f t="shared" si="1"/>
        <v>71.25</v>
      </c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13">
        <f t="shared" ref="E77:E84" si="2">SUM(C77,E76)-D77</f>
        <v>52.5</v>
      </c>
      <c r="F77" s="20"/>
      <c r="G77" s="13">
        <f>IF(ISBLANK(Table15[[#This Row],[EARNED]]),"",Table15[[#This Row],[EARNED]])</f>
        <v>1.25</v>
      </c>
      <c r="H77" s="39"/>
      <c r="I77" s="13">
        <f t="shared" ref="I77:I84" si="3">SUM(G77,I76)-H77</f>
        <v>72.5</v>
      </c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13">
        <f t="shared" si="2"/>
        <v>53.75</v>
      </c>
      <c r="F78" s="20"/>
      <c r="G78" s="13">
        <f>IF(ISBLANK(Table15[[#This Row],[EARNED]]),"",Table15[[#This Row],[EARNED]])</f>
        <v>1.25</v>
      </c>
      <c r="H78" s="39"/>
      <c r="I78" s="13">
        <f t="shared" si="3"/>
        <v>73.75</v>
      </c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13">
        <f t="shared" si="2"/>
        <v>55</v>
      </c>
      <c r="F79" s="20"/>
      <c r="G79" s="13">
        <f>IF(ISBLANK(Table15[[#This Row],[EARNED]]),"",Table15[[#This Row],[EARNED]])</f>
        <v>1.25</v>
      </c>
      <c r="H79" s="39"/>
      <c r="I79" s="13">
        <f t="shared" si="3"/>
        <v>75</v>
      </c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13">
        <f t="shared" si="2"/>
        <v>56.25</v>
      </c>
      <c r="F80" s="20"/>
      <c r="G80" s="13">
        <f>IF(ISBLANK(Table15[[#This Row],[EARNED]]),"",Table15[[#This Row],[EARNED]])</f>
        <v>1.25</v>
      </c>
      <c r="H80" s="39"/>
      <c r="I80" s="13">
        <f t="shared" si="3"/>
        <v>76.25</v>
      </c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13">
        <f t="shared" si="2"/>
        <v>57.5</v>
      </c>
      <c r="F81" s="20"/>
      <c r="G81" s="13">
        <f>IF(ISBLANK(Table15[[#This Row],[EARNED]]),"",Table15[[#This Row],[EARNED]])</f>
        <v>1.25</v>
      </c>
      <c r="H81" s="39"/>
      <c r="I81" s="13">
        <f t="shared" si="3"/>
        <v>77.5</v>
      </c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13">
        <f t="shared" si="2"/>
        <v>58.75</v>
      </c>
      <c r="F82" s="20"/>
      <c r="G82" s="13">
        <f>IF(ISBLANK(Table15[[#This Row],[EARNED]]),"",Table15[[#This Row],[EARNED]])</f>
        <v>1.25</v>
      </c>
      <c r="H82" s="39"/>
      <c r="I82" s="13">
        <f t="shared" si="3"/>
        <v>78.75</v>
      </c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13">
        <f t="shared" si="2"/>
        <v>60</v>
      </c>
      <c r="F83" s="20"/>
      <c r="G83" s="13">
        <f>IF(ISBLANK(Table15[[#This Row],[EARNED]]),"",Table15[[#This Row],[EARNED]])</f>
        <v>1.25</v>
      </c>
      <c r="H83" s="39"/>
      <c r="I83" s="13">
        <f t="shared" si="3"/>
        <v>80</v>
      </c>
      <c r="J83" s="11"/>
      <c r="K83" s="20"/>
    </row>
    <row r="84" spans="1:11" x14ac:dyDescent="0.3">
      <c r="A84" s="40">
        <v>45191</v>
      </c>
      <c r="B84" s="20"/>
      <c r="C84" s="13">
        <v>0.91700000000000026</v>
      </c>
      <c r="D84" s="39"/>
      <c r="E84" s="13">
        <f t="shared" si="2"/>
        <v>60.917000000000002</v>
      </c>
      <c r="F84" s="20"/>
      <c r="G84" s="13">
        <f>IF(ISBLANK(Table15[[#This Row],[EARNED]]),"",Table15[[#This Row],[EARNED]])</f>
        <v>0.91700000000000026</v>
      </c>
      <c r="H84" s="39"/>
      <c r="I84" s="13">
        <f t="shared" si="3"/>
        <v>80.917000000000002</v>
      </c>
      <c r="J84" s="11"/>
      <c r="K84" s="20"/>
    </row>
    <row r="85" spans="1:11" x14ac:dyDescent="0.3">
      <c r="A85" s="50"/>
      <c r="B85" s="51" t="s">
        <v>86</v>
      </c>
      <c r="C85" s="52"/>
      <c r="D85" s="53"/>
      <c r="E85" s="54"/>
      <c r="F85" s="20"/>
      <c r="G85" s="13"/>
      <c r="H85" s="39"/>
      <c r="I85" s="9"/>
      <c r="J85" s="11"/>
      <c r="K85" s="20"/>
    </row>
    <row r="86" spans="1:11" x14ac:dyDescent="0.3">
      <c r="A86" s="40"/>
      <c r="B86" s="20"/>
      <c r="C86" s="13"/>
      <c r="D86" s="55" t="s">
        <v>87</v>
      </c>
      <c r="E86" s="9"/>
      <c r="F86" s="20"/>
      <c r="G86" s="9"/>
      <c r="H86" s="56" t="s">
        <v>88</v>
      </c>
      <c r="I86" s="9"/>
      <c r="J86" s="11"/>
      <c r="K86" s="20"/>
    </row>
    <row r="87" spans="1:11" x14ac:dyDescent="0.3">
      <c r="A87" s="40"/>
      <c r="B87" s="20"/>
      <c r="C87" s="13" t="s">
        <v>84</v>
      </c>
      <c r="D87" s="39"/>
      <c r="E87" s="9"/>
      <c r="F87" s="20"/>
      <c r="G87" s="52" t="s">
        <v>84</v>
      </c>
      <c r="H87" s="53"/>
      <c r="I87" s="54"/>
      <c r="J87" s="57"/>
      <c r="K87" s="58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2"/>
  <sheetViews>
    <sheetView zoomScale="110" zoomScaleNormal="110" workbookViewId="0">
      <pane ySplit="4056" topLeftCell="A26" activePane="bottomLeft"/>
      <selection activeCell="B2" sqref="B2:C2"/>
      <selection pane="bottomLeft" activeCell="K36" sqref="K3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tr">
        <f>IF(ISBLANK('2018 LEAVE CREDITS'!B2:C2),"---------",'2018 LEAVE CREDITS'!B2:C2)</f>
        <v>OPO, CORAZON ROLLAN</v>
      </c>
      <c r="C2" s="59"/>
      <c r="D2" s="21" t="s">
        <v>14</v>
      </c>
      <c r="E2" s="10"/>
      <c r="F2" s="60"/>
      <c r="G2" s="60"/>
      <c r="H2" s="28" t="s">
        <v>10</v>
      </c>
      <c r="I2" s="25"/>
      <c r="J2" s="61"/>
      <c r="K2" s="62"/>
    </row>
    <row r="3" spans="1:11" x14ac:dyDescent="0.3">
      <c r="A3" s="18" t="s">
        <v>15</v>
      </c>
      <c r="B3" s="59" t="str">
        <f>IF(ISBLANK('2018 LEAVE CREDITS'!B3:C3),"",'2018 LEAVE CREDITS'!B3:C3)</f>
        <v>CASUAL</v>
      </c>
      <c r="C3" s="59"/>
      <c r="D3" s="22" t="s">
        <v>13</v>
      </c>
      <c r="F3" s="63">
        <f>IF(ISBLANK('2018 LEAVE CREDITS'!F3:G3),"---------",'2018 LEAVE CREDITS'!F3:G3)</f>
        <v>37956</v>
      </c>
      <c r="G3" s="64"/>
      <c r="H3" s="26" t="s">
        <v>11</v>
      </c>
      <c r="I3" s="26"/>
      <c r="J3" s="65"/>
      <c r="K3" s="66"/>
    </row>
    <row r="4" spans="1:11" ht="14.4" customHeight="1" x14ac:dyDescent="0.3">
      <c r="A4" s="18" t="s">
        <v>16</v>
      </c>
      <c r="B4" s="59" t="str">
        <f>IF(ISBLANK('2018 LEAVE CREDITS'!B4:C4),"---------",'2018 LEAVE CREDITS'!B4:C4)</f>
        <v>CASUAL</v>
      </c>
      <c r="C4" s="59"/>
      <c r="D4" s="22" t="s">
        <v>12</v>
      </c>
      <c r="F4" s="64" t="str">
        <f>IF(ISBLANK('2018 LEAVE CREDITS'!F4:G4),"",'2018 LEAVE CREDITS'!F4:G4)</f>
        <v>PICNIC GROVE</v>
      </c>
      <c r="G4" s="64"/>
      <c r="H4" s="26" t="s">
        <v>17</v>
      </c>
      <c r="I4" s="26"/>
      <c r="J4" s="64"/>
      <c r="K4" s="6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8" t="s">
        <v>8</v>
      </c>
      <c r="D7" s="68"/>
      <c r="E7" s="68"/>
      <c r="F7" s="68"/>
      <c r="G7" s="68" t="s">
        <v>7</v>
      </c>
      <c r="H7" s="68"/>
      <c r="I7" s="68"/>
      <c r="J7" s="6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46.400999999999996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79.724999999999994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50</v>
      </c>
      <c r="C11" s="13"/>
      <c r="D11" s="39">
        <v>0.5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43191</v>
      </c>
      <c r="B12" s="20" t="s">
        <v>51</v>
      </c>
      <c r="C12" s="13"/>
      <c r="D12" s="39">
        <v>2.15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43252</v>
      </c>
      <c r="B13" s="20" t="s">
        <v>52</v>
      </c>
      <c r="C13" s="13"/>
      <c r="D13" s="39">
        <v>1.696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43282</v>
      </c>
      <c r="B14" s="20" t="s">
        <v>53</v>
      </c>
      <c r="C14" s="13"/>
      <c r="D14" s="39">
        <v>1.569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43313</v>
      </c>
      <c r="B15" s="20" t="s">
        <v>54</v>
      </c>
      <c r="C15" s="13"/>
      <c r="D15" s="39">
        <v>0.23500000000000001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43344</v>
      </c>
      <c r="B16" s="15" t="s">
        <v>55</v>
      </c>
      <c r="C16" s="42"/>
      <c r="D16" s="43">
        <v>5.4000000000000013E-2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43405</v>
      </c>
      <c r="B17" s="20" t="s">
        <v>56</v>
      </c>
      <c r="C17" s="13"/>
      <c r="D17" s="39">
        <v>0.10400000000000001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43435</v>
      </c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58</v>
      </c>
    </row>
    <row r="19" spans="1:11" x14ac:dyDescent="0.3">
      <c r="A19" s="40"/>
      <c r="B19" s="20" t="s">
        <v>59</v>
      </c>
      <c r="C19" s="13"/>
      <c r="D19" s="39">
        <v>0.748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8" t="s">
        <v>43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43497</v>
      </c>
      <c r="B21" s="20" t="s">
        <v>63</v>
      </c>
      <c r="C21" s="13"/>
      <c r="D21" s="39">
        <v>17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64</v>
      </c>
    </row>
    <row r="22" spans="1:11" x14ac:dyDescent="0.3">
      <c r="A22" s="40"/>
      <c r="B22" s="20" t="s">
        <v>60</v>
      </c>
      <c r="C22" s="13"/>
      <c r="D22" s="39">
        <v>3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3">
      <c r="A23" s="40">
        <v>43525</v>
      </c>
      <c r="B23" s="20" t="s">
        <v>60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66</v>
      </c>
    </row>
    <row r="24" spans="1:11" x14ac:dyDescent="0.3">
      <c r="A24" s="40">
        <v>43617</v>
      </c>
      <c r="B24" s="20" t="s">
        <v>57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67</v>
      </c>
    </row>
    <row r="25" spans="1:11" x14ac:dyDescent="0.3">
      <c r="A25" s="40">
        <v>43647</v>
      </c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68</v>
      </c>
    </row>
    <row r="26" spans="1:11" x14ac:dyDescent="0.3">
      <c r="A26" s="40">
        <v>43678</v>
      </c>
      <c r="B26" s="20" t="s">
        <v>60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69</v>
      </c>
    </row>
    <row r="27" spans="1:11" x14ac:dyDescent="0.3">
      <c r="A27" s="40">
        <v>43739</v>
      </c>
      <c r="B27" s="20" t="s">
        <v>57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70</v>
      </c>
    </row>
    <row r="28" spans="1:11" x14ac:dyDescent="0.3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43831</v>
      </c>
      <c r="B29" s="20" t="s">
        <v>74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75</v>
      </c>
    </row>
    <row r="30" spans="1:11" x14ac:dyDescent="0.3">
      <c r="A30" s="48" t="s">
        <v>45</v>
      </c>
      <c r="B30" s="20"/>
      <c r="C30" s="13"/>
      <c r="D30" s="39"/>
      <c r="E30" s="9">
        <f>SUM(Table1[EARNED])-SUM(Table1[Absence Undertime W/ Pay])+CONVERTION!$A$3</f>
        <v>46.400999999999996</v>
      </c>
      <c r="F30" s="20"/>
      <c r="G30" s="13" t="str">
        <f>IF(ISBLANK(Table1[[#This Row],[EARNED]]),"",Table1[[#This Row],[EARNED]])</f>
        <v/>
      </c>
      <c r="H30" s="39"/>
      <c r="I30" s="9">
        <f>SUM(Table1[[EARNED ]])-SUM(Table1[Absence Undertime  W/ Pay])+CONVERTION!$B$3</f>
        <v>79.724999999999994</v>
      </c>
      <c r="J30" s="11"/>
      <c r="K30" s="20"/>
    </row>
    <row r="31" spans="1:11" x14ac:dyDescent="0.3">
      <c r="A31" s="48"/>
      <c r="B31" s="20"/>
      <c r="C31" s="13"/>
      <c r="D31" s="39"/>
      <c r="E31" s="9">
        <f>SUM(Table1[EARNED])-SUM(Table1[Absence Undertime W/ Pay])+CONVERTION!$A$3</f>
        <v>46.400999999999996</v>
      </c>
      <c r="F31" s="20"/>
      <c r="G31" s="13" t="str">
        <f>IF(ISBLANK(Table1[[#This Row],[EARNED]]),"",Table1[[#This Row],[EARNED]])</f>
        <v/>
      </c>
      <c r="H31" s="39"/>
      <c r="I31" s="9">
        <f>SUM(Table1[[EARNED ]])-SUM(Table1[Absence Undertime  W/ Pay])+CONVERTION!$B$3</f>
        <v>79.724999999999994</v>
      </c>
      <c r="J31" s="11"/>
      <c r="K31" s="20"/>
    </row>
    <row r="32" spans="1:11" x14ac:dyDescent="0.3">
      <c r="A32" s="48" t="s">
        <v>46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44912</v>
      </c>
      <c r="B33" s="20" t="s">
        <v>78</v>
      </c>
      <c r="C33" s="13"/>
      <c r="D33" s="39">
        <v>6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79</v>
      </c>
    </row>
    <row r="34" spans="1:11" x14ac:dyDescent="0.3">
      <c r="A34" s="48" t="s">
        <v>47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45104</v>
      </c>
      <c r="B35" s="20" t="s">
        <v>82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4</v>
      </c>
      <c r="I35" s="9"/>
      <c r="J35" s="11"/>
      <c r="K35" s="20" t="s">
        <v>83</v>
      </c>
    </row>
    <row r="36" spans="1:11" x14ac:dyDescent="0.3">
      <c r="A36" s="40">
        <v>45180</v>
      </c>
      <c r="B36" s="20" t="s">
        <v>78</v>
      </c>
      <c r="C36" s="13"/>
      <c r="D36" s="39">
        <v>6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85</v>
      </c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opLeftCell="C17" zoomScale="120" zoomScaleNormal="120" workbookViewId="0">
      <selection activeCell="J29" sqref="J2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91.456999999999994</v>
      </c>
      <c r="B3" s="11">
        <v>97.724999999999994</v>
      </c>
      <c r="D3"/>
      <c r="E3"/>
      <c r="F3"/>
      <c r="G3" s="47">
        <f>SUMIFS(F7:F14,E7:E14,E3)+SUMIFS(D7:D66,C7:C66,F3)+D3</f>
        <v>0</v>
      </c>
      <c r="J3" s="1">
        <v>8</v>
      </c>
      <c r="K3" s="35">
        <f>J4-1</f>
        <v>7</v>
      </c>
      <c r="L3" s="45">
        <f>IF($J$4=1,1.25,IF(ISBLANK($J$3),"---",1.25-VLOOKUP($K$3,$I$8:$K$37,2)))</f>
        <v>0.95799999999999996</v>
      </c>
    </row>
    <row r="4" spans="1:12" hidden="1" x14ac:dyDescent="0.3">
      <c r="G4" s="33"/>
      <c r="J4" s="1" t="str">
        <f>IF(TEXT(J3,"D")=1,1,TEXT(J3,"D"))</f>
        <v>8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0" t="s">
        <v>38</v>
      </c>
      <c r="J6" s="70"/>
      <c r="K6" s="70"/>
      <c r="L6" s="7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2023-06-29T05:06:18Z</cp:lastPrinted>
  <dcterms:created xsi:type="dcterms:W3CDTF">2022-10-17T03:06:03Z</dcterms:created>
  <dcterms:modified xsi:type="dcterms:W3CDTF">2023-10-11T02:06:35Z</dcterms:modified>
</cp:coreProperties>
</file>