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368410B7-19F8-48A4-92F5-A4CD45EB9FA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5" l="1"/>
  <c r="G10" i="5"/>
  <c r="E9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<sst xmlns="http://schemas.openxmlformats.org/spreadsheetml/2006/main" count="54" uniqueCount="50">
  <si>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</si>
  <si>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</si>
  <si>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</si>
  <si>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</si>
  <si>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</si>
  <si>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</si>
  <si>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</si>
  <si>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</si>
  <si>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</si>
  <si>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</si>
  <si>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</si>
  <si>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</si>
  <si>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</si>
  <si>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</si>
  <si>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</si>
  <si>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</si>
  <si>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</si>
  <si>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</si>
  <si>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</si>
  <si>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</si>
  <si>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</si>
  <si>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</si>
  <si>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</si>
  <si>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</si>
  <si>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</si>
  <si>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</si>
  <si>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</si>
  <si>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</si>
  <si>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</si>
  <si>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</si>
  <si>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</si>
  <si>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</si>
  <si>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</si>
  <si>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</si>
  <si>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</si>
  <si>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</si>
  <si>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</si>
  <si>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</si>
  <si>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</si>
  <si>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</si>
  <si>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</si>
  <si>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2021</t>
  </si>
  <si>
    <t>2022</t>
  </si>
  <si>
    <t>2023</t>
  </si>
  <si>
    <t>CASUAL</t>
  </si>
  <si>
    <t>FL(5-0-0)</t>
  </si>
  <si>
    <t>PARRA, LORETO JR.</t>
  </si>
  <si>
    <t>TOTAL LEAVE</t>
  </si>
  <si>
    <t>SP/VMO</t>
  </si>
  <si>
    <t>CASUAL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</si>
</sst>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5"/>
  <sheetViews>
    <sheetView tabSelected="1" zoomScale="130" zoomScaleNormal="130" workbookViewId="0">
      <pane ySplit="4788" topLeftCell="A4"/>
      <selection activeCell="B4" sqref="B4:C4"/>
      <selection pane="bottomLeft" activeCell="A42" sqref="A4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46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">
        <v>49</v>
      </c>
      <c r="C3" s="49"/>
      <c r="D3" s="22" t="s">
        <v>13</v>
      </c>
      <c r="F3" s="53">
        <v>44200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4" t="s">
        <v>48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27.375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37.375</v>
      </c>
      <c r="J9" s="11"/>
      <c r="K9" s="20"/>
    </row>
    <row r="10" spans="1:11" x14ac:dyDescent="0.3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3">
      <c r="A11" s="39">
        <v>44200</v>
      </c>
      <c r="B11" s="20"/>
      <c r="C11" s="13">
        <v>1.125</v>
      </c>
      <c r="D11" s="38"/>
      <c r="E11" s="9"/>
      <c r="F11" s="20"/>
      <c r="G11" s="13">
        <f>IF(ISBLANK(Table15[[#This Row],[EARNED]]),"",Table15[[#This Row],[EARNED]])</f>
        <v>1.125</v>
      </c>
      <c r="H11" s="38"/>
      <c r="I11" s="9"/>
      <c r="J11" s="11"/>
      <c r="K11" s="20"/>
    </row>
    <row r="12" spans="1:11" x14ac:dyDescent="0.3">
      <c r="A12" s="39">
        <v>44228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3">
      <c r="A13" s="39">
        <v>44256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3">
      <c r="A14" s="39">
        <v>44287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3">
      <c r="A15" s="39">
        <v>44317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3">
      <c r="A16" s="39">
        <v>44348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3">
      <c r="A17" s="39">
        <v>44378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3">
      <c r="A18" s="39">
        <v>44409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3">
      <c r="A19" s="39">
        <v>44440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3">
      <c r="A20" s="39">
        <v>44470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3">
      <c r="A21" s="39">
        <v>44501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3">
      <c r="A22" s="39">
        <v>44531</v>
      </c>
      <c r="B22" s="20" t="s">
        <v>45</v>
      </c>
      <c r="C22" s="13">
        <v>1.25</v>
      </c>
      <c r="D22" s="38">
        <v>5</v>
      </c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3">
      <c r="A23" s="47" t="s">
        <v>42</v>
      </c>
      <c r="B23" s="20"/>
      <c r="C23" s="13"/>
      <c r="D23" s="38"/>
      <c r="E23" s="9"/>
      <c r="F23" s="20"/>
      <c r="G23" s="13" t="str">
        <f>IF(ISBLANK(Table15[[#This Row],[EARNED]]),"",Table15[[#This Row],[EARNED]])</f>
        <v/>
      </c>
      <c r="H23" s="38"/>
      <c r="I23" s="9"/>
      <c r="J23" s="11"/>
      <c r="K23" s="20"/>
    </row>
    <row r="24" spans="1:11" x14ac:dyDescent="0.3">
      <c r="A24" s="39">
        <v>44562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3">
      <c r="A25" s="39">
        <v>44593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3">
      <c r="A26" s="39">
        <v>44621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3">
      <c r="A27" s="39">
        <v>44652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3">
      <c r="A28" s="39">
        <v>44682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3">
      <c r="A29" s="39">
        <v>44713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3">
      <c r="A30" s="39">
        <v>44743</v>
      </c>
      <c r="B30" s="20"/>
      <c r="C30" s="13">
        <v>1.25</v>
      </c>
      <c r="D30" s="38"/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/>
    </row>
    <row r="31" spans="1:11" x14ac:dyDescent="0.3">
      <c r="A31" s="39">
        <v>44774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3">
      <c r="A32" s="39">
        <v>44805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3">
      <c r="A33" s="39">
        <v>44835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3">
      <c r="A34" s="39">
        <v>44866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3">
      <c r="A35" s="39">
        <v>44896</v>
      </c>
      <c r="B35" s="20" t="s">
        <v>45</v>
      </c>
      <c r="C35" s="13">
        <v>1.25</v>
      </c>
      <c r="D35" s="38">
        <v>5</v>
      </c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3">
      <c r="A36" s="47" t="s">
        <v>43</v>
      </c>
      <c r="B36" s="20"/>
      <c r="C36" s="13"/>
      <c r="D36" s="38"/>
      <c r="E36" s="9"/>
      <c r="F36" s="20"/>
      <c r="G36" s="13" t="str">
        <f>IF(ISBLANK(Table15[[#This Row],[EARNED]]),"",Table15[[#This Row],[EARNED]])</f>
        <v/>
      </c>
      <c r="H36" s="38"/>
      <c r="I36" s="9"/>
      <c r="J36" s="11"/>
      <c r="K36" s="20"/>
    </row>
    <row r="37" spans="1:11" x14ac:dyDescent="0.3">
      <c r="A37" s="39">
        <v>44957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3">
      <c r="A38" s="39">
        <v>44985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3">
      <c r="A39" s="39">
        <v>45016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3">
      <c r="A40" s="39">
        <v>45046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3">
      <c r="A41" s="39">
        <v>45077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3">
      <c r="A42" s="39">
        <v>45107</v>
      </c>
      <c r="B42" s="20"/>
      <c r="C42" s="13">
        <v>1.25</v>
      </c>
      <c r="D42" s="38"/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3">
      <c r="A43" s="39"/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3">
      <c r="A44" s="39"/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3">
      <c r="A45" s="39"/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3">
      <c r="A46" s="39"/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3">
      <c r="A47" s="39"/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3">
      <c r="A48" s="39"/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3">
      <c r="A49" s="39"/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3">
      <c r="A50" s="39"/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3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3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3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3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3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3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3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3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3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3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3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3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3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3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3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3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3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3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3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3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3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3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3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3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3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3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3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3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3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3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3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3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3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3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3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3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3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3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3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3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3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3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3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3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3">
      <c r="A95" s="40"/>
      <c r="B95" s="15"/>
      <c r="C95" s="41"/>
      <c r="D95" s="42"/>
      <c r="E95" s="9"/>
      <c r="F95" s="15"/>
      <c r="G95" s="41" t="str">
        <f>IF(ISBLANK(Table15[[#This Row],[EARNED]]),"",Table15[[#This Row],[EARNED]])</f>
        <v/>
      </c>
      <c r="H95" s="42"/>
      <c r="I95" s="9"/>
      <c r="J95" s="12"/>
      <c r="K9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A8" sqref="A8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>
        <v>4</v>
      </c>
      <c r="K3" s="34">
        <f>J4-1</f>
        <v>3</v>
      </c>
      <c r="L3" s="44">
        <f>IF($J$4=1,1.25,IF(ISBLANK($J$3),"---",1.25-VLOOKUP($K$3,$I$8:$K$37,2)))</f>
        <v>1.125</v>
      </c>
    </row>
    <row r="4" spans="1:12" hidden="1" x14ac:dyDescent="0.3">
      <c r="G4" s="33"/>
      <c r="J4" s="1" t="str">
        <f>IF(TEXT(J3,"D")=1,1,TEXT(J3,"D"))</f>
        <v>4</v>
      </c>
    </row>
    <row r="5" spans="1:12" x14ac:dyDescent="0.3">
      <c r="J5" s="1"/>
    </row>
    <row r="6" spans="1:12" x14ac:dyDescent="0.3">
      <c r="A6" s="2" t="s">
        <v>47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3">
      <c r="A7" s="48">
        <f>SUM('2018 LEAVE CREDITS'!E9,'2018 LEAVE CREDITS'!I9)</f>
        <v>64.75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2024-02-06T07:28:10Z</dcterms:modified>
</cp:coreProperties>
</file>