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ANMA.NET\Documents\Microsoft Excel\"/>
    </mc:Choice>
  </mc:AlternateContent>
  <xr:revisionPtr revIDLastSave="0" documentId="13_ncr:1_{BFEBCA28-F168-4428-ADC4-523C598AD1CA}" xr6:coauthVersionLast="45" xr6:coauthVersionMax="47" xr10:uidLastSave="{00000000-0000-0000-0000-000000000000}"/>
  <bookViews>
    <workbookView xWindow="-120" yWindow="330" windowWidth="20730" windowHeight="11310" activeTab="4" xr2:uid="{D57376E3-027B-4B2D-B252-E605E3301161}"/>
  </bookViews>
  <sheets>
    <sheet name="Soal 1" sheetId="1" r:id="rId1"/>
    <sheet name="Soal 2" sheetId="9" r:id="rId2"/>
    <sheet name="Soal 3" sheetId="10" r:id="rId3"/>
    <sheet name="Soal 4" sheetId="11" r:id="rId4"/>
    <sheet name="Soal 5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2" l="1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18" i="12"/>
  <c r="H11" i="11"/>
  <c r="H14" i="11"/>
  <c r="H15" i="11"/>
  <c r="H13" i="11"/>
  <c r="H15" i="10"/>
  <c r="H12" i="10"/>
  <c r="H11" i="10"/>
  <c r="H13" i="10"/>
  <c r="F19" i="9"/>
  <c r="F15" i="9"/>
  <c r="F18" i="9"/>
  <c r="F13" i="9"/>
  <c r="G12" i="1"/>
  <c r="G20" i="1"/>
  <c r="G17" i="1"/>
  <c r="G15" i="1"/>
  <c r="G13" i="1"/>
  <c r="H12" i="11" l="1"/>
  <c r="H14" i="10"/>
  <c r="F11" i="9"/>
  <c r="G11" i="1"/>
</calcChain>
</file>

<file path=xl/sharedStrings.xml><?xml version="1.0" encoding="utf-8"?>
<sst xmlns="http://schemas.openxmlformats.org/spreadsheetml/2006/main" count="142" uniqueCount="127">
  <si>
    <t>No</t>
  </si>
  <si>
    <t>Harga (Rp)</t>
  </si>
  <si>
    <t>Soal Latihan:</t>
  </si>
  <si>
    <t>Nama</t>
  </si>
  <si>
    <t>Matematika</t>
  </si>
  <si>
    <t>Andi</t>
  </si>
  <si>
    <t>Budi</t>
  </si>
  <si>
    <t>Cindy</t>
  </si>
  <si>
    <t>Deni</t>
  </si>
  <si>
    <t>Erika</t>
  </si>
  <si>
    <t>Farhan</t>
  </si>
  <si>
    <t>Gita</t>
  </si>
  <si>
    <t>Hadi</t>
  </si>
  <si>
    <t>Indra</t>
  </si>
  <si>
    <t>Joko</t>
  </si>
  <si>
    <t>John Doe</t>
  </si>
  <si>
    <t>David Lee</t>
  </si>
  <si>
    <t>SOAL LATIHAN IF TUNGGAL</t>
  </si>
  <si>
    <t>Tabel Nilai SMP:</t>
  </si>
  <si>
    <t>Bahasa Indonesia</t>
  </si>
  <si>
    <t>IPA</t>
  </si>
  <si>
    <t>IPS</t>
  </si>
  <si>
    <t>1. Tampilkan "Lulus" jika nilai Matematika lebih besar dari atau sama dengan 70 untuk siswa dengan nama "Andi", dan "Tidak Lulus" jika tidak.</t>
  </si>
  <si>
    <t>2. Tampilkan "Baik" jika nilai Bahasa Indonesia lebih besar dari 80 untuk siswa dengan nama "Cindy", dan "Cukup" jika tidak.</t>
  </si>
  <si>
    <t>3. Tentukan "Ya" jika nilai IPA lebih besar dari 85 untuk siswa dengan nama "Erika", dan "Tidak" jika tidak.</t>
  </si>
  <si>
    <t>4. Tampilkan "Mendapat Bimbingan" jika nilai IPS kurang dari 80 untuk siswa dengan nama "Gita", dan "Tidak Mendapat Bimbingan" jika tidak.</t>
  </si>
  <si>
    <t>5. Tampilkan "Memuaskan" jika nilai Matematika lebih besar dari 85 untuk siswa dengan nama "Joko", dan "Perlu Perbaikan" jika tidak.</t>
  </si>
  <si>
    <t>6. Tampilkan "Lanjutkan" jika nilai IPA lebih besar dari atau sama dengan 75 untuk siswa dengan nama "Budi", dan "Tidak Lanjutkan" jika tidak.</t>
  </si>
  <si>
    <t>Status</t>
  </si>
  <si>
    <t>Tabel Penjualan Kendaraan Listrik:</t>
  </si>
  <si>
    <t>Model</t>
  </si>
  <si>
    <t>Penjualan (unit)</t>
  </si>
  <si>
    <t>Model X</t>
  </si>
  <si>
    <t>Model Y</t>
  </si>
  <si>
    <t>Model Z</t>
  </si>
  <si>
    <t>Model A</t>
  </si>
  <si>
    <t>Model B</t>
  </si>
  <si>
    <t>Model C</t>
  </si>
  <si>
    <t>Model D</t>
  </si>
  <si>
    <t>Model E</t>
  </si>
  <si>
    <t>Model F</t>
  </si>
  <si>
    <t>Model G</t>
  </si>
  <si>
    <t>1. Buatlah rumus IF tunggal untuk menampilkan "Laris" jika penjualan Model X lebih besar dari 12 unit, dan "Tidak Laris" jika tidak.</t>
  </si>
  <si>
    <t>2. Tampilkan "Hemat" jika harga Model Z kurang dari 200.000.000 Rp, dan "Normal" jika tidak.</t>
  </si>
  <si>
    <t>3. Buat rumus IF tunggal untuk menampilkan "Rekomendasi" jika penjualan Model E lebih dari 25 unit, dan "Cek Promosi" jika tidak.</t>
  </si>
  <si>
    <t>4. Tentukan "Diskon" jika harga Model B lebih dari 230.000.000 Rp, dan "Tidak Ada Diskon" jika tidak.</t>
  </si>
  <si>
    <t>5. Tampilkan "Berkualitas" jika harga Model C lebih dari 250.000.000 Rp, dan "Cek Kualitas" jika tidak.</t>
  </si>
  <si>
    <t>6. Buat rumus IF tunggal untuk menampilkan "Hemat Biaya Operasional" jika penjualan Model F lebih dari 20 unit, dan "Periksa Efisiensi" jika tidak.</t>
  </si>
  <si>
    <t>Tabel Engagement Sosial Media:</t>
  </si>
  <si>
    <t>Pengguna</t>
  </si>
  <si>
    <t>Like</t>
  </si>
  <si>
    <t>Komentar</t>
  </si>
  <si>
    <t>Bagikan</t>
  </si>
  <si>
    <t>Ikuti</t>
  </si>
  <si>
    <t>User1</t>
  </si>
  <si>
    <t>User2</t>
  </si>
  <si>
    <t>User3</t>
  </si>
  <si>
    <t>User4</t>
  </si>
  <si>
    <t>User5</t>
  </si>
  <si>
    <t>1. Buatlah rumus IF tunggal untuk menampilkan "Popular" jika jumlah like lebih besar dari 200 untuk User3, dan "Cek Trending" jika tidak.</t>
  </si>
  <si>
    <t>2. Tampilkan "Berpengaruh" jika jumlah bagikan lebih dari 20 untuk User4, dan "Periksa Engagement" jika tidak.</t>
  </si>
  <si>
    <t>3. Buat rumus IF tunggal untuk menampilkan "Aktif" jika jumlah ikuti lebih dari 50 untuk User1, dan "Cek Keterlibatan" jika tidak.</t>
  </si>
  <si>
    <t>4. Tentukan "Viral" jika jumlah komentar lebih dari 30 untuk User2, dan "Cek Interaksi" jika tidak.</t>
  </si>
  <si>
    <t>5. Tampilkan "Engagement Tinggi" jika jumlah like lebih dari 200 untuk User5, dan "Periksa Partisipasi" jika tidak.</t>
  </si>
  <si>
    <t>Nama Karyawan</t>
  </si>
  <si>
    <t>Jumlah Kunjungan</t>
  </si>
  <si>
    <t>Jumlah Penjualan</t>
  </si>
  <si>
    <t>Jumlah Deal</t>
  </si>
  <si>
    <t>Total Transaksi</t>
  </si>
  <si>
    <t>John</t>
  </si>
  <si>
    <t>Sarah</t>
  </si>
  <si>
    <t>Michael</t>
  </si>
  <si>
    <t>Emily</t>
  </si>
  <si>
    <t>David</t>
  </si>
  <si>
    <t>1. Buatlah rumus IF tunggal untuk menampilkan "Produktif" jika jumlah kunjungan lebih dari 200 untuk karyawan Michael, dan "Perlu Evaluasi" jika tidak.</t>
  </si>
  <si>
    <t>2. Tampilkan "Efektif" jika jumlah penjualan lebih dari 30 untuk karyawan David, dan "Periksa Performa" jika tidak.</t>
  </si>
  <si>
    <t>3. Buat rumus IF tunggal untuk menampilkan "Tanggap" jika jumlah deal lebih dari 20 untuk karyawan Emily, dan "Cek Kinerja" jika tidak.</t>
  </si>
  <si>
    <t>4. Tentukan "Sukses" jika jumlah total transaksi lebih dari 50 untuk karyawan John, dan "Periksa Konsistensi" jika tidak.</t>
  </si>
  <si>
    <t>5. Tampilkan "Proaktif" jika jumlah kunjungan lebih dari 200 untuk karyawan Sarah, dan "Periksa Komitmen" jika tidak.</t>
  </si>
  <si>
    <t>Jam Kerja (bulan)</t>
  </si>
  <si>
    <t>Tidak Masuk (hari)</t>
  </si>
  <si>
    <t>Terlambat (jam)</t>
  </si>
  <si>
    <t>Lembur (jam)</t>
  </si>
  <si>
    <t>Capaian Produktivitas</t>
  </si>
  <si>
    <t>Rating</t>
  </si>
  <si>
    <t>Jane Smith</t>
  </si>
  <si>
    <t>Sarah Brown</t>
  </si>
  <si>
    <t>Michael Wang</t>
  </si>
  <si>
    <t>Emily Chen</t>
  </si>
  <si>
    <t>James Park</t>
  </si>
  <si>
    <t>Sophia Kim</t>
  </si>
  <si>
    <t>Ethan Ng</t>
  </si>
  <si>
    <t>Olivia Wong</t>
  </si>
  <si>
    <t>Daniel Liu</t>
  </si>
  <si>
    <t>Ava Lin</t>
  </si>
  <si>
    <t>Lucas Tan</t>
  </si>
  <si>
    <t>Lily Zhang</t>
  </si>
  <si>
    <t>Chloe Wu</t>
  </si>
  <si>
    <t>Noah Huang</t>
  </si>
  <si>
    <t>Mia Chang</t>
  </si>
  <si>
    <t>Jack Zhou</t>
  </si>
  <si>
    <t>Ella Li</t>
  </si>
  <si>
    <t>William Lin</t>
  </si>
  <si>
    <t>Grace Xu</t>
  </si>
  <si>
    <t>Benjamin Lu</t>
  </si>
  <si>
    <t>Isabella Huang</t>
  </si>
  <si>
    <t>Andrew Chen</t>
  </si>
  <si>
    <t>Mia Wang</t>
  </si>
  <si>
    <t>Ethan Liu</t>
  </si>
  <si>
    <t>Sophia Zhang</t>
  </si>
  <si>
    <t>James Liu</t>
  </si>
  <si>
    <t>Olivia Chen</t>
  </si>
  <si>
    <t>Alexander Wu</t>
  </si>
  <si>
    <t>Status Jam Kerja</t>
  </si>
  <si>
    <t>Status Tidak Masuk (Hari)</t>
  </si>
  <si>
    <t>Status Terlambar (Jam)</t>
  </si>
  <si>
    <t>Status Lembur (Jam)</t>
  </si>
  <si>
    <t>Status Produktivitas</t>
  </si>
  <si>
    <t>Status Rating</t>
  </si>
  <si>
    <t>Cari seluruh status untuk semua karyawan dengan ketentuan berikut:</t>
  </si>
  <si>
    <t>1) Jika Jam Kerja lebih dari 162 jam maka status "Bagus", sebaliknya "Tidak Bagus".</t>
  </si>
  <si>
    <t>2) Jika selalu masuk diberi status "Bagus", jika sebaliknya "Perlu Diperbaiki"</t>
  </si>
  <si>
    <t>3) Jika Terlambat lebih dari 1 kali maka diberi status "Mengecewakan", jika kurang dari sama dengan 1 "Good"</t>
  </si>
  <si>
    <t>4) Jika Lembut melebihi 10 kali diberi status "Bad Time Management", jika sebaliknya diberi "Better Time Management"</t>
  </si>
  <si>
    <t>5) Jika Capaiam Produktivitas sama dengan di atas 80% maka "Produktif", jika tidak "Perlu Dievaluasi"</t>
  </si>
  <si>
    <t>6) Jika Rating yang diperoleh lebih dari sama dengan 4.5 maka "Teladan", jika tidak "Kurang Teladan"</t>
  </si>
  <si>
    <t>Tabel Performa Sales Karyawan Sembilan Rusa: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</si>
</sst>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??_-;_-@_-"/>
  </numFmts>
  <fonts count="6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D0D0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Alignme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5" xfId="0" applyBorder="1"/>
    <xf numFmtId="0" fontId="0" fillId="0" borderId="0" xfId="0" applyFont="1" applyAlignment="1"/>
    <xf numFmtId="0" fontId="5" fillId="3" borderId="5" xfId="0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4" fillId="0" borderId="0" xfId="0" applyFon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1110-539E-4C73-80F6-FEA0F5C11965}">
  <dimension ref="B2:L28"/>
  <sheetViews>
    <sheetView showGridLines="0" topLeftCell="A10" workbookViewId="0">
      <selection activeCell="G13" sqref="G13"/>
    </sheetView>
  </sheetViews>
  <sheetFormatPr defaultRowHeight="15" x14ac:dyDescent="0.25"/>
  <cols>
    <col min="2" max="2" width="12.85546875" customWidth="1"/>
    <col min="3" max="3" width="14" bestFit="1" customWidth="1"/>
    <col min="4" max="4" width="20.28515625" bestFit="1" customWidth="1"/>
    <col min="5" max="5" width="14.28515625" customWidth="1"/>
    <col min="6" max="6" width="13.28515625" customWidth="1"/>
    <col min="7" max="7" width="11.5703125" bestFit="1" customWidth="1"/>
    <col min="8" max="8" width="11" bestFit="1" customWidth="1"/>
    <col min="9" max="9" width="10.7109375" bestFit="1" customWidth="1"/>
    <col min="10" max="12" width="10.85546875" bestFit="1" customWidth="1"/>
  </cols>
  <sheetData>
    <row r="2" spans="2:12" ht="15" customHeight="1" x14ac:dyDescent="0.25">
      <c r="B2" s="27" t="s">
        <v>17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2:12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2:12" ht="15" customHeight="1" x14ac:dyDescent="0.2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2:12" ht="15" customHeight="1" x14ac:dyDescent="0.25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8" spans="2:12" ht="15.75" x14ac:dyDescent="0.25">
      <c r="B8" s="6" t="s">
        <v>18</v>
      </c>
      <c r="C8" s="16"/>
      <c r="D8" s="16"/>
      <c r="E8" s="16"/>
      <c r="F8" s="16"/>
    </row>
    <row r="9" spans="2:12" ht="15.75" thickBot="1" x14ac:dyDescent="0.3">
      <c r="B9" s="16"/>
      <c r="C9" s="16"/>
      <c r="D9" s="16"/>
      <c r="E9" s="16"/>
      <c r="F9" s="16"/>
    </row>
    <row r="10" spans="2:12" ht="16.5" thickBot="1" x14ac:dyDescent="0.3">
      <c r="B10" s="8" t="s">
        <v>3</v>
      </c>
      <c r="C10" s="8" t="s">
        <v>4</v>
      </c>
      <c r="D10" s="8" t="s">
        <v>19</v>
      </c>
      <c r="E10" s="8" t="s">
        <v>20</v>
      </c>
      <c r="F10" s="8" t="s">
        <v>21</v>
      </c>
      <c r="G10" s="17" t="s">
        <v>28</v>
      </c>
    </row>
    <row r="11" spans="2:12" ht="16.5" thickBot="1" x14ac:dyDescent="0.3">
      <c r="B11" s="4" t="s">
        <v>5</v>
      </c>
      <c r="C11" s="2">
        <v>85</v>
      </c>
      <c r="D11" s="2">
        <v>90</v>
      </c>
      <c r="E11" s="2">
        <v>80</v>
      </c>
      <c r="F11" s="2">
        <v>75</v>
      </c>
      <c r="G11" s="15" t="str">
        <f>IF(C11&gt;=70,"Lulus","Tidak Lulus")</f>
        <v>Lulus</v>
      </c>
    </row>
    <row r="12" spans="2:12" ht="16.5" thickBot="1" x14ac:dyDescent="0.3">
      <c r="B12" s="4" t="s">
        <v>6</v>
      </c>
      <c r="C12" s="2">
        <v>78</v>
      </c>
      <c r="D12" s="2">
        <v>85</v>
      </c>
      <c r="E12" s="2">
        <v>88</v>
      </c>
      <c r="F12" s="2">
        <v>82</v>
      </c>
      <c r="G12" s="15" t="str">
        <f>IF(E12&gt;=75, "Lanjutkan", "Tidak Lanjutkan")</f>
        <v>Lanjutkan</v>
      </c>
    </row>
    <row r="13" spans="2:12" ht="16.5" thickBot="1" x14ac:dyDescent="0.3">
      <c r="B13" s="4" t="s">
        <v>7</v>
      </c>
      <c r="C13" s="2">
        <v>92</v>
      </c>
      <c r="D13" s="2">
        <v>88</v>
      </c>
      <c r="E13" s="2">
        <v>85</v>
      </c>
      <c r="F13" s="2">
        <v>90</v>
      </c>
      <c r="G13" s="15" t="str">
        <f>IF(D13&gt;80,"Baik","Cukup")</f>
        <v>Baik</v>
      </c>
    </row>
    <row r="14" spans="2:12" ht="16.5" thickBot="1" x14ac:dyDescent="0.3">
      <c r="B14" s="4" t="s">
        <v>8</v>
      </c>
      <c r="C14" s="2">
        <v>80</v>
      </c>
      <c r="D14" s="2">
        <v>75</v>
      </c>
      <c r="E14" s="2">
        <v>82</v>
      </c>
      <c r="F14" s="2">
        <v>78</v>
      </c>
      <c r="G14" s="15"/>
    </row>
    <row r="15" spans="2:12" ht="16.5" thickBot="1" x14ac:dyDescent="0.3">
      <c r="B15" s="4" t="s">
        <v>9</v>
      </c>
      <c r="C15" s="2">
        <v>86</v>
      </c>
      <c r="D15" s="2">
        <v>92</v>
      </c>
      <c r="E15" s="2">
        <v>90</v>
      </c>
      <c r="F15" s="2">
        <v>85</v>
      </c>
      <c r="G15" s="15" t="str">
        <f>IF(E15&gt;85,"Ya","Tidak")</f>
        <v>Ya</v>
      </c>
    </row>
    <row r="16" spans="2:12" ht="16.5" thickBot="1" x14ac:dyDescent="0.3">
      <c r="B16" s="4" t="s">
        <v>10</v>
      </c>
      <c r="C16" s="2">
        <v>88</v>
      </c>
      <c r="D16" s="2">
        <v>82</v>
      </c>
      <c r="E16" s="2">
        <v>78</v>
      </c>
      <c r="F16" s="2">
        <v>80</v>
      </c>
      <c r="G16" s="15"/>
    </row>
    <row r="17" spans="2:7" ht="16.5" thickBot="1" x14ac:dyDescent="0.3">
      <c r="B17" s="4" t="s">
        <v>11</v>
      </c>
      <c r="C17" s="2">
        <v>75</v>
      </c>
      <c r="D17" s="2">
        <v>80</v>
      </c>
      <c r="E17" s="2">
        <v>86</v>
      </c>
      <c r="F17" s="2">
        <v>88</v>
      </c>
      <c r="G17" s="15" t="str">
        <f>IF(D17&lt;80,"Mendapat Bimbingan", "Tidak Mendapat Bimbingan")</f>
        <v>Tidak Mendapat Bimbingan</v>
      </c>
    </row>
    <row r="18" spans="2:7" ht="16.5" thickBot="1" x14ac:dyDescent="0.3">
      <c r="B18" s="4" t="s">
        <v>12</v>
      </c>
      <c r="C18" s="2">
        <v>90</v>
      </c>
      <c r="D18" s="2">
        <v>85</v>
      </c>
      <c r="E18" s="2">
        <v>92</v>
      </c>
      <c r="F18" s="2">
        <v>82</v>
      </c>
      <c r="G18" s="15"/>
    </row>
    <row r="19" spans="2:7" ht="16.5" thickBot="1" x14ac:dyDescent="0.3">
      <c r="B19" s="4" t="s">
        <v>13</v>
      </c>
      <c r="C19" s="2">
        <v>82</v>
      </c>
      <c r="D19" s="2">
        <v>78</v>
      </c>
      <c r="E19" s="2">
        <v>75</v>
      </c>
      <c r="F19" s="2">
        <v>86</v>
      </c>
      <c r="G19" s="15"/>
    </row>
    <row r="20" spans="2:7" ht="16.5" thickBot="1" x14ac:dyDescent="0.3">
      <c r="B20" s="4" t="s">
        <v>14</v>
      </c>
      <c r="C20" s="2">
        <v>85</v>
      </c>
      <c r="D20" s="2">
        <v>90</v>
      </c>
      <c r="E20" s="2">
        <v>80</v>
      </c>
      <c r="F20" s="2">
        <v>75</v>
      </c>
      <c r="G20" s="15" t="str">
        <f>IF(C20&gt;85,"Memuaskan","Perlu Perbaikan")</f>
        <v>Perlu Perbaikan</v>
      </c>
    </row>
    <row r="21" spans="2:7" x14ac:dyDescent="0.25">
      <c r="B21" s="16"/>
      <c r="C21" s="16"/>
      <c r="D21" s="16"/>
      <c r="E21" s="16"/>
      <c r="F21" s="16"/>
    </row>
    <row r="22" spans="2:7" ht="15.75" x14ac:dyDescent="0.25">
      <c r="B22" s="6" t="s">
        <v>2</v>
      </c>
      <c r="C22" s="16"/>
      <c r="D22" s="16"/>
      <c r="E22" s="16"/>
      <c r="F22" s="16"/>
    </row>
    <row r="23" spans="2:7" ht="15.75" x14ac:dyDescent="0.25">
      <c r="B23" s="5" t="s">
        <v>22</v>
      </c>
      <c r="C23" s="16"/>
      <c r="D23" s="16"/>
      <c r="E23" s="16"/>
      <c r="F23" s="16"/>
    </row>
    <row r="24" spans="2:7" ht="15.75" x14ac:dyDescent="0.25">
      <c r="B24" s="5" t="s">
        <v>23</v>
      </c>
      <c r="C24" s="16"/>
      <c r="D24" s="16"/>
      <c r="E24" s="16"/>
      <c r="F24" s="16"/>
    </row>
    <row r="25" spans="2:7" ht="15.75" x14ac:dyDescent="0.25">
      <c r="B25" s="5" t="s">
        <v>24</v>
      </c>
      <c r="C25" s="16"/>
      <c r="D25" s="16"/>
      <c r="E25" s="16"/>
      <c r="F25" s="16"/>
    </row>
    <row r="26" spans="2:7" ht="15.75" x14ac:dyDescent="0.25">
      <c r="B26" s="5" t="s">
        <v>25</v>
      </c>
      <c r="C26" s="16"/>
      <c r="D26" s="16"/>
      <c r="E26" s="16"/>
      <c r="F26" s="16"/>
    </row>
    <row r="27" spans="2:7" ht="15.75" x14ac:dyDescent="0.25">
      <c r="B27" s="5" t="s">
        <v>26</v>
      </c>
      <c r="C27" s="16"/>
      <c r="D27" s="16"/>
      <c r="E27" s="16"/>
      <c r="F27" s="16"/>
    </row>
    <row r="28" spans="2:7" ht="15.75" x14ac:dyDescent="0.25">
      <c r="B28" s="5" t="s">
        <v>27</v>
      </c>
      <c r="C28" s="16"/>
      <c r="D28" s="16"/>
      <c r="E28" s="16"/>
      <c r="F28" s="16"/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B2D4-33DD-408B-A8C4-0957CD671F97}">
  <dimension ref="B2:L28"/>
  <sheetViews>
    <sheetView showGridLines="0" topLeftCell="A10" workbookViewId="0">
      <selection activeCell="F20" sqref="F20"/>
    </sheetView>
  </sheetViews>
  <sheetFormatPr defaultRowHeight="15" x14ac:dyDescent="0.25"/>
  <cols>
    <col min="2" max="2" width="12.85546875" customWidth="1"/>
    <col min="3" max="3" width="14" bestFit="1" customWidth="1"/>
    <col min="4" max="4" width="20.5703125" bestFit="1" customWidth="1"/>
    <col min="5" max="5" width="18.5703125" bestFit="1" customWidth="1"/>
    <col min="6" max="6" width="13.28515625" customWidth="1"/>
    <col min="7" max="7" width="11.5703125" bestFit="1" customWidth="1"/>
    <col min="8" max="8" width="11" bestFit="1" customWidth="1"/>
    <col min="9" max="9" width="10.7109375" bestFit="1" customWidth="1"/>
    <col min="10" max="12" width="10.85546875" bestFit="1" customWidth="1"/>
  </cols>
  <sheetData>
    <row r="2" spans="2:12" ht="15" customHeight="1" x14ac:dyDescent="0.25">
      <c r="B2" s="27" t="s">
        <v>17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2:12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2:12" ht="15" customHeight="1" x14ac:dyDescent="0.2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2:12" ht="15" customHeight="1" x14ac:dyDescent="0.25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8" spans="2:12" ht="15.75" x14ac:dyDescent="0.25">
      <c r="B8" s="6" t="s">
        <v>29</v>
      </c>
      <c r="C8" s="7"/>
      <c r="D8" s="7"/>
      <c r="E8" s="7"/>
    </row>
    <row r="9" spans="2:12" ht="16.5" thickBot="1" x14ac:dyDescent="0.3">
      <c r="B9" s="7"/>
      <c r="C9" s="7"/>
      <c r="D9" s="7"/>
      <c r="E9" s="7"/>
    </row>
    <row r="10" spans="2:12" ht="16.5" thickBot="1" x14ac:dyDescent="0.3">
      <c r="B10" s="11" t="s">
        <v>0</v>
      </c>
      <c r="C10" s="8" t="s">
        <v>30</v>
      </c>
      <c r="D10" s="8" t="s">
        <v>1</v>
      </c>
      <c r="E10" s="9" t="s">
        <v>31</v>
      </c>
      <c r="F10" s="17" t="s">
        <v>28</v>
      </c>
    </row>
    <row r="11" spans="2:12" ht="16.5" thickBot="1" x14ac:dyDescent="0.3">
      <c r="B11" s="2">
        <v>1</v>
      </c>
      <c r="C11" s="4" t="s">
        <v>32</v>
      </c>
      <c r="D11" s="18">
        <v>200000000</v>
      </c>
      <c r="E11" s="3">
        <v>15</v>
      </c>
      <c r="F11" s="15" t="str">
        <f>IF(E11&gt;12,"Laris","TidakLaris")</f>
        <v>Laris</v>
      </c>
    </row>
    <row r="12" spans="2:12" ht="16.5" thickBot="1" x14ac:dyDescent="0.3">
      <c r="B12" s="2">
        <v>2</v>
      </c>
      <c r="C12" s="4" t="s">
        <v>33</v>
      </c>
      <c r="D12" s="18">
        <v>250000000</v>
      </c>
      <c r="E12" s="3">
        <v>20</v>
      </c>
      <c r="F12" s="15"/>
    </row>
    <row r="13" spans="2:12" ht="16.5" thickBot="1" x14ac:dyDescent="0.3">
      <c r="B13" s="2">
        <v>3</v>
      </c>
      <c r="C13" s="4" t="s">
        <v>34</v>
      </c>
      <c r="D13" s="18">
        <v>180000000</v>
      </c>
      <c r="E13" s="3">
        <v>10</v>
      </c>
      <c r="F13" s="15" t="str">
        <f>IF(D13&lt;200000000,"Hemat","Normal")</f>
        <v>Hemat</v>
      </c>
    </row>
    <row r="14" spans="2:12" ht="16.5" thickBot="1" x14ac:dyDescent="0.3">
      <c r="B14" s="2">
        <v>4</v>
      </c>
      <c r="C14" s="4" t="s">
        <v>35</v>
      </c>
      <c r="D14" s="18">
        <v>300000000</v>
      </c>
      <c r="E14" s="3">
        <v>25</v>
      </c>
      <c r="F14" s="15"/>
    </row>
    <row r="15" spans="2:12" ht="16.5" thickBot="1" x14ac:dyDescent="0.3">
      <c r="B15" s="2">
        <v>5</v>
      </c>
      <c r="C15" s="4" t="s">
        <v>36</v>
      </c>
      <c r="D15" s="18">
        <v>220000000</v>
      </c>
      <c r="E15" s="3">
        <v>18</v>
      </c>
      <c r="F15" s="15" t="str">
        <f>IF(D15&gt;230000000,"Diskon","Tidak Diskon")</f>
        <v>Tidak Diskon</v>
      </c>
    </row>
    <row r="16" spans="2:12" ht="16.5" thickBot="1" x14ac:dyDescent="0.3">
      <c r="B16" s="2">
        <v>6</v>
      </c>
      <c r="C16" s="4" t="s">
        <v>37</v>
      </c>
      <c r="D16" s="18">
        <v>270000000</v>
      </c>
      <c r="E16" s="3">
        <v>22</v>
      </c>
      <c r="F16" s="15"/>
    </row>
    <row r="17" spans="2:6" ht="16.5" thickBot="1" x14ac:dyDescent="0.3">
      <c r="B17" s="2">
        <v>7</v>
      </c>
      <c r="C17" s="4" t="s">
        <v>38</v>
      </c>
      <c r="D17" s="18">
        <v>190000000</v>
      </c>
      <c r="E17" s="3">
        <v>12</v>
      </c>
      <c r="F17" s="15"/>
    </row>
    <row r="18" spans="2:6" ht="16.5" thickBot="1" x14ac:dyDescent="0.3">
      <c r="B18" s="2">
        <v>8</v>
      </c>
      <c r="C18" s="4" t="s">
        <v>39</v>
      </c>
      <c r="D18" s="18">
        <v>320000000</v>
      </c>
      <c r="E18" s="3">
        <v>28</v>
      </c>
      <c r="F18" s="15" t="str">
        <f>IF(E18&gt;25,"Rekomendasi","Cek Promosi")</f>
        <v>Rekomendasi</v>
      </c>
    </row>
    <row r="19" spans="2:6" ht="16.5" thickBot="1" x14ac:dyDescent="0.3">
      <c r="B19" s="2">
        <v>9</v>
      </c>
      <c r="C19" s="4" t="s">
        <v>40</v>
      </c>
      <c r="D19" s="18">
        <v>240000000</v>
      </c>
      <c r="E19" s="3">
        <v>21</v>
      </c>
      <c r="F19" s="15" t="str">
        <f>IF(E19&gt;20,"Hemat Biaya Operasional","Periksa Efisiensi")</f>
        <v>Hemat Biaya Operasional</v>
      </c>
    </row>
    <row r="20" spans="2:6" ht="16.5" thickBot="1" x14ac:dyDescent="0.3">
      <c r="B20" s="2">
        <v>10</v>
      </c>
      <c r="C20" s="4" t="s">
        <v>41</v>
      </c>
      <c r="D20" s="18">
        <v>280000000</v>
      </c>
      <c r="E20" s="3">
        <v>24</v>
      </c>
      <c r="F20" s="15"/>
    </row>
    <row r="21" spans="2:6" ht="15.75" x14ac:dyDescent="0.25">
      <c r="B21" s="7"/>
      <c r="C21" s="7"/>
      <c r="D21" s="7"/>
      <c r="E21" s="7"/>
    </row>
    <row r="22" spans="2:6" ht="15.75" x14ac:dyDescent="0.25">
      <c r="B22" s="6" t="s">
        <v>2</v>
      </c>
      <c r="C22" s="7"/>
      <c r="D22" s="7"/>
      <c r="E22" s="7"/>
    </row>
    <row r="23" spans="2:6" ht="15.75" x14ac:dyDescent="0.25">
      <c r="B23" s="5" t="s">
        <v>42</v>
      </c>
      <c r="C23" s="7"/>
      <c r="D23" s="7"/>
      <c r="E23" s="7"/>
    </row>
    <row r="24" spans="2:6" ht="15.75" x14ac:dyDescent="0.25">
      <c r="B24" s="5" t="s">
        <v>43</v>
      </c>
      <c r="C24" s="7"/>
      <c r="D24" s="7"/>
      <c r="E24" s="7"/>
    </row>
    <row r="25" spans="2:6" ht="15.75" x14ac:dyDescent="0.25">
      <c r="B25" s="5" t="s">
        <v>44</v>
      </c>
      <c r="C25" s="7"/>
      <c r="D25" s="7"/>
      <c r="E25" s="7"/>
    </row>
    <row r="26" spans="2:6" ht="15.75" x14ac:dyDescent="0.25">
      <c r="B26" s="5" t="s">
        <v>45</v>
      </c>
      <c r="C26" s="7"/>
      <c r="D26" s="7"/>
      <c r="E26" s="7"/>
    </row>
    <row r="27" spans="2:6" ht="15.75" x14ac:dyDescent="0.25">
      <c r="B27" s="5" t="s">
        <v>46</v>
      </c>
      <c r="C27" s="7"/>
      <c r="D27" s="7"/>
      <c r="E27" s="7"/>
    </row>
    <row r="28" spans="2:6" ht="15.75" x14ac:dyDescent="0.25">
      <c r="B28" s="5" t="s">
        <v>47</v>
      </c>
      <c r="C28" s="7"/>
      <c r="D28" s="7"/>
      <c r="E28" s="7"/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4393-C5CA-4CFD-B5FD-DE6B99753938}">
  <dimension ref="B2:L23"/>
  <sheetViews>
    <sheetView showGridLines="0" topLeftCell="A4" workbookViewId="0">
      <selection activeCell="H16" sqref="H16"/>
    </sheetView>
  </sheetViews>
  <sheetFormatPr defaultRowHeight="15" x14ac:dyDescent="0.25"/>
  <cols>
    <col min="2" max="2" width="12.85546875" customWidth="1"/>
    <col min="3" max="3" width="14" bestFit="1" customWidth="1"/>
    <col min="4" max="4" width="20.5703125" bestFit="1" customWidth="1"/>
    <col min="5" max="5" width="18.5703125" bestFit="1" customWidth="1"/>
    <col min="6" max="6" width="13.28515625" customWidth="1"/>
    <col min="7" max="7" width="11.5703125" bestFit="1" customWidth="1"/>
    <col min="8" max="8" width="12.42578125" bestFit="1" customWidth="1"/>
    <col min="9" max="9" width="10.7109375" bestFit="1" customWidth="1"/>
    <col min="10" max="12" width="10.85546875" bestFit="1" customWidth="1"/>
  </cols>
  <sheetData>
    <row r="2" spans="2:12" ht="15" customHeight="1" x14ac:dyDescent="0.25">
      <c r="B2" s="27" t="s">
        <v>17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2:12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2:12" ht="15" customHeight="1" x14ac:dyDescent="0.2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2:12" ht="15" customHeight="1" x14ac:dyDescent="0.25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8" spans="2:12" s="1" customFormat="1" ht="15.75" x14ac:dyDescent="0.25">
      <c r="B8" s="6" t="s">
        <v>48</v>
      </c>
      <c r="C8" s="7"/>
      <c r="D8" s="7"/>
      <c r="E8" s="7"/>
      <c r="F8" s="7"/>
      <c r="G8" s="7"/>
    </row>
    <row r="9" spans="2:12" s="1" customFormat="1" ht="16.5" thickBot="1" x14ac:dyDescent="0.3">
      <c r="B9" s="7"/>
      <c r="C9" s="7"/>
      <c r="D9" s="7"/>
      <c r="E9" s="7"/>
      <c r="F9" s="7"/>
      <c r="G9" s="7"/>
    </row>
    <row r="10" spans="2:12" s="1" customFormat="1" ht="16.5" thickBot="1" x14ac:dyDescent="0.3">
      <c r="B10" s="11" t="s">
        <v>0</v>
      </c>
      <c r="C10" s="8" t="s">
        <v>49</v>
      </c>
      <c r="D10" s="11" t="s">
        <v>50</v>
      </c>
      <c r="E10" s="11" t="s">
        <v>51</v>
      </c>
      <c r="F10" s="11" t="s">
        <v>52</v>
      </c>
      <c r="G10" s="12" t="s">
        <v>53</v>
      </c>
      <c r="H10" s="17" t="s">
        <v>28</v>
      </c>
    </row>
    <row r="11" spans="2:12" s="1" customFormat="1" ht="16.5" thickBot="1" x14ac:dyDescent="0.3">
      <c r="B11" s="2">
        <v>1</v>
      </c>
      <c r="C11" s="4" t="s">
        <v>54</v>
      </c>
      <c r="D11" s="2">
        <v>150</v>
      </c>
      <c r="E11" s="2">
        <v>30</v>
      </c>
      <c r="F11" s="2">
        <v>20</v>
      </c>
      <c r="G11" s="3">
        <v>50</v>
      </c>
      <c r="H11" s="15" t="str">
        <f>IF(G11&gt;50,"Aktif","Cek Keterlibatan")</f>
        <v>Cek Keterlibatan</v>
      </c>
    </row>
    <row r="12" spans="2:12" s="1" customFormat="1" ht="16.5" thickBot="1" x14ac:dyDescent="0.3">
      <c r="B12" s="2">
        <v>2</v>
      </c>
      <c r="C12" s="4" t="s">
        <v>55</v>
      </c>
      <c r="D12" s="2">
        <v>200</v>
      </c>
      <c r="E12" s="2">
        <v>25</v>
      </c>
      <c r="F12" s="2">
        <v>15</v>
      </c>
      <c r="G12" s="3">
        <v>40</v>
      </c>
      <c r="H12" s="15" t="str">
        <f>IF(E12&gt;30,"Viral","Cek Interaksi")</f>
        <v>Cek Interaksi</v>
      </c>
    </row>
    <row r="13" spans="2:12" s="1" customFormat="1" ht="16.5" thickBot="1" x14ac:dyDescent="0.3">
      <c r="B13" s="2">
        <v>3</v>
      </c>
      <c r="C13" s="4" t="s">
        <v>56</v>
      </c>
      <c r="D13" s="2">
        <v>180</v>
      </c>
      <c r="E13" s="2">
        <v>35</v>
      </c>
      <c r="F13" s="2">
        <v>10</v>
      </c>
      <c r="G13" s="3">
        <v>45</v>
      </c>
      <c r="H13" s="15" t="str">
        <f>IF(D13&gt;200,"Popular","Cek Trending")</f>
        <v>Cek Trending</v>
      </c>
    </row>
    <row r="14" spans="2:12" s="1" customFormat="1" ht="16.5" thickBot="1" x14ac:dyDescent="0.3">
      <c r="B14" s="2">
        <v>4</v>
      </c>
      <c r="C14" s="4" t="s">
        <v>57</v>
      </c>
      <c r="D14" s="2">
        <v>220</v>
      </c>
      <c r="E14" s="2">
        <v>20</v>
      </c>
      <c r="F14" s="2">
        <v>25</v>
      </c>
      <c r="G14" s="3">
        <v>55</v>
      </c>
      <c r="H14" s="15" t="str">
        <f>IF(F14&gt;20,"Berpengaruh","Periksa Engagement")</f>
        <v>Berpengaruh</v>
      </c>
    </row>
    <row r="15" spans="2:12" s="1" customFormat="1" ht="16.5" thickBot="1" x14ac:dyDescent="0.3">
      <c r="B15" s="2">
        <v>5</v>
      </c>
      <c r="C15" s="4" t="s">
        <v>58</v>
      </c>
      <c r="D15" s="2">
        <v>250</v>
      </c>
      <c r="E15" s="2">
        <v>40</v>
      </c>
      <c r="F15" s="2">
        <v>30</v>
      </c>
      <c r="G15" s="3">
        <v>60</v>
      </c>
      <c r="H15" s="15" t="str">
        <f>IF(D15&gt;200,"Engagment Tinggi","Periksa Partisipasi")</f>
        <v>Engagment Tinggi</v>
      </c>
    </row>
    <row r="16" spans="2:12" s="1" customFormat="1" ht="15.75" x14ac:dyDescent="0.25">
      <c r="B16" s="7"/>
      <c r="C16" s="7"/>
      <c r="D16" s="7"/>
      <c r="E16" s="7"/>
      <c r="F16" s="7"/>
      <c r="G16" s="7"/>
    </row>
    <row r="17" spans="2:7" s="1" customFormat="1" ht="15.75" x14ac:dyDescent="0.25">
      <c r="B17" s="6" t="s">
        <v>2</v>
      </c>
      <c r="C17" s="7"/>
      <c r="D17" s="7"/>
      <c r="E17" s="7"/>
      <c r="F17" s="7"/>
      <c r="G17" s="7"/>
    </row>
    <row r="18" spans="2:7" s="1" customFormat="1" ht="15.75" x14ac:dyDescent="0.25">
      <c r="B18" s="10"/>
      <c r="C18" s="7"/>
      <c r="D18" s="7"/>
      <c r="E18" s="7"/>
      <c r="F18" s="7"/>
      <c r="G18" s="7"/>
    </row>
    <row r="19" spans="2:7" s="1" customFormat="1" ht="15.75" x14ac:dyDescent="0.25">
      <c r="B19" s="5" t="s">
        <v>59</v>
      </c>
      <c r="C19" s="7"/>
      <c r="D19" s="7"/>
      <c r="E19" s="7"/>
      <c r="F19" s="7"/>
      <c r="G19" s="7"/>
    </row>
    <row r="20" spans="2:7" s="1" customFormat="1" ht="15.75" x14ac:dyDescent="0.25">
      <c r="B20" s="5" t="s">
        <v>60</v>
      </c>
      <c r="C20" s="7"/>
      <c r="D20" s="7"/>
      <c r="E20" s="7"/>
      <c r="F20" s="7"/>
      <c r="G20" s="7"/>
    </row>
    <row r="21" spans="2:7" s="1" customFormat="1" ht="15.75" x14ac:dyDescent="0.25">
      <c r="B21" s="5" t="s">
        <v>61</v>
      </c>
      <c r="C21" s="7"/>
      <c r="D21" s="7"/>
      <c r="E21" s="7"/>
      <c r="F21" s="7"/>
      <c r="G21" s="7"/>
    </row>
    <row r="22" spans="2:7" s="1" customFormat="1" ht="15.75" x14ac:dyDescent="0.25">
      <c r="B22" s="5" t="s">
        <v>62</v>
      </c>
      <c r="C22" s="7"/>
      <c r="D22" s="7"/>
      <c r="E22" s="7"/>
      <c r="F22" s="7"/>
      <c r="G22" s="7"/>
    </row>
    <row r="23" spans="2:7" s="1" customFormat="1" ht="15.75" x14ac:dyDescent="0.25">
      <c r="B23" s="5" t="s">
        <v>63</v>
      </c>
      <c r="C23" s="7"/>
      <c r="D23" s="7"/>
      <c r="E23" s="7"/>
      <c r="F23" s="7"/>
      <c r="G23" s="7"/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7891-195E-4F09-951C-6F5CDD32FD25}">
  <dimension ref="B2:L23"/>
  <sheetViews>
    <sheetView showGridLines="0" topLeftCell="A4" workbookViewId="0">
      <selection activeCell="G22" sqref="G22"/>
    </sheetView>
  </sheetViews>
  <sheetFormatPr defaultRowHeight="15" x14ac:dyDescent="0.25"/>
  <cols>
    <col min="2" max="2" width="12.85546875" customWidth="1"/>
    <col min="3" max="3" width="18.42578125" bestFit="1" customWidth="1"/>
    <col min="4" max="4" width="20.5703125" bestFit="1" customWidth="1"/>
    <col min="5" max="5" width="20" bestFit="1" customWidth="1"/>
    <col min="6" max="6" width="14.28515625" bestFit="1" customWidth="1"/>
    <col min="7" max="7" width="17.85546875" bestFit="1" customWidth="1"/>
    <col min="8" max="8" width="17.42578125" bestFit="1" customWidth="1"/>
    <col min="9" max="9" width="10.7109375" bestFit="1" customWidth="1"/>
    <col min="10" max="12" width="10.85546875" bestFit="1" customWidth="1"/>
  </cols>
  <sheetData>
    <row r="2" spans="2:12" ht="15" customHeight="1" x14ac:dyDescent="0.25">
      <c r="B2" s="27" t="s">
        <v>17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2:12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2:12" ht="15" customHeight="1" x14ac:dyDescent="0.2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2:12" ht="15" customHeight="1" x14ac:dyDescent="0.25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8" spans="2:12" ht="15.75" x14ac:dyDescent="0.25">
      <c r="B8" s="6" t="s">
        <v>126</v>
      </c>
      <c r="C8" s="7"/>
      <c r="D8" s="7"/>
      <c r="E8" s="7"/>
      <c r="F8" s="7"/>
      <c r="G8" s="7"/>
    </row>
    <row r="9" spans="2:12" ht="16.5" thickBot="1" x14ac:dyDescent="0.3">
      <c r="B9" s="7"/>
      <c r="C9" s="7"/>
      <c r="D9" s="7"/>
      <c r="E9" s="7"/>
      <c r="F9" s="7"/>
      <c r="G9" s="7"/>
    </row>
    <row r="10" spans="2:12" ht="16.5" thickBot="1" x14ac:dyDescent="0.3">
      <c r="B10" s="8" t="s">
        <v>0</v>
      </c>
      <c r="C10" s="8" t="s">
        <v>64</v>
      </c>
      <c r="D10" s="8" t="s">
        <v>65</v>
      </c>
      <c r="E10" s="8" t="s">
        <v>66</v>
      </c>
      <c r="F10" s="8" t="s">
        <v>67</v>
      </c>
      <c r="G10" s="9" t="s">
        <v>68</v>
      </c>
      <c r="H10" s="17" t="s">
        <v>28</v>
      </c>
    </row>
    <row r="11" spans="2:12" ht="16.5" thickBot="1" x14ac:dyDescent="0.3">
      <c r="B11" s="13">
        <v>1</v>
      </c>
      <c r="C11" s="19" t="s">
        <v>69</v>
      </c>
      <c r="D11" s="13">
        <v>150</v>
      </c>
      <c r="E11" s="13">
        <v>20</v>
      </c>
      <c r="F11" s="13">
        <v>10</v>
      </c>
      <c r="G11" s="14">
        <v>50</v>
      </c>
      <c r="H11" s="15" t="str">
        <f>IF(G11&gt;50,"Sukses","Periksa Konsistensi")</f>
        <v>Periksa Konsistensi</v>
      </c>
    </row>
    <row r="12" spans="2:12" ht="16.5" thickBot="1" x14ac:dyDescent="0.3">
      <c r="B12" s="13">
        <v>2</v>
      </c>
      <c r="C12" s="19" t="s">
        <v>70</v>
      </c>
      <c r="D12" s="13">
        <v>200</v>
      </c>
      <c r="E12" s="13">
        <v>25</v>
      </c>
      <c r="F12" s="13">
        <v>15</v>
      </c>
      <c r="G12" s="14">
        <v>40</v>
      </c>
      <c r="H12" s="15" t="str">
        <f>IF(D12&gt;200,"Proaktif","Periksa Komitmen")</f>
        <v>Periksa Komitmen</v>
      </c>
    </row>
    <row r="13" spans="2:12" ht="16.5" thickBot="1" x14ac:dyDescent="0.3">
      <c r="B13" s="13">
        <v>3</v>
      </c>
      <c r="C13" s="19" t="s">
        <v>71</v>
      </c>
      <c r="D13" s="13">
        <v>180</v>
      </c>
      <c r="E13" s="13">
        <v>35</v>
      </c>
      <c r="F13" s="13">
        <v>10</v>
      </c>
      <c r="G13" s="14">
        <v>45</v>
      </c>
      <c r="H13" s="15" t="str">
        <f>IF(D13&gt;200,"Produktif","Perlu Evaluasi")</f>
        <v>Perlu Evaluasi</v>
      </c>
    </row>
    <row r="14" spans="2:12" ht="16.5" thickBot="1" x14ac:dyDescent="0.3">
      <c r="B14" s="13">
        <v>4</v>
      </c>
      <c r="C14" s="19" t="s">
        <v>72</v>
      </c>
      <c r="D14" s="13">
        <v>220</v>
      </c>
      <c r="E14" s="13">
        <v>20</v>
      </c>
      <c r="F14" s="13">
        <v>25</v>
      </c>
      <c r="G14" s="14">
        <v>55</v>
      </c>
      <c r="H14" s="15" t="str">
        <f>IF(F14&gt;20,"Tanggap","Cek Kinerja")</f>
        <v>Tanggap</v>
      </c>
    </row>
    <row r="15" spans="2:12" ht="16.5" thickBot="1" x14ac:dyDescent="0.3">
      <c r="B15" s="13">
        <v>5</v>
      </c>
      <c r="C15" s="19" t="s">
        <v>73</v>
      </c>
      <c r="D15" s="13">
        <v>250</v>
      </c>
      <c r="E15" s="13">
        <v>40</v>
      </c>
      <c r="F15" s="13">
        <v>30</v>
      </c>
      <c r="G15" s="14">
        <v>60</v>
      </c>
      <c r="H15" s="15" t="str">
        <f>IF(E15&gt;30,"Efektif","Periksa Performa")</f>
        <v>Efektif</v>
      </c>
    </row>
    <row r="16" spans="2:12" ht="15.75" x14ac:dyDescent="0.25">
      <c r="B16" s="7"/>
      <c r="C16" s="7"/>
      <c r="D16" s="7"/>
      <c r="E16" s="7"/>
      <c r="F16" s="7"/>
      <c r="G16" s="7"/>
    </row>
    <row r="17" spans="2:7" ht="15.75" x14ac:dyDescent="0.25">
      <c r="B17" s="6" t="s">
        <v>2</v>
      </c>
      <c r="C17" s="7"/>
      <c r="D17" s="7"/>
      <c r="E17" s="7"/>
      <c r="F17" s="7"/>
      <c r="G17" s="7"/>
    </row>
    <row r="18" spans="2:7" ht="15.75" x14ac:dyDescent="0.25">
      <c r="B18" s="10"/>
      <c r="C18" s="7"/>
      <c r="D18" s="7"/>
      <c r="E18" s="7"/>
      <c r="F18" s="7"/>
      <c r="G18" s="7"/>
    </row>
    <row r="19" spans="2:7" ht="15.75" x14ac:dyDescent="0.25">
      <c r="B19" s="5" t="s">
        <v>74</v>
      </c>
      <c r="C19" s="7"/>
      <c r="D19" s="7"/>
      <c r="E19" s="7"/>
      <c r="F19" s="7"/>
      <c r="G19" s="7"/>
    </row>
    <row r="20" spans="2:7" ht="15.75" x14ac:dyDescent="0.25">
      <c r="B20" s="5" t="s">
        <v>75</v>
      </c>
      <c r="C20" s="7"/>
      <c r="D20" s="7"/>
      <c r="E20" s="7"/>
      <c r="F20" s="7"/>
      <c r="G20" s="7"/>
    </row>
    <row r="21" spans="2:7" ht="15.75" x14ac:dyDescent="0.25">
      <c r="B21" s="5" t="s">
        <v>76</v>
      </c>
      <c r="C21" s="7"/>
      <c r="D21" s="7"/>
      <c r="E21" s="7"/>
      <c r="F21" s="7"/>
      <c r="G21" s="7"/>
    </row>
    <row r="22" spans="2:7" ht="15.75" x14ac:dyDescent="0.25">
      <c r="B22" s="5" t="s">
        <v>77</v>
      </c>
      <c r="C22" s="7"/>
      <c r="D22" s="7"/>
      <c r="E22" s="7"/>
      <c r="F22" s="7"/>
      <c r="G22" s="7"/>
    </row>
    <row r="23" spans="2:7" ht="15.75" x14ac:dyDescent="0.25">
      <c r="B23" s="5" t="s">
        <v>78</v>
      </c>
      <c r="C23" s="7"/>
      <c r="D23" s="7"/>
      <c r="E23" s="7"/>
      <c r="F23" s="7"/>
      <c r="G23" s="7"/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20C4-2625-4CCE-A343-CF6721C9FC1B}">
  <dimension ref="B2:Q47"/>
  <sheetViews>
    <sheetView showGridLines="0" tabSelected="1" topLeftCell="D15" zoomScale="70" zoomScaleNormal="70" workbookViewId="0">
      <selection activeCell="O21" sqref="O21"/>
    </sheetView>
  </sheetViews>
  <sheetFormatPr defaultRowHeight="15" x14ac:dyDescent="0.25"/>
  <cols>
    <col min="2" max="2" width="12.85546875" customWidth="1"/>
    <col min="3" max="3" width="18.42578125" bestFit="1" customWidth="1"/>
    <col min="4" max="4" width="20.5703125" bestFit="1" customWidth="1"/>
    <col min="5" max="5" width="20.5703125" customWidth="1"/>
    <col min="6" max="6" width="21.42578125" bestFit="1" customWidth="1"/>
    <col min="7" max="7" width="29.28515625" bestFit="1" customWidth="1"/>
    <col min="8" max="8" width="18.5703125" bestFit="1" customWidth="1"/>
    <col min="9" max="9" width="26.28515625" bestFit="1" customWidth="1"/>
    <col min="10" max="10" width="15.42578125" bestFit="1" customWidth="1"/>
    <col min="11" max="11" width="26.42578125" bestFit="1" customWidth="1"/>
    <col min="12" max="12" width="24.85546875" bestFit="1" customWidth="1"/>
    <col min="13" max="13" width="24.85546875" customWidth="1"/>
    <col min="14" max="14" width="12.42578125" customWidth="1"/>
    <col min="15" max="15" width="16.7109375" bestFit="1" customWidth="1"/>
    <col min="16" max="17" width="10.85546875" bestFit="1" customWidth="1"/>
  </cols>
  <sheetData>
    <row r="2" spans="2:17" ht="15" customHeight="1" x14ac:dyDescent="0.25">
      <c r="B2" s="27" t="s">
        <v>17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2:17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2:17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2:17" ht="15" customHeight="1" x14ac:dyDescent="0.2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2:17" ht="15" customHeight="1" x14ac:dyDescent="0.25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8" spans="2:17" x14ac:dyDescent="0.25">
      <c r="B8" s="26" t="s">
        <v>2</v>
      </c>
    </row>
    <row r="9" spans="2:17" x14ac:dyDescent="0.25">
      <c r="B9" t="s">
        <v>119</v>
      </c>
    </row>
    <row r="10" spans="2:17" x14ac:dyDescent="0.25">
      <c r="B10" t="s">
        <v>120</v>
      </c>
    </row>
    <row r="11" spans="2:17" x14ac:dyDescent="0.25">
      <c r="B11" t="s">
        <v>121</v>
      </c>
    </row>
    <row r="12" spans="2:17" x14ac:dyDescent="0.25">
      <c r="B12" t="s">
        <v>122</v>
      </c>
    </row>
    <row r="13" spans="2:17" x14ac:dyDescent="0.25">
      <c r="B13" t="s">
        <v>123</v>
      </c>
    </row>
    <row r="14" spans="2:17" x14ac:dyDescent="0.25">
      <c r="B14" t="s">
        <v>124</v>
      </c>
    </row>
    <row r="15" spans="2:17" x14ac:dyDescent="0.25">
      <c r="B15" t="s">
        <v>125</v>
      </c>
    </row>
    <row r="16" spans="2:17" ht="15.75" thickBot="1" x14ac:dyDescent="0.3"/>
    <row r="17" spans="2:15" ht="16.5" thickBot="1" x14ac:dyDescent="0.3">
      <c r="B17" s="20" t="s">
        <v>0</v>
      </c>
      <c r="C17" s="20" t="s">
        <v>64</v>
      </c>
      <c r="D17" s="20" t="s">
        <v>79</v>
      </c>
      <c r="E17" s="20" t="s">
        <v>113</v>
      </c>
      <c r="F17" s="20" t="s">
        <v>80</v>
      </c>
      <c r="G17" s="20" t="s">
        <v>114</v>
      </c>
      <c r="H17" s="20" t="s">
        <v>81</v>
      </c>
      <c r="I17" s="20" t="s">
        <v>115</v>
      </c>
      <c r="J17" s="20" t="s">
        <v>82</v>
      </c>
      <c r="K17" s="20" t="s">
        <v>116</v>
      </c>
      <c r="L17" s="20" t="s">
        <v>83</v>
      </c>
      <c r="M17" s="20" t="s">
        <v>117</v>
      </c>
      <c r="N17" s="20" t="s">
        <v>84</v>
      </c>
      <c r="O17" s="21" t="s">
        <v>118</v>
      </c>
    </row>
    <row r="18" spans="2:15" ht="16.5" thickBot="1" x14ac:dyDescent="0.3">
      <c r="B18" s="22">
        <v>1</v>
      </c>
      <c r="C18" s="23" t="s">
        <v>15</v>
      </c>
      <c r="D18" s="22">
        <v>160</v>
      </c>
      <c r="E18" s="22" t="str">
        <f>IF(D18&gt;162,"Bagus","Tidak Bagus")</f>
        <v>Tidak Bagus</v>
      </c>
      <c r="F18" s="22">
        <v>2</v>
      </c>
      <c r="G18" s="22" t="str">
        <f>IF(F18=0,"Bagus","Tidak Bagus")</f>
        <v>Tidak Bagus</v>
      </c>
      <c r="H18" s="22">
        <v>1</v>
      </c>
      <c r="I18" s="22" t="str">
        <f>IF(H18&gt;1,"Mengecewakan","Good")</f>
        <v>Good</v>
      </c>
      <c r="J18" s="22">
        <v>10</v>
      </c>
      <c r="K18" s="22" t="str">
        <f>IF(J18&gt;10,"Bad Time Management","Better Time Management")</f>
        <v>Better Time Management</v>
      </c>
      <c r="L18" s="24">
        <v>0.85</v>
      </c>
      <c r="M18" s="24" t="str">
        <f>IF(L18&gt;=80%,"Produktif","Perlu Dievaluasi")</f>
        <v>Produktif</v>
      </c>
      <c r="N18" s="22">
        <v>4.5</v>
      </c>
      <c r="O18" s="25" t="str">
        <f>IF(N18&gt;=4.5,"Teladan","Kurang Teladan")</f>
        <v>Teladan</v>
      </c>
    </row>
    <row r="19" spans="2:15" ht="16.5" thickBot="1" x14ac:dyDescent="0.3">
      <c r="B19" s="22">
        <v>2</v>
      </c>
      <c r="C19" s="23" t="s">
        <v>85</v>
      </c>
      <c r="D19" s="22">
        <v>155</v>
      </c>
      <c r="E19" s="22" t="str">
        <f t="shared" ref="E19:E47" si="0">IF(D19&gt;162,"Bagus","Tidak Bagus")</f>
        <v>Tidak Bagus</v>
      </c>
      <c r="F19" s="22">
        <v>3</v>
      </c>
      <c r="G19" s="22" t="str">
        <f t="shared" ref="G19:G47" si="1">IF(F19=0,"Bagus","Tidak Bagus")</f>
        <v>Tidak Bagus</v>
      </c>
      <c r="H19" s="22">
        <v>2</v>
      </c>
      <c r="I19" s="22" t="str">
        <f t="shared" ref="I19:I47" si="2">IF(H19&gt;1,"Mengecewakan","Good")</f>
        <v>Mengecewakan</v>
      </c>
      <c r="J19" s="22">
        <v>8</v>
      </c>
      <c r="K19" s="22" t="str">
        <f t="shared" ref="K19:K47" si="3">IF(J19&gt;10,"Bad Time Management","Better Time Management")</f>
        <v>Better Time Management</v>
      </c>
      <c r="L19" s="24">
        <v>0.9</v>
      </c>
      <c r="M19" s="24" t="str">
        <f t="shared" ref="M19:M47" si="4">IF(L19&gt;=80%,"Produktif","Perlu Dievaluasi")</f>
        <v>Produktif</v>
      </c>
      <c r="N19" s="22">
        <v>4.7</v>
      </c>
      <c r="O19" s="25" t="str">
        <f t="shared" ref="O19:O47" si="5">IF(N19&gt;=4.5,"Teladan","Kurang Teladan")</f>
        <v>Teladan</v>
      </c>
    </row>
    <row r="20" spans="2:15" ht="16.5" thickBot="1" x14ac:dyDescent="0.3">
      <c r="B20" s="22">
        <v>3</v>
      </c>
      <c r="C20" s="23" t="s">
        <v>16</v>
      </c>
      <c r="D20" s="22">
        <v>168</v>
      </c>
      <c r="E20" s="22" t="str">
        <f t="shared" si="0"/>
        <v>Bagus</v>
      </c>
      <c r="F20" s="22">
        <v>1</v>
      </c>
      <c r="G20" s="22" t="str">
        <f t="shared" si="1"/>
        <v>Tidak Bagus</v>
      </c>
      <c r="H20" s="22">
        <v>0</v>
      </c>
      <c r="I20" s="22" t="str">
        <f t="shared" si="2"/>
        <v>Good</v>
      </c>
      <c r="J20" s="22">
        <v>12</v>
      </c>
      <c r="K20" s="22" t="str">
        <f t="shared" si="3"/>
        <v>Bad Time Management</v>
      </c>
      <c r="L20" s="24">
        <v>0.88</v>
      </c>
      <c r="M20" s="24" t="str">
        <f t="shared" si="4"/>
        <v>Produktif</v>
      </c>
      <c r="N20" s="22">
        <v>4.5999999999999996</v>
      </c>
      <c r="O20" s="25" t="str">
        <f t="shared" si="5"/>
        <v>Teladan</v>
      </c>
    </row>
    <row r="21" spans="2:15" ht="16.5" thickBot="1" x14ac:dyDescent="0.3">
      <c r="B21" s="22">
        <v>4</v>
      </c>
      <c r="C21" s="23" t="s">
        <v>86</v>
      </c>
      <c r="D21" s="22">
        <v>162</v>
      </c>
      <c r="E21" s="22" t="str">
        <f t="shared" si="0"/>
        <v>Tidak Bagus</v>
      </c>
      <c r="F21" s="22">
        <v>2</v>
      </c>
      <c r="G21" s="22" t="str">
        <f t="shared" si="1"/>
        <v>Tidak Bagus</v>
      </c>
      <c r="H21" s="22">
        <v>1</v>
      </c>
      <c r="I21" s="22" t="str">
        <f t="shared" si="2"/>
        <v>Good</v>
      </c>
      <c r="J21" s="22">
        <v>10</v>
      </c>
      <c r="K21" s="22" t="str">
        <f t="shared" si="3"/>
        <v>Better Time Management</v>
      </c>
      <c r="L21" s="24">
        <v>0.86</v>
      </c>
      <c r="M21" s="24" t="str">
        <f t="shared" si="4"/>
        <v>Produktif</v>
      </c>
      <c r="N21" s="22">
        <v>4.4000000000000004</v>
      </c>
      <c r="O21" s="25" t="str">
        <f t="shared" si="5"/>
        <v>Kurang Teladan</v>
      </c>
    </row>
    <row r="22" spans="2:15" ht="16.5" thickBot="1" x14ac:dyDescent="0.3">
      <c r="B22" s="22">
        <v>5</v>
      </c>
      <c r="C22" s="23" t="s">
        <v>87</v>
      </c>
      <c r="D22" s="22">
        <v>170</v>
      </c>
      <c r="E22" s="22" t="str">
        <f t="shared" si="0"/>
        <v>Bagus</v>
      </c>
      <c r="F22" s="22">
        <v>0</v>
      </c>
      <c r="G22" s="22" t="str">
        <f t="shared" si="1"/>
        <v>Bagus</v>
      </c>
      <c r="H22" s="22">
        <v>0</v>
      </c>
      <c r="I22" s="22" t="str">
        <f t="shared" si="2"/>
        <v>Good</v>
      </c>
      <c r="J22" s="22">
        <v>15</v>
      </c>
      <c r="K22" s="22" t="str">
        <f t="shared" si="3"/>
        <v>Bad Time Management</v>
      </c>
      <c r="L22" s="24">
        <v>0.92</v>
      </c>
      <c r="M22" s="24" t="str">
        <f t="shared" si="4"/>
        <v>Produktif</v>
      </c>
      <c r="N22" s="22">
        <v>4.8</v>
      </c>
      <c r="O22" s="25" t="str">
        <f t="shared" si="5"/>
        <v>Teladan</v>
      </c>
    </row>
    <row r="23" spans="2:15" ht="16.5" thickBot="1" x14ac:dyDescent="0.3">
      <c r="B23" s="22">
        <v>6</v>
      </c>
      <c r="C23" s="23" t="s">
        <v>88</v>
      </c>
      <c r="D23" s="22">
        <v>158</v>
      </c>
      <c r="E23" s="22" t="str">
        <f t="shared" si="0"/>
        <v>Tidak Bagus</v>
      </c>
      <c r="F23" s="22">
        <v>1</v>
      </c>
      <c r="G23" s="22" t="str">
        <f t="shared" si="1"/>
        <v>Tidak Bagus</v>
      </c>
      <c r="H23" s="22">
        <v>2</v>
      </c>
      <c r="I23" s="22" t="str">
        <f t="shared" si="2"/>
        <v>Mengecewakan</v>
      </c>
      <c r="J23" s="22">
        <v>7</v>
      </c>
      <c r="K23" s="22" t="str">
        <f t="shared" si="3"/>
        <v>Better Time Management</v>
      </c>
      <c r="L23" s="24">
        <v>0.85</v>
      </c>
      <c r="M23" s="24" t="str">
        <f t="shared" si="4"/>
        <v>Produktif</v>
      </c>
      <c r="N23" s="22">
        <v>4.3</v>
      </c>
      <c r="O23" s="25" t="str">
        <f t="shared" si="5"/>
        <v>Kurang Teladan</v>
      </c>
    </row>
    <row r="24" spans="2:15" ht="16.5" thickBot="1" x14ac:dyDescent="0.3">
      <c r="B24" s="22">
        <v>7</v>
      </c>
      <c r="C24" s="23" t="s">
        <v>89</v>
      </c>
      <c r="D24" s="22">
        <v>155</v>
      </c>
      <c r="E24" s="22" t="str">
        <f t="shared" si="0"/>
        <v>Tidak Bagus</v>
      </c>
      <c r="F24" s="22">
        <v>2</v>
      </c>
      <c r="G24" s="22" t="str">
        <f t="shared" si="1"/>
        <v>Tidak Bagus</v>
      </c>
      <c r="H24" s="22">
        <v>1</v>
      </c>
      <c r="I24" s="22" t="str">
        <f t="shared" si="2"/>
        <v>Good</v>
      </c>
      <c r="J24" s="22">
        <v>8</v>
      </c>
      <c r="K24" s="22" t="str">
        <f t="shared" si="3"/>
        <v>Better Time Management</v>
      </c>
      <c r="L24" s="24">
        <v>0.87</v>
      </c>
      <c r="M24" s="24" t="str">
        <f t="shared" si="4"/>
        <v>Produktif</v>
      </c>
      <c r="N24" s="22">
        <v>4.5</v>
      </c>
      <c r="O24" s="25" t="str">
        <f t="shared" si="5"/>
        <v>Teladan</v>
      </c>
    </row>
    <row r="25" spans="2:15" ht="16.5" thickBot="1" x14ac:dyDescent="0.3">
      <c r="B25" s="22">
        <v>8</v>
      </c>
      <c r="C25" s="23" t="s">
        <v>90</v>
      </c>
      <c r="D25" s="22">
        <v>165</v>
      </c>
      <c r="E25" s="22" t="str">
        <f t="shared" si="0"/>
        <v>Bagus</v>
      </c>
      <c r="F25" s="22">
        <v>1</v>
      </c>
      <c r="G25" s="22" t="str">
        <f t="shared" si="1"/>
        <v>Tidak Bagus</v>
      </c>
      <c r="H25" s="22">
        <v>0</v>
      </c>
      <c r="I25" s="22" t="str">
        <f t="shared" si="2"/>
        <v>Good</v>
      </c>
      <c r="J25" s="22">
        <v>14</v>
      </c>
      <c r="K25" s="22" t="str">
        <f t="shared" si="3"/>
        <v>Bad Time Management</v>
      </c>
      <c r="L25" s="24">
        <v>0.9</v>
      </c>
      <c r="M25" s="24" t="str">
        <f t="shared" si="4"/>
        <v>Produktif</v>
      </c>
      <c r="N25" s="22">
        <v>4.7</v>
      </c>
      <c r="O25" s="25" t="str">
        <f t="shared" si="5"/>
        <v>Teladan</v>
      </c>
    </row>
    <row r="26" spans="2:15" ht="16.5" thickBot="1" x14ac:dyDescent="0.3">
      <c r="B26" s="22">
        <v>9</v>
      </c>
      <c r="C26" s="23" t="s">
        <v>91</v>
      </c>
      <c r="D26" s="22">
        <v>163</v>
      </c>
      <c r="E26" s="22" t="str">
        <f t="shared" si="0"/>
        <v>Bagus</v>
      </c>
      <c r="F26" s="22">
        <v>2</v>
      </c>
      <c r="G26" s="22" t="str">
        <f t="shared" si="1"/>
        <v>Tidak Bagus</v>
      </c>
      <c r="H26" s="22">
        <v>0</v>
      </c>
      <c r="I26" s="22" t="str">
        <f t="shared" si="2"/>
        <v>Good</v>
      </c>
      <c r="J26" s="22">
        <v>11</v>
      </c>
      <c r="K26" s="22" t="str">
        <f t="shared" si="3"/>
        <v>Bad Time Management</v>
      </c>
      <c r="L26" s="24">
        <v>0.84</v>
      </c>
      <c r="M26" s="24" t="str">
        <f t="shared" si="4"/>
        <v>Produktif</v>
      </c>
      <c r="N26" s="22">
        <v>4.2</v>
      </c>
      <c r="O26" s="25" t="str">
        <f t="shared" si="5"/>
        <v>Kurang Teladan</v>
      </c>
    </row>
    <row r="27" spans="2:15" ht="16.5" thickBot="1" x14ac:dyDescent="0.3">
      <c r="B27" s="22">
        <v>10</v>
      </c>
      <c r="C27" s="23" t="s">
        <v>92</v>
      </c>
      <c r="D27" s="22">
        <v>170</v>
      </c>
      <c r="E27" s="22" t="str">
        <f t="shared" si="0"/>
        <v>Bagus</v>
      </c>
      <c r="F27" s="22">
        <v>0</v>
      </c>
      <c r="G27" s="22" t="str">
        <f t="shared" si="1"/>
        <v>Bagus</v>
      </c>
      <c r="H27" s="22">
        <v>1</v>
      </c>
      <c r="I27" s="22" t="str">
        <f t="shared" si="2"/>
        <v>Good</v>
      </c>
      <c r="J27" s="22">
        <v>13</v>
      </c>
      <c r="K27" s="22" t="str">
        <f t="shared" si="3"/>
        <v>Bad Time Management</v>
      </c>
      <c r="L27" s="24">
        <v>0.91</v>
      </c>
      <c r="M27" s="24" t="str">
        <f t="shared" si="4"/>
        <v>Produktif</v>
      </c>
      <c r="N27" s="22">
        <v>4.9000000000000004</v>
      </c>
      <c r="O27" s="25" t="str">
        <f t="shared" si="5"/>
        <v>Teladan</v>
      </c>
    </row>
    <row r="28" spans="2:15" ht="16.5" thickBot="1" x14ac:dyDescent="0.3">
      <c r="B28" s="22">
        <v>11</v>
      </c>
      <c r="C28" s="23" t="s">
        <v>93</v>
      </c>
      <c r="D28" s="22">
        <v>159</v>
      </c>
      <c r="E28" s="22" t="str">
        <f t="shared" si="0"/>
        <v>Tidak Bagus</v>
      </c>
      <c r="F28" s="22">
        <v>1</v>
      </c>
      <c r="G28" s="22" t="str">
        <f t="shared" si="1"/>
        <v>Tidak Bagus</v>
      </c>
      <c r="H28" s="22">
        <v>1</v>
      </c>
      <c r="I28" s="22" t="str">
        <f t="shared" si="2"/>
        <v>Good</v>
      </c>
      <c r="J28" s="22">
        <v>9</v>
      </c>
      <c r="K28" s="22" t="str">
        <f t="shared" si="3"/>
        <v>Better Time Management</v>
      </c>
      <c r="L28" s="24">
        <v>0.86</v>
      </c>
      <c r="M28" s="24" t="str">
        <f t="shared" si="4"/>
        <v>Produktif</v>
      </c>
      <c r="N28" s="22">
        <v>4.4000000000000004</v>
      </c>
      <c r="O28" s="25" t="str">
        <f t="shared" si="5"/>
        <v>Kurang Teladan</v>
      </c>
    </row>
    <row r="29" spans="2:15" ht="16.5" thickBot="1" x14ac:dyDescent="0.3">
      <c r="B29" s="22">
        <v>12</v>
      </c>
      <c r="C29" s="23" t="s">
        <v>94</v>
      </c>
      <c r="D29" s="22">
        <v>167</v>
      </c>
      <c r="E29" s="22" t="str">
        <f t="shared" si="0"/>
        <v>Bagus</v>
      </c>
      <c r="F29" s="22">
        <v>1</v>
      </c>
      <c r="G29" s="22" t="str">
        <f t="shared" si="1"/>
        <v>Tidak Bagus</v>
      </c>
      <c r="H29" s="22">
        <v>0</v>
      </c>
      <c r="I29" s="22" t="str">
        <f t="shared" si="2"/>
        <v>Good</v>
      </c>
      <c r="J29" s="22">
        <v>16</v>
      </c>
      <c r="K29" s="22" t="str">
        <f t="shared" si="3"/>
        <v>Bad Time Management</v>
      </c>
      <c r="L29" s="24">
        <v>0.93</v>
      </c>
      <c r="M29" s="24" t="str">
        <f t="shared" si="4"/>
        <v>Produktif</v>
      </c>
      <c r="N29" s="22">
        <v>5</v>
      </c>
      <c r="O29" s="25" t="str">
        <f t="shared" si="5"/>
        <v>Teladan</v>
      </c>
    </row>
    <row r="30" spans="2:15" ht="16.5" thickBot="1" x14ac:dyDescent="0.3">
      <c r="B30" s="22">
        <v>13</v>
      </c>
      <c r="C30" s="23" t="s">
        <v>95</v>
      </c>
      <c r="D30" s="22">
        <v>156</v>
      </c>
      <c r="E30" s="22" t="str">
        <f t="shared" si="0"/>
        <v>Tidak Bagus</v>
      </c>
      <c r="F30" s="22">
        <v>3</v>
      </c>
      <c r="G30" s="22" t="str">
        <f t="shared" si="1"/>
        <v>Tidak Bagus</v>
      </c>
      <c r="H30" s="22">
        <v>2</v>
      </c>
      <c r="I30" s="22" t="str">
        <f t="shared" si="2"/>
        <v>Mengecewakan</v>
      </c>
      <c r="J30" s="22">
        <v>6</v>
      </c>
      <c r="K30" s="22" t="str">
        <f t="shared" si="3"/>
        <v>Better Time Management</v>
      </c>
      <c r="L30" s="24">
        <v>0.82</v>
      </c>
      <c r="M30" s="24" t="str">
        <f t="shared" si="4"/>
        <v>Produktif</v>
      </c>
      <c r="N30" s="22">
        <v>4</v>
      </c>
      <c r="O30" s="25" t="str">
        <f t="shared" si="5"/>
        <v>Kurang Teladan</v>
      </c>
    </row>
    <row r="31" spans="2:15" ht="16.5" thickBot="1" x14ac:dyDescent="0.3">
      <c r="B31" s="22">
        <v>14</v>
      </c>
      <c r="C31" s="23" t="s">
        <v>96</v>
      </c>
      <c r="D31" s="22">
        <v>163</v>
      </c>
      <c r="E31" s="22" t="str">
        <f t="shared" si="0"/>
        <v>Bagus</v>
      </c>
      <c r="F31" s="22">
        <v>1</v>
      </c>
      <c r="G31" s="22" t="str">
        <f t="shared" si="1"/>
        <v>Tidak Bagus</v>
      </c>
      <c r="H31" s="22">
        <v>1</v>
      </c>
      <c r="I31" s="22" t="str">
        <f t="shared" si="2"/>
        <v>Good</v>
      </c>
      <c r="J31" s="22">
        <v>10</v>
      </c>
      <c r="K31" s="22" t="str">
        <f t="shared" si="3"/>
        <v>Better Time Management</v>
      </c>
      <c r="L31" s="24">
        <v>0.87</v>
      </c>
      <c r="M31" s="24" t="str">
        <f t="shared" si="4"/>
        <v>Produktif</v>
      </c>
      <c r="N31" s="22">
        <v>4.5999999999999996</v>
      </c>
      <c r="O31" s="25" t="str">
        <f t="shared" si="5"/>
        <v>Teladan</v>
      </c>
    </row>
    <row r="32" spans="2:15" ht="16.5" thickBot="1" x14ac:dyDescent="0.3">
      <c r="B32" s="22">
        <v>15</v>
      </c>
      <c r="C32" s="23" t="s">
        <v>97</v>
      </c>
      <c r="D32" s="22">
        <v>160</v>
      </c>
      <c r="E32" s="22" t="str">
        <f t="shared" si="0"/>
        <v>Tidak Bagus</v>
      </c>
      <c r="F32" s="22">
        <v>0</v>
      </c>
      <c r="G32" s="22" t="str">
        <f t="shared" si="1"/>
        <v>Bagus</v>
      </c>
      <c r="H32" s="22">
        <v>0</v>
      </c>
      <c r="I32" s="22" t="str">
        <f t="shared" si="2"/>
        <v>Good</v>
      </c>
      <c r="J32" s="22">
        <v>11</v>
      </c>
      <c r="K32" s="22" t="str">
        <f t="shared" si="3"/>
        <v>Bad Time Management</v>
      </c>
      <c r="L32" s="24">
        <v>0.88</v>
      </c>
      <c r="M32" s="24" t="str">
        <f t="shared" si="4"/>
        <v>Produktif</v>
      </c>
      <c r="N32" s="22">
        <v>4.5</v>
      </c>
      <c r="O32" s="25" t="str">
        <f t="shared" si="5"/>
        <v>Teladan</v>
      </c>
    </row>
    <row r="33" spans="2:15" ht="16.5" thickBot="1" x14ac:dyDescent="0.3">
      <c r="B33" s="22">
        <v>16</v>
      </c>
      <c r="C33" s="23" t="s">
        <v>98</v>
      </c>
      <c r="D33" s="22">
        <v>168</v>
      </c>
      <c r="E33" s="22" t="str">
        <f t="shared" si="0"/>
        <v>Bagus</v>
      </c>
      <c r="F33" s="22">
        <v>2</v>
      </c>
      <c r="G33" s="22" t="str">
        <f t="shared" si="1"/>
        <v>Tidak Bagus</v>
      </c>
      <c r="H33" s="22">
        <v>0</v>
      </c>
      <c r="I33" s="22" t="str">
        <f t="shared" si="2"/>
        <v>Good</v>
      </c>
      <c r="J33" s="22">
        <v>12</v>
      </c>
      <c r="K33" s="22" t="str">
        <f t="shared" si="3"/>
        <v>Bad Time Management</v>
      </c>
      <c r="L33" s="24">
        <v>0.89</v>
      </c>
      <c r="M33" s="24" t="str">
        <f t="shared" si="4"/>
        <v>Produktif</v>
      </c>
      <c r="N33" s="22">
        <v>4.7</v>
      </c>
      <c r="O33" s="25" t="str">
        <f t="shared" si="5"/>
        <v>Teladan</v>
      </c>
    </row>
    <row r="34" spans="2:15" ht="16.5" thickBot="1" x14ac:dyDescent="0.3">
      <c r="B34" s="22">
        <v>17</v>
      </c>
      <c r="C34" s="23" t="s">
        <v>99</v>
      </c>
      <c r="D34" s="22">
        <v>157</v>
      </c>
      <c r="E34" s="22" t="str">
        <f t="shared" si="0"/>
        <v>Tidak Bagus</v>
      </c>
      <c r="F34" s="22">
        <v>2</v>
      </c>
      <c r="G34" s="22" t="str">
        <f t="shared" si="1"/>
        <v>Tidak Bagus</v>
      </c>
      <c r="H34" s="22">
        <v>1</v>
      </c>
      <c r="I34" s="22" t="str">
        <f t="shared" si="2"/>
        <v>Good</v>
      </c>
      <c r="J34" s="22">
        <v>7</v>
      </c>
      <c r="K34" s="22" t="str">
        <f t="shared" si="3"/>
        <v>Better Time Management</v>
      </c>
      <c r="L34" s="24">
        <v>0.83</v>
      </c>
      <c r="M34" s="24" t="str">
        <f t="shared" si="4"/>
        <v>Produktif</v>
      </c>
      <c r="N34" s="22">
        <v>4.0999999999999996</v>
      </c>
      <c r="O34" s="25" t="str">
        <f t="shared" si="5"/>
        <v>Kurang Teladan</v>
      </c>
    </row>
    <row r="35" spans="2:15" ht="16.5" thickBot="1" x14ac:dyDescent="0.3">
      <c r="B35" s="22">
        <v>18</v>
      </c>
      <c r="C35" s="23" t="s">
        <v>100</v>
      </c>
      <c r="D35" s="22">
        <v>165</v>
      </c>
      <c r="E35" s="22" t="str">
        <f t="shared" si="0"/>
        <v>Bagus</v>
      </c>
      <c r="F35" s="22">
        <v>0</v>
      </c>
      <c r="G35" s="22" t="str">
        <f t="shared" si="1"/>
        <v>Bagus</v>
      </c>
      <c r="H35" s="22">
        <v>0</v>
      </c>
      <c r="I35" s="22" t="str">
        <f t="shared" si="2"/>
        <v>Good</v>
      </c>
      <c r="J35" s="22">
        <v>15</v>
      </c>
      <c r="K35" s="22" t="str">
        <f t="shared" si="3"/>
        <v>Bad Time Management</v>
      </c>
      <c r="L35" s="24">
        <v>0.9</v>
      </c>
      <c r="M35" s="24" t="str">
        <f t="shared" si="4"/>
        <v>Produktif</v>
      </c>
      <c r="N35" s="22">
        <v>4.8</v>
      </c>
      <c r="O35" s="25" t="str">
        <f t="shared" si="5"/>
        <v>Teladan</v>
      </c>
    </row>
    <row r="36" spans="2:15" ht="16.5" thickBot="1" x14ac:dyDescent="0.3">
      <c r="B36" s="22">
        <v>19</v>
      </c>
      <c r="C36" s="23" t="s">
        <v>101</v>
      </c>
      <c r="D36" s="22">
        <v>161</v>
      </c>
      <c r="E36" s="22" t="str">
        <f t="shared" si="0"/>
        <v>Tidak Bagus</v>
      </c>
      <c r="F36" s="22">
        <v>1</v>
      </c>
      <c r="G36" s="22" t="str">
        <f t="shared" si="1"/>
        <v>Tidak Bagus</v>
      </c>
      <c r="H36" s="22">
        <v>2</v>
      </c>
      <c r="I36" s="22" t="str">
        <f t="shared" si="2"/>
        <v>Mengecewakan</v>
      </c>
      <c r="J36" s="22">
        <v>9</v>
      </c>
      <c r="K36" s="22" t="str">
        <f t="shared" si="3"/>
        <v>Better Time Management</v>
      </c>
      <c r="L36" s="24">
        <v>0.84</v>
      </c>
      <c r="M36" s="24" t="str">
        <f t="shared" si="4"/>
        <v>Produktif</v>
      </c>
      <c r="N36" s="22">
        <v>4.3</v>
      </c>
      <c r="O36" s="25" t="str">
        <f t="shared" si="5"/>
        <v>Kurang Teladan</v>
      </c>
    </row>
    <row r="37" spans="2:15" ht="16.5" thickBot="1" x14ac:dyDescent="0.3">
      <c r="B37" s="22">
        <v>20</v>
      </c>
      <c r="C37" s="23" t="s">
        <v>102</v>
      </c>
      <c r="D37" s="22">
        <v>166</v>
      </c>
      <c r="E37" s="22" t="str">
        <f t="shared" si="0"/>
        <v>Bagus</v>
      </c>
      <c r="F37" s="22">
        <v>1</v>
      </c>
      <c r="G37" s="22" t="str">
        <f t="shared" si="1"/>
        <v>Tidak Bagus</v>
      </c>
      <c r="H37" s="22">
        <v>0</v>
      </c>
      <c r="I37" s="22" t="str">
        <f t="shared" si="2"/>
        <v>Good</v>
      </c>
      <c r="J37" s="22">
        <v>13</v>
      </c>
      <c r="K37" s="22" t="str">
        <f t="shared" si="3"/>
        <v>Bad Time Management</v>
      </c>
      <c r="L37" s="24">
        <v>0.91</v>
      </c>
      <c r="M37" s="24" t="str">
        <f t="shared" si="4"/>
        <v>Produktif</v>
      </c>
      <c r="N37" s="22">
        <v>4.9000000000000004</v>
      </c>
      <c r="O37" s="25" t="str">
        <f t="shared" si="5"/>
        <v>Teladan</v>
      </c>
    </row>
    <row r="38" spans="2:15" ht="16.5" thickBot="1" x14ac:dyDescent="0.3">
      <c r="B38" s="22">
        <v>21</v>
      </c>
      <c r="C38" s="23" t="s">
        <v>103</v>
      </c>
      <c r="D38" s="22">
        <v>159</v>
      </c>
      <c r="E38" s="22" t="str">
        <f t="shared" si="0"/>
        <v>Tidak Bagus</v>
      </c>
      <c r="F38" s="22">
        <v>3</v>
      </c>
      <c r="G38" s="22" t="str">
        <f t="shared" si="1"/>
        <v>Tidak Bagus</v>
      </c>
      <c r="H38" s="22">
        <v>1</v>
      </c>
      <c r="I38" s="22" t="str">
        <f t="shared" si="2"/>
        <v>Good</v>
      </c>
      <c r="J38" s="22">
        <v>6</v>
      </c>
      <c r="K38" s="22" t="str">
        <f t="shared" si="3"/>
        <v>Better Time Management</v>
      </c>
      <c r="L38" s="24">
        <v>0.81</v>
      </c>
      <c r="M38" s="24" t="str">
        <f t="shared" si="4"/>
        <v>Produktif</v>
      </c>
      <c r="N38" s="22">
        <v>3.9</v>
      </c>
      <c r="O38" s="25" t="str">
        <f t="shared" si="5"/>
        <v>Kurang Teladan</v>
      </c>
    </row>
    <row r="39" spans="2:15" ht="16.5" thickBot="1" x14ac:dyDescent="0.3">
      <c r="B39" s="22">
        <v>22</v>
      </c>
      <c r="C39" s="23" t="s">
        <v>104</v>
      </c>
      <c r="D39" s="22">
        <v>164</v>
      </c>
      <c r="E39" s="22" t="str">
        <f t="shared" si="0"/>
        <v>Bagus</v>
      </c>
      <c r="F39" s="22">
        <v>0</v>
      </c>
      <c r="G39" s="22" t="str">
        <f t="shared" si="1"/>
        <v>Bagus</v>
      </c>
      <c r="H39" s="22">
        <v>1</v>
      </c>
      <c r="I39" s="22" t="str">
        <f t="shared" si="2"/>
        <v>Good</v>
      </c>
      <c r="J39" s="22">
        <v>11</v>
      </c>
      <c r="K39" s="22" t="str">
        <f t="shared" si="3"/>
        <v>Bad Time Management</v>
      </c>
      <c r="L39" s="24">
        <v>0.89</v>
      </c>
      <c r="M39" s="24" t="str">
        <f t="shared" si="4"/>
        <v>Produktif</v>
      </c>
      <c r="N39" s="22">
        <v>4.7</v>
      </c>
      <c r="O39" s="25" t="str">
        <f t="shared" si="5"/>
        <v>Teladan</v>
      </c>
    </row>
    <row r="40" spans="2:15" ht="16.5" thickBot="1" x14ac:dyDescent="0.3">
      <c r="B40" s="22">
        <v>23</v>
      </c>
      <c r="C40" s="23" t="s">
        <v>105</v>
      </c>
      <c r="D40" s="22">
        <v>162</v>
      </c>
      <c r="E40" s="22" t="str">
        <f t="shared" si="0"/>
        <v>Tidak Bagus</v>
      </c>
      <c r="F40" s="22">
        <v>2</v>
      </c>
      <c r="G40" s="22" t="str">
        <f t="shared" si="1"/>
        <v>Tidak Bagus</v>
      </c>
      <c r="H40" s="22">
        <v>0</v>
      </c>
      <c r="I40" s="22" t="str">
        <f t="shared" si="2"/>
        <v>Good</v>
      </c>
      <c r="J40" s="22">
        <v>14</v>
      </c>
      <c r="K40" s="22" t="str">
        <f t="shared" si="3"/>
        <v>Bad Time Management</v>
      </c>
      <c r="L40" s="24">
        <v>0.9</v>
      </c>
      <c r="M40" s="24" t="str">
        <f t="shared" si="4"/>
        <v>Produktif</v>
      </c>
      <c r="N40" s="22">
        <v>4.8</v>
      </c>
      <c r="O40" s="25" t="str">
        <f t="shared" si="5"/>
        <v>Teladan</v>
      </c>
    </row>
    <row r="41" spans="2:15" ht="16.5" thickBot="1" x14ac:dyDescent="0.3">
      <c r="B41" s="22">
        <v>24</v>
      </c>
      <c r="C41" s="23" t="s">
        <v>106</v>
      </c>
      <c r="D41" s="22">
        <v>169</v>
      </c>
      <c r="E41" s="22" t="str">
        <f t="shared" si="0"/>
        <v>Bagus</v>
      </c>
      <c r="F41" s="22">
        <v>1</v>
      </c>
      <c r="G41" s="22" t="str">
        <f t="shared" si="1"/>
        <v>Tidak Bagus</v>
      </c>
      <c r="H41" s="22">
        <v>0</v>
      </c>
      <c r="I41" s="22" t="str">
        <f t="shared" si="2"/>
        <v>Good</v>
      </c>
      <c r="J41" s="22">
        <v>15</v>
      </c>
      <c r="K41" s="22" t="str">
        <f t="shared" si="3"/>
        <v>Bad Time Management</v>
      </c>
      <c r="L41" s="24">
        <v>0.92</v>
      </c>
      <c r="M41" s="24" t="str">
        <f t="shared" si="4"/>
        <v>Produktif</v>
      </c>
      <c r="N41" s="22">
        <v>4.9000000000000004</v>
      </c>
      <c r="O41" s="25" t="str">
        <f t="shared" si="5"/>
        <v>Teladan</v>
      </c>
    </row>
    <row r="42" spans="2:15" ht="16.5" thickBot="1" x14ac:dyDescent="0.3">
      <c r="B42" s="22">
        <v>25</v>
      </c>
      <c r="C42" s="23" t="s">
        <v>107</v>
      </c>
      <c r="D42" s="22">
        <v>158</v>
      </c>
      <c r="E42" s="22" t="str">
        <f t="shared" si="0"/>
        <v>Tidak Bagus</v>
      </c>
      <c r="F42" s="22">
        <v>2</v>
      </c>
      <c r="G42" s="22" t="str">
        <f t="shared" si="1"/>
        <v>Tidak Bagus</v>
      </c>
      <c r="H42" s="22">
        <v>2</v>
      </c>
      <c r="I42" s="22" t="str">
        <f t="shared" si="2"/>
        <v>Mengecewakan</v>
      </c>
      <c r="J42" s="22">
        <v>8</v>
      </c>
      <c r="K42" s="22" t="str">
        <f t="shared" si="3"/>
        <v>Better Time Management</v>
      </c>
      <c r="L42" s="24">
        <v>0.82</v>
      </c>
      <c r="M42" s="24" t="str">
        <f t="shared" si="4"/>
        <v>Produktif</v>
      </c>
      <c r="N42" s="22">
        <v>4.2</v>
      </c>
      <c r="O42" s="25" t="str">
        <f t="shared" si="5"/>
        <v>Kurang Teladan</v>
      </c>
    </row>
    <row r="43" spans="2:15" ht="16.5" thickBot="1" x14ac:dyDescent="0.3">
      <c r="B43" s="22">
        <v>26</v>
      </c>
      <c r="C43" s="23" t="s">
        <v>108</v>
      </c>
      <c r="D43" s="22">
        <v>166</v>
      </c>
      <c r="E43" s="22" t="str">
        <f t="shared" si="0"/>
        <v>Bagus</v>
      </c>
      <c r="F43" s="22">
        <v>1</v>
      </c>
      <c r="G43" s="22" t="str">
        <f t="shared" si="1"/>
        <v>Tidak Bagus</v>
      </c>
      <c r="H43" s="22">
        <v>0</v>
      </c>
      <c r="I43" s="22" t="str">
        <f t="shared" si="2"/>
        <v>Good</v>
      </c>
      <c r="J43" s="22">
        <v>12</v>
      </c>
      <c r="K43" s="22" t="str">
        <f t="shared" si="3"/>
        <v>Bad Time Management</v>
      </c>
      <c r="L43" s="24">
        <v>0.88</v>
      </c>
      <c r="M43" s="24" t="str">
        <f t="shared" si="4"/>
        <v>Produktif</v>
      </c>
      <c r="N43" s="22">
        <v>4.5999999999999996</v>
      </c>
      <c r="O43" s="25" t="str">
        <f t="shared" si="5"/>
        <v>Teladan</v>
      </c>
    </row>
    <row r="44" spans="2:15" ht="16.5" thickBot="1" x14ac:dyDescent="0.3">
      <c r="B44" s="22">
        <v>27</v>
      </c>
      <c r="C44" s="23" t="s">
        <v>109</v>
      </c>
      <c r="D44" s="22">
        <v>160</v>
      </c>
      <c r="E44" s="22" t="str">
        <f t="shared" si="0"/>
        <v>Tidak Bagus</v>
      </c>
      <c r="F44" s="22">
        <v>0</v>
      </c>
      <c r="G44" s="22" t="str">
        <f t="shared" si="1"/>
        <v>Bagus</v>
      </c>
      <c r="H44" s="22">
        <v>0</v>
      </c>
      <c r="I44" s="22" t="str">
        <f t="shared" si="2"/>
        <v>Good</v>
      </c>
      <c r="J44" s="22">
        <v>16</v>
      </c>
      <c r="K44" s="22" t="str">
        <f t="shared" si="3"/>
        <v>Bad Time Management</v>
      </c>
      <c r="L44" s="24">
        <v>0.94</v>
      </c>
      <c r="M44" s="24" t="str">
        <f t="shared" si="4"/>
        <v>Produktif</v>
      </c>
      <c r="N44" s="22">
        <v>5</v>
      </c>
      <c r="O44" s="25" t="str">
        <f t="shared" si="5"/>
        <v>Teladan</v>
      </c>
    </row>
    <row r="45" spans="2:15" ht="16.5" thickBot="1" x14ac:dyDescent="0.3">
      <c r="B45" s="22">
        <v>28</v>
      </c>
      <c r="C45" s="23" t="s">
        <v>110</v>
      </c>
      <c r="D45" s="22">
        <v>163</v>
      </c>
      <c r="E45" s="22" t="str">
        <f t="shared" si="0"/>
        <v>Bagus</v>
      </c>
      <c r="F45" s="22">
        <v>2</v>
      </c>
      <c r="G45" s="22" t="str">
        <f t="shared" si="1"/>
        <v>Tidak Bagus</v>
      </c>
      <c r="H45" s="22">
        <v>1</v>
      </c>
      <c r="I45" s="22" t="str">
        <f t="shared" si="2"/>
        <v>Good</v>
      </c>
      <c r="J45" s="22">
        <v>10</v>
      </c>
      <c r="K45" s="22" t="str">
        <f t="shared" si="3"/>
        <v>Better Time Management</v>
      </c>
      <c r="L45" s="24">
        <v>0.86</v>
      </c>
      <c r="M45" s="24" t="str">
        <f t="shared" si="4"/>
        <v>Produktif</v>
      </c>
      <c r="N45" s="22">
        <v>4.4000000000000004</v>
      </c>
      <c r="O45" s="25" t="str">
        <f t="shared" si="5"/>
        <v>Kurang Teladan</v>
      </c>
    </row>
    <row r="46" spans="2:15" ht="16.5" thickBot="1" x14ac:dyDescent="0.3">
      <c r="B46" s="22">
        <v>29</v>
      </c>
      <c r="C46" s="23" t="s">
        <v>111</v>
      </c>
      <c r="D46" s="22">
        <v>171</v>
      </c>
      <c r="E46" s="22" t="str">
        <f t="shared" si="0"/>
        <v>Bagus</v>
      </c>
      <c r="F46" s="22">
        <v>1</v>
      </c>
      <c r="G46" s="22" t="str">
        <f t="shared" si="1"/>
        <v>Tidak Bagus</v>
      </c>
      <c r="H46" s="22">
        <v>0</v>
      </c>
      <c r="I46" s="22" t="str">
        <f t="shared" si="2"/>
        <v>Good</v>
      </c>
      <c r="J46" s="22">
        <v>15</v>
      </c>
      <c r="K46" s="22" t="str">
        <f t="shared" si="3"/>
        <v>Bad Time Management</v>
      </c>
      <c r="L46" s="24">
        <v>0.93</v>
      </c>
      <c r="M46" s="24" t="str">
        <f t="shared" si="4"/>
        <v>Produktif</v>
      </c>
      <c r="N46" s="22">
        <v>4.9000000000000004</v>
      </c>
      <c r="O46" s="25" t="str">
        <f t="shared" si="5"/>
        <v>Teladan</v>
      </c>
    </row>
    <row r="47" spans="2:15" ht="16.5" thickBot="1" x14ac:dyDescent="0.3">
      <c r="B47" s="22">
        <v>30</v>
      </c>
      <c r="C47" s="23" t="s">
        <v>112</v>
      </c>
      <c r="D47" s="22">
        <v>157</v>
      </c>
      <c r="E47" s="22" t="str">
        <f t="shared" si="0"/>
        <v>Tidak Bagus</v>
      </c>
      <c r="F47" s="22">
        <v>3</v>
      </c>
      <c r="G47" s="22" t="str">
        <f t="shared" si="1"/>
        <v>Tidak Bagus</v>
      </c>
      <c r="H47" s="22">
        <v>2</v>
      </c>
      <c r="I47" s="22" t="str">
        <f t="shared" si="2"/>
        <v>Mengecewakan</v>
      </c>
      <c r="J47" s="22">
        <v>9</v>
      </c>
      <c r="K47" s="22" t="str">
        <f t="shared" si="3"/>
        <v>Better Time Management</v>
      </c>
      <c r="L47" s="24">
        <v>0.83</v>
      </c>
      <c r="M47" s="24" t="str">
        <f t="shared" si="4"/>
        <v>Produktif</v>
      </c>
      <c r="N47" s="22">
        <v>4.0999999999999996</v>
      </c>
      <c r="O47" s="25" t="str">
        <f t="shared" si="5"/>
        <v>Kurang Teladan</v>
      </c>
    </row>
  </sheetData>
  <mergeCells count="1">
    <mergeCell ref="B2:Q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Soal 1</vt:lpstr>
      <vt:lpstr>Soal 2</vt:lpstr>
      <vt:lpstr>Soal 3</vt:lpstr>
      <vt:lpstr>Soal 4</vt:lpstr>
      <vt:lpstr>Soal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ROANMA.NET</cp:lastModifiedBy>
  <dcterms:created xsi:type="dcterms:W3CDTF">2024-05-20T11:57:35Z</dcterms:created>
  <dcterms:modified xsi:type="dcterms:W3CDTF">2024-11-01T16:16:17Z</dcterms:modified>
</cp:coreProperties>
</file>