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d\Desktop\Schulich\Year 2 - Sem 2\MGMT 2050\"/>
    </mc:Choice>
  </mc:AlternateContent>
  <xr:revisionPtr revIDLastSave="0" documentId="13_ncr:1_{34B4E493-721F-42D2-B30B-2FE60EAFCD10}" xr6:coauthVersionLast="32" xr6:coauthVersionMax="32" xr10:uidLastSave="{00000000-0000-0000-0000-000000000000}"/>
  <bookViews>
    <workbookView minimized="1" xWindow="0" yWindow="0" windowWidth="28800" windowHeight="12795" xr2:uid="{0FFDCA7C-0E7B-40CF-86AF-4B43BFF14CF8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P13" i="1"/>
  <c r="Q13" i="1"/>
  <c r="R13" i="1"/>
  <c r="P14" i="1"/>
  <c r="Q14" i="1"/>
  <c r="R14" i="1"/>
  <c r="P15" i="1"/>
  <c r="Q15" i="1"/>
  <c r="R15" i="1"/>
  <c r="P17" i="1"/>
  <c r="Q17" i="1"/>
  <c r="R17" i="1"/>
  <c r="P18" i="1"/>
  <c r="Q18" i="1"/>
  <c r="R18" i="1"/>
  <c r="P19" i="1"/>
  <c r="Q19" i="1"/>
  <c r="R19" i="1"/>
  <c r="S16" i="1"/>
  <c r="K23" i="1"/>
  <c r="P5" i="1"/>
  <c r="Q5" i="1"/>
  <c r="R5" i="1"/>
  <c r="P6" i="1"/>
  <c r="Q6" i="1"/>
  <c r="R6" i="1"/>
  <c r="P7" i="1"/>
  <c r="Q7" i="1"/>
  <c r="R7" i="1"/>
  <c r="P9" i="1"/>
  <c r="Q9" i="1"/>
  <c r="R9" i="1"/>
  <c r="P10" i="1"/>
  <c r="Q10" i="1"/>
  <c r="R10" i="1"/>
  <c r="P11" i="1"/>
  <c r="Q11" i="1"/>
  <c r="R11" i="1"/>
  <c r="S8" i="1"/>
  <c r="J23" i="1"/>
  <c r="X21" i="1"/>
  <c r="X22" i="1"/>
  <c r="X23" i="1"/>
  <c r="X24" i="1"/>
  <c r="X25" i="1"/>
  <c r="X26" i="1"/>
  <c r="X27" i="1"/>
  <c r="X28" i="1"/>
  <c r="X29" i="1"/>
  <c r="X30" i="1"/>
  <c r="X31" i="1"/>
  <c r="U12" i="1"/>
</calcChain>
</file>

<file path=xl/sharedStrings.xml><?xml version="1.0" encoding="utf-8"?>
<sst xmlns="http://schemas.openxmlformats.org/spreadsheetml/2006/main" count="40" uniqueCount="26">
  <si>
    <t>Decision</t>
  </si>
  <si>
    <t>Low Bid, 11 million</t>
  </si>
  <si>
    <t>Blockbuster, 20%</t>
  </si>
  <si>
    <t>Average, 35%</t>
  </si>
  <si>
    <t>Bust, 45%</t>
  </si>
  <si>
    <t>NFC bids 10 million, Win, 70%</t>
  </si>
  <si>
    <t>NFC bids 14 million, Lose, 30%</t>
  </si>
  <si>
    <t>NFC bids 14 million, Win, 30%</t>
  </si>
  <si>
    <t>Winnings</t>
  </si>
  <si>
    <t>Promotion Fees</t>
  </si>
  <si>
    <t>Total Earnings</t>
  </si>
  <si>
    <t xml:space="preserve">Probability </t>
  </si>
  <si>
    <t>Contribution to EV</t>
  </si>
  <si>
    <t>EV</t>
  </si>
  <si>
    <t>Bid Money</t>
  </si>
  <si>
    <t>(in millions)</t>
  </si>
  <si>
    <t>=winnings-bid-promotion fees</t>
  </si>
  <si>
    <t>=P(NFC Bid)*P(Movie Popularity)</t>
  </si>
  <si>
    <t>=Earnings*Probability</t>
  </si>
  <si>
    <t>= Sum of Contribution to EV</t>
  </si>
  <si>
    <t xml:space="preserve"> </t>
  </si>
  <si>
    <t>SX12</t>
  </si>
  <si>
    <t>P(NFC bid $10 million)</t>
  </si>
  <si>
    <t>Bid $11 million</t>
  </si>
  <si>
    <t>Bid $20 million</t>
  </si>
  <si>
    <t>High Bid, 21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</si>
</sst>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quotePrefix="1"/>
    <xf numFmtId="0" fontId="0" fillId="0" borderId="0" xfId="0" quotePrefix="1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EV - $11 million bid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Sheet1!$W$21:$W$31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Sheet1!$X$21:$X$31</c:f>
              <c:numCache>
                <c:formatCode>General</c:formatCode>
                <c:ptCount val="11"/>
                <c:pt idx="0">
                  <c:v>0</c:v>
                </c:pt>
                <c:pt idx="1">
                  <c:v>1.7800000000000002</c:v>
                </c:pt>
                <c:pt idx="2">
                  <c:v>3.5600000000000005</c:v>
                </c:pt>
                <c:pt idx="3">
                  <c:v>5.34</c:v>
                </c:pt>
                <c:pt idx="4">
                  <c:v>7.120000000000001</c:v>
                </c:pt>
                <c:pt idx="5">
                  <c:v>8.9</c:v>
                </c:pt>
                <c:pt idx="6">
                  <c:v>10.68</c:v>
                </c:pt>
                <c:pt idx="7">
                  <c:v>12.459999999999999</c:v>
                </c:pt>
                <c:pt idx="8">
                  <c:v>14.240000000000002</c:v>
                </c:pt>
                <c:pt idx="9">
                  <c:v>16.02</c:v>
                </c:pt>
                <c:pt idx="10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E-482A-9FC9-46F54A52F893}"/>
            </c:ext>
          </c:extLst>
        </c:ser>
        <c:ser>
          <c:idx val="1"/>
          <c:order val="1"/>
          <c:tx>
            <c:v>EV - $20 million bid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Sheet1!$Z$21:$Z$31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Sheet1!$AA$21:$AA$31</c:f>
              <c:numCache>
                <c:formatCode>General</c:formatCode>
                <c:ptCount val="11"/>
                <c:pt idx="0">
                  <c:v>7.8</c:v>
                </c:pt>
                <c:pt idx="1">
                  <c:v>7.8</c:v>
                </c:pt>
                <c:pt idx="2">
                  <c:v>7.8</c:v>
                </c:pt>
                <c:pt idx="3">
                  <c:v>7.8</c:v>
                </c:pt>
                <c:pt idx="4">
                  <c:v>7.8</c:v>
                </c:pt>
                <c:pt idx="5">
                  <c:v>7.8</c:v>
                </c:pt>
                <c:pt idx="6">
                  <c:v>7.8</c:v>
                </c:pt>
                <c:pt idx="7">
                  <c:v>7.8</c:v>
                </c:pt>
                <c:pt idx="8">
                  <c:v>7.8</c:v>
                </c:pt>
                <c:pt idx="9">
                  <c:v>7.8</c:v>
                </c:pt>
                <c:pt idx="10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E-482A-9FC9-46F54A52F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872104"/>
        <c:axId val="760874072"/>
      </c:scatterChart>
      <c:valAx>
        <c:axId val="760872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74072"/>
        <c:crosses val="autoZero"/>
        <c:crossBetween val="midCat"/>
      </c:valAx>
      <c:valAx>
        <c:axId val="76087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7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7</xdr:row>
      <xdr:rowOff>47625</xdr:rowOff>
    </xdr:from>
    <xdr:to>
      <xdr:col>8</xdr:col>
      <xdr:colOff>161925</xdr:colOff>
      <xdr:row>7</xdr:row>
      <xdr:rowOff>361950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C81E888-5EE6-4154-88CA-D17311040B82}"/>
            </a:ext>
          </a:extLst>
        </xdr:cNvPr>
        <xdr:cNvSpPr/>
      </xdr:nvSpPr>
      <xdr:spPr>
        <a:xfrm>
          <a:off x="5153025" y="1762125"/>
          <a:ext cx="323850" cy="314325"/>
        </a:xfrm>
        <a:prstGeom prst="ellipse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381000</xdr:colOff>
      <xdr:row>15</xdr:row>
      <xdr:rowOff>38100</xdr:rowOff>
    </xdr:from>
    <xdr:to>
      <xdr:col>8</xdr:col>
      <xdr:colOff>171450</xdr:colOff>
      <xdr:row>15</xdr:row>
      <xdr:rowOff>352425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A3B94FB-EA91-4B4F-B0B7-66B4DFF2C83A}"/>
            </a:ext>
          </a:extLst>
        </xdr:cNvPr>
        <xdr:cNvSpPr/>
      </xdr:nvSpPr>
      <xdr:spPr>
        <a:xfrm>
          <a:off x="5162550" y="4800600"/>
          <a:ext cx="323850" cy="314325"/>
        </a:xfrm>
        <a:prstGeom prst="ellipse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</xdr:colOff>
      <xdr:row>5</xdr:row>
      <xdr:rowOff>38100</xdr:rowOff>
    </xdr:from>
    <xdr:to>
      <xdr:col>9</xdr:col>
      <xdr:colOff>333375</xdr:colOff>
      <xdr:row>5</xdr:row>
      <xdr:rowOff>352425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3F77269-B704-495B-AEE1-6394B3F10867}"/>
            </a:ext>
          </a:extLst>
        </xdr:cNvPr>
        <xdr:cNvSpPr/>
      </xdr:nvSpPr>
      <xdr:spPr>
        <a:xfrm>
          <a:off x="7191375" y="990600"/>
          <a:ext cx="323850" cy="314325"/>
        </a:xfrm>
        <a:prstGeom prst="ellipse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8282</xdr:colOff>
      <xdr:row>9</xdr:row>
      <xdr:rowOff>29817</xdr:rowOff>
    </xdr:from>
    <xdr:to>
      <xdr:col>9</xdr:col>
      <xdr:colOff>332132</xdr:colOff>
      <xdr:row>9</xdr:row>
      <xdr:rowOff>344142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8E4AF16-F7C4-4A29-8662-EC4C95E3B246}"/>
            </a:ext>
          </a:extLst>
        </xdr:cNvPr>
        <xdr:cNvSpPr/>
      </xdr:nvSpPr>
      <xdr:spPr>
        <a:xfrm>
          <a:off x="7197586" y="2506317"/>
          <a:ext cx="323850" cy="314325"/>
        </a:xfrm>
        <a:prstGeom prst="ellipse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1857375</xdr:colOff>
      <xdr:row>13</xdr:row>
      <xdr:rowOff>38100</xdr:rowOff>
    </xdr:from>
    <xdr:to>
      <xdr:col>9</xdr:col>
      <xdr:colOff>314325</xdr:colOff>
      <xdr:row>13</xdr:row>
      <xdr:rowOff>352425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83D33C1-C277-421E-9E89-1E93FCE02024}"/>
            </a:ext>
          </a:extLst>
        </xdr:cNvPr>
        <xdr:cNvSpPr/>
      </xdr:nvSpPr>
      <xdr:spPr>
        <a:xfrm>
          <a:off x="7172325" y="4038600"/>
          <a:ext cx="323850" cy="314325"/>
        </a:xfrm>
        <a:prstGeom prst="ellipse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17</xdr:row>
      <xdr:rowOff>47625</xdr:rowOff>
    </xdr:from>
    <xdr:to>
      <xdr:col>9</xdr:col>
      <xdr:colOff>323850</xdr:colOff>
      <xdr:row>17</xdr:row>
      <xdr:rowOff>361950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F9A63128-9FE0-4EDA-BE9B-84BB01D44152}"/>
            </a:ext>
          </a:extLst>
        </xdr:cNvPr>
        <xdr:cNvSpPr/>
      </xdr:nvSpPr>
      <xdr:spPr>
        <a:xfrm>
          <a:off x="7181850" y="5572125"/>
          <a:ext cx="323850" cy="314325"/>
        </a:xfrm>
        <a:prstGeom prst="ellipse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561975</xdr:colOff>
      <xdr:row>10</xdr:row>
      <xdr:rowOff>238125</xdr:rowOff>
    </xdr:from>
    <xdr:to>
      <xdr:col>5</xdr:col>
      <xdr:colOff>57150</xdr:colOff>
      <xdr:row>12</xdr:row>
      <xdr:rowOff>190500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1F781D-5B3D-45C0-B135-04C230581E75}"/>
            </a:ext>
          </a:extLst>
        </xdr:cNvPr>
        <xdr:cNvSpPr/>
      </xdr:nvSpPr>
      <xdr:spPr>
        <a:xfrm>
          <a:off x="2390775" y="3095625"/>
          <a:ext cx="714375" cy="714375"/>
        </a:xfrm>
        <a:prstGeom prst="rect">
          <a:avLst/>
        </a:prstGeom>
        <a:noFill/>
        <a:ln w="571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9525</xdr:colOff>
      <xdr:row>6</xdr:row>
      <xdr:rowOff>9525</xdr:rowOff>
    </xdr:from>
    <xdr:to>
      <xdr:col>8</xdr:col>
      <xdr:colOff>9525</xdr:colOff>
      <xdr:row>9</xdr:row>
      <xdr:rowOff>19050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46B9BCB-39B9-4CAE-8FF8-7BE8CEEE0E4C}"/>
            </a:ext>
          </a:extLst>
        </xdr:cNvPr>
        <xdr:cNvCxnSpPr/>
      </xdr:nvCxnSpPr>
      <xdr:spPr>
        <a:xfrm>
          <a:off x="5324475" y="1343025"/>
          <a:ext cx="0" cy="115252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12838</xdr:colOff>
      <xdr:row>13</xdr:row>
      <xdr:rowOff>368990</xdr:rowOff>
    </xdr:from>
    <xdr:to>
      <xdr:col>8</xdr:col>
      <xdr:colOff>12838</xdr:colOff>
      <xdr:row>16</xdr:row>
      <xdr:rowOff>378515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634AC1D-6617-4DFE-92F3-2786DA6DD653}"/>
            </a:ext>
          </a:extLst>
        </xdr:cNvPr>
        <xdr:cNvCxnSpPr/>
      </xdr:nvCxnSpPr>
      <xdr:spPr>
        <a:xfrm>
          <a:off x="5338555" y="4369490"/>
          <a:ext cx="0" cy="115252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173520</xdr:colOff>
      <xdr:row>4</xdr:row>
      <xdr:rowOff>173935</xdr:rowOff>
    </xdr:from>
    <xdr:to>
      <xdr:col>9</xdr:col>
      <xdr:colOff>173520</xdr:colOff>
      <xdr:row>6</xdr:row>
      <xdr:rowOff>207893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FD0CD6D2-083A-4E10-9A87-E42A183E8188}"/>
            </a:ext>
          </a:extLst>
        </xdr:cNvPr>
        <xdr:cNvCxnSpPr/>
      </xdr:nvCxnSpPr>
      <xdr:spPr>
        <a:xfrm>
          <a:off x="7362824" y="745435"/>
          <a:ext cx="0" cy="79595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168551</xdr:colOff>
      <xdr:row>16</xdr:row>
      <xdr:rowOff>226944</xdr:rowOff>
    </xdr:from>
    <xdr:to>
      <xdr:col>9</xdr:col>
      <xdr:colOff>168551</xdr:colOff>
      <xdr:row>18</xdr:row>
      <xdr:rowOff>260902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D19A9D64-7E28-4CFC-844B-4592504A1FFF}"/>
            </a:ext>
          </a:extLst>
        </xdr:cNvPr>
        <xdr:cNvCxnSpPr/>
      </xdr:nvCxnSpPr>
      <xdr:spPr>
        <a:xfrm>
          <a:off x="7357855" y="5370444"/>
          <a:ext cx="0" cy="79595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155298</xdr:colOff>
      <xdr:row>12</xdr:row>
      <xdr:rowOff>180561</xdr:rowOff>
    </xdr:from>
    <xdr:to>
      <xdr:col>9</xdr:col>
      <xdr:colOff>155298</xdr:colOff>
      <xdr:row>14</xdr:row>
      <xdr:rowOff>214519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BD933072-959A-4642-8913-63432E5739D0}"/>
            </a:ext>
          </a:extLst>
        </xdr:cNvPr>
        <xdr:cNvCxnSpPr/>
      </xdr:nvCxnSpPr>
      <xdr:spPr>
        <a:xfrm>
          <a:off x="7344602" y="3800061"/>
          <a:ext cx="0" cy="79595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175177</xdr:colOff>
      <xdr:row>8</xdr:row>
      <xdr:rowOff>208722</xdr:rowOff>
    </xdr:from>
    <xdr:to>
      <xdr:col>9</xdr:col>
      <xdr:colOff>175177</xdr:colOff>
      <xdr:row>10</xdr:row>
      <xdr:rowOff>242680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81312BE1-8B72-4BE5-B78E-FB4817316EE1}"/>
            </a:ext>
          </a:extLst>
        </xdr:cNvPr>
        <xdr:cNvCxnSpPr/>
      </xdr:nvCxnSpPr>
      <xdr:spPr>
        <a:xfrm>
          <a:off x="7364481" y="2304222"/>
          <a:ext cx="0" cy="79595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173935</xdr:colOff>
      <xdr:row>4</xdr:row>
      <xdr:rowOff>173935</xdr:rowOff>
    </xdr:from>
    <xdr:to>
      <xdr:col>9</xdr:col>
      <xdr:colOff>621196</xdr:colOff>
      <xdr:row>4</xdr:row>
      <xdr:rowOff>173935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FAE6747-FAB0-4A84-B558-23D2AFF4F083}"/>
            </a:ext>
          </a:extLst>
        </xdr:cNvPr>
        <xdr:cNvCxnSpPr/>
      </xdr:nvCxnSpPr>
      <xdr:spPr>
        <a:xfrm>
          <a:off x="7363239" y="745435"/>
          <a:ext cx="44726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177248</xdr:colOff>
      <xdr:row>5</xdr:row>
      <xdr:rowOff>218661</xdr:rowOff>
    </xdr:from>
    <xdr:to>
      <xdr:col>9</xdr:col>
      <xdr:colOff>624509</xdr:colOff>
      <xdr:row>5</xdr:row>
      <xdr:rowOff>218661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2F6BC744-1B3A-4D72-BC1E-71B7BB288D05}"/>
            </a:ext>
          </a:extLst>
        </xdr:cNvPr>
        <xdr:cNvCxnSpPr/>
      </xdr:nvCxnSpPr>
      <xdr:spPr>
        <a:xfrm>
          <a:off x="7366552" y="1171161"/>
          <a:ext cx="44726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172278</xdr:colOff>
      <xdr:row>6</xdr:row>
      <xdr:rowOff>197126</xdr:rowOff>
    </xdr:from>
    <xdr:to>
      <xdr:col>9</xdr:col>
      <xdr:colOff>619539</xdr:colOff>
      <xdr:row>6</xdr:row>
      <xdr:rowOff>197126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DCC5DBC6-2229-49EB-951B-928AD3217DA4}"/>
            </a:ext>
          </a:extLst>
        </xdr:cNvPr>
        <xdr:cNvCxnSpPr/>
      </xdr:nvCxnSpPr>
      <xdr:spPr>
        <a:xfrm>
          <a:off x="7361582" y="1530626"/>
          <a:ext cx="44726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175592</xdr:colOff>
      <xdr:row>8</xdr:row>
      <xdr:rowOff>217005</xdr:rowOff>
    </xdr:from>
    <xdr:to>
      <xdr:col>9</xdr:col>
      <xdr:colOff>622853</xdr:colOff>
      <xdr:row>8</xdr:row>
      <xdr:rowOff>217005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B5EF05E3-BD48-44B8-A098-0E284A616B7A}"/>
            </a:ext>
          </a:extLst>
        </xdr:cNvPr>
        <xdr:cNvCxnSpPr/>
      </xdr:nvCxnSpPr>
      <xdr:spPr>
        <a:xfrm>
          <a:off x="7364896" y="2312505"/>
          <a:ext cx="44726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170622</xdr:colOff>
      <xdr:row>9</xdr:row>
      <xdr:rowOff>195470</xdr:rowOff>
    </xdr:from>
    <xdr:to>
      <xdr:col>9</xdr:col>
      <xdr:colOff>617883</xdr:colOff>
      <xdr:row>9</xdr:row>
      <xdr:rowOff>195470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67B3700D-1D4B-4A5E-BDEB-D94048411CD2}"/>
            </a:ext>
          </a:extLst>
        </xdr:cNvPr>
        <xdr:cNvCxnSpPr/>
      </xdr:nvCxnSpPr>
      <xdr:spPr>
        <a:xfrm>
          <a:off x="7359926" y="2671970"/>
          <a:ext cx="44726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165653</xdr:colOff>
      <xdr:row>10</xdr:row>
      <xdr:rowOff>240196</xdr:rowOff>
    </xdr:from>
    <xdr:to>
      <xdr:col>9</xdr:col>
      <xdr:colOff>612914</xdr:colOff>
      <xdr:row>10</xdr:row>
      <xdr:rowOff>240196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5FE173A-4DBB-4BD2-88AC-10472E479EA1}"/>
            </a:ext>
          </a:extLst>
        </xdr:cNvPr>
        <xdr:cNvCxnSpPr/>
      </xdr:nvCxnSpPr>
      <xdr:spPr>
        <a:xfrm>
          <a:off x="7354957" y="3097696"/>
          <a:ext cx="44726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160683</xdr:colOff>
      <xdr:row>12</xdr:row>
      <xdr:rowOff>185531</xdr:rowOff>
    </xdr:from>
    <xdr:to>
      <xdr:col>9</xdr:col>
      <xdr:colOff>607944</xdr:colOff>
      <xdr:row>12</xdr:row>
      <xdr:rowOff>185531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1FC5ED2-990D-4785-BE8B-2A6128EDCDFD}"/>
            </a:ext>
          </a:extLst>
        </xdr:cNvPr>
        <xdr:cNvCxnSpPr/>
      </xdr:nvCxnSpPr>
      <xdr:spPr>
        <a:xfrm>
          <a:off x="7349987" y="3805031"/>
          <a:ext cx="44726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147430</xdr:colOff>
      <xdr:row>13</xdr:row>
      <xdr:rowOff>213691</xdr:rowOff>
    </xdr:from>
    <xdr:to>
      <xdr:col>9</xdr:col>
      <xdr:colOff>594691</xdr:colOff>
      <xdr:row>13</xdr:row>
      <xdr:rowOff>213691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601052E-B7FD-4A94-B3D2-C771652CB774}"/>
            </a:ext>
          </a:extLst>
        </xdr:cNvPr>
        <xdr:cNvCxnSpPr/>
      </xdr:nvCxnSpPr>
      <xdr:spPr>
        <a:xfrm>
          <a:off x="7336734" y="4214191"/>
          <a:ext cx="44726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159027</xdr:colOff>
      <xdr:row>14</xdr:row>
      <xdr:rowOff>208722</xdr:rowOff>
    </xdr:from>
    <xdr:to>
      <xdr:col>9</xdr:col>
      <xdr:colOff>606288</xdr:colOff>
      <xdr:row>14</xdr:row>
      <xdr:rowOff>208722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BC320CC0-A61F-49A6-961E-CF234625E3C8}"/>
            </a:ext>
          </a:extLst>
        </xdr:cNvPr>
        <xdr:cNvCxnSpPr/>
      </xdr:nvCxnSpPr>
      <xdr:spPr>
        <a:xfrm>
          <a:off x="7348331" y="4590222"/>
          <a:ext cx="44726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162340</xdr:colOff>
      <xdr:row>16</xdr:row>
      <xdr:rowOff>228600</xdr:rowOff>
    </xdr:from>
    <xdr:to>
      <xdr:col>9</xdr:col>
      <xdr:colOff>609601</xdr:colOff>
      <xdr:row>16</xdr:row>
      <xdr:rowOff>228600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153099CD-EA40-412F-B086-D293C7FD9294}"/>
            </a:ext>
          </a:extLst>
        </xdr:cNvPr>
        <xdr:cNvCxnSpPr/>
      </xdr:nvCxnSpPr>
      <xdr:spPr>
        <a:xfrm>
          <a:off x="7351644" y="5372100"/>
          <a:ext cx="44726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173935</xdr:colOff>
      <xdr:row>17</xdr:row>
      <xdr:rowOff>207065</xdr:rowOff>
    </xdr:from>
    <xdr:to>
      <xdr:col>9</xdr:col>
      <xdr:colOff>621196</xdr:colOff>
      <xdr:row>17</xdr:row>
      <xdr:rowOff>207065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1F59541E-44C1-4AAF-8393-47E5AEC95EE2}"/>
            </a:ext>
          </a:extLst>
        </xdr:cNvPr>
        <xdr:cNvCxnSpPr/>
      </xdr:nvCxnSpPr>
      <xdr:spPr>
        <a:xfrm>
          <a:off x="7363239" y="5731565"/>
          <a:ext cx="44726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168966</xdr:colOff>
      <xdr:row>18</xdr:row>
      <xdr:rowOff>251792</xdr:rowOff>
    </xdr:from>
    <xdr:to>
      <xdr:col>9</xdr:col>
      <xdr:colOff>616227</xdr:colOff>
      <xdr:row>18</xdr:row>
      <xdr:rowOff>251792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8BDB4B52-CDA4-41E3-96D1-5EDCC827DF6C}"/>
            </a:ext>
          </a:extLst>
        </xdr:cNvPr>
        <xdr:cNvCxnSpPr/>
      </xdr:nvCxnSpPr>
      <xdr:spPr>
        <a:xfrm>
          <a:off x="7358270" y="6157292"/>
          <a:ext cx="44726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82826</xdr:colOff>
      <xdr:row>11</xdr:row>
      <xdr:rowOff>207066</xdr:rowOff>
    </xdr:from>
    <xdr:to>
      <xdr:col>6</xdr:col>
      <xdr:colOff>0</xdr:colOff>
      <xdr:row>11</xdr:row>
      <xdr:rowOff>207066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2228001A-D68B-42B0-8878-8D51870ADB8C}"/>
            </a:ext>
          </a:extLst>
        </xdr:cNvPr>
        <xdr:cNvCxnSpPr/>
      </xdr:nvCxnSpPr>
      <xdr:spPr>
        <a:xfrm flipH="1">
          <a:off x="3147391" y="3445566"/>
          <a:ext cx="430696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8283</xdr:colOff>
      <xdr:row>15</xdr:row>
      <xdr:rowOff>218662</xdr:rowOff>
    </xdr:from>
    <xdr:to>
      <xdr:col>8</xdr:col>
      <xdr:colOff>28162</xdr:colOff>
      <xdr:row>15</xdr:row>
      <xdr:rowOff>218662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339128D5-2E75-4771-9750-ECBE55BABDC5}"/>
            </a:ext>
          </a:extLst>
        </xdr:cNvPr>
        <xdr:cNvCxnSpPr/>
      </xdr:nvCxnSpPr>
      <xdr:spPr>
        <a:xfrm flipH="1">
          <a:off x="4803913" y="4981162"/>
          <a:ext cx="549966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3313</xdr:colOff>
      <xdr:row>7</xdr:row>
      <xdr:rowOff>213693</xdr:rowOff>
    </xdr:from>
    <xdr:to>
      <xdr:col>8</xdr:col>
      <xdr:colOff>23192</xdr:colOff>
      <xdr:row>7</xdr:row>
      <xdr:rowOff>213693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A72A2117-0C10-4D14-A6F5-54F4ECCCF933}"/>
            </a:ext>
          </a:extLst>
        </xdr:cNvPr>
        <xdr:cNvCxnSpPr/>
      </xdr:nvCxnSpPr>
      <xdr:spPr>
        <a:xfrm flipH="1">
          <a:off x="4798943" y="1928193"/>
          <a:ext cx="549966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8</xdr:row>
      <xdr:rowOff>18223</xdr:rowOff>
    </xdr:from>
    <xdr:to>
      <xdr:col>6</xdr:col>
      <xdr:colOff>9940</xdr:colOff>
      <xdr:row>14</xdr:row>
      <xdr:rowOff>372717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C1E0EA6D-A8BB-4F8F-A37C-1B3B6089A69B}"/>
            </a:ext>
          </a:extLst>
        </xdr:cNvPr>
        <xdr:cNvCxnSpPr/>
      </xdr:nvCxnSpPr>
      <xdr:spPr>
        <a:xfrm flipH="1">
          <a:off x="3586370" y="2113723"/>
          <a:ext cx="1657" cy="264049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177160</xdr:colOff>
      <xdr:row>3</xdr:row>
      <xdr:rowOff>319907</xdr:rowOff>
    </xdr:from>
    <xdr:to>
      <xdr:col>29</xdr:col>
      <xdr:colOff>110951</xdr:colOff>
      <xdr:row>13</xdr:row>
      <xdr:rowOff>268565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DF0909E-998F-4D9A-B74C-443315BAD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47CB-B9C5-43D9-817A-4BF1C609931E}">
  <dimension ref="E2:AA31"/>
  <sheetViews>
    <sheetView tabSelected="1" zoomScale="81" zoomScaleNormal="115" workbookViewId="0">
      <selection activeCell="K25" sqref="K25"/>
    </sheetView>
  </sheetViews>
  <sheetFormatPr defaultRowHeight="15" x14ac:dyDescent="0.25"/>
  <cols>
    <col min="4" max="4" width="3.5703125" customWidth="1"/>
    <col min="6" max="6" width="7.7109375" customWidth="1"/>
    <col min="7" max="7" width="20.28515625" customWidth="1"/>
    <col min="8" max="8" width="8" customWidth="1"/>
    <col min="9" max="9" width="28" bestFit="1" customWidth="1"/>
    <col min="10" max="10" width="10" customWidth="1"/>
    <col min="11" max="11" width="16.140625" customWidth="1"/>
    <col min="12" max="12" width="3.7109375" customWidth="1"/>
    <col min="13" max="13" width="9.28515625" bestFit="1" customWidth="1"/>
    <col min="14" max="14" width="10.42578125" bestFit="1" customWidth="1"/>
    <col min="15" max="15" width="15.140625" bestFit="1" customWidth="1"/>
    <col min="16" max="16" width="13.42578125" bestFit="1" customWidth="1"/>
    <col min="17" max="17" width="20.140625" bestFit="1" customWidth="1"/>
    <col min="18" max="18" width="20.42578125" bestFit="1" customWidth="1"/>
    <col min="19" max="19" width="17.5703125" bestFit="1" customWidth="1"/>
    <col min="23" max="23" width="22.28515625" bestFit="1" customWidth="1"/>
    <col min="24" max="24" width="6.42578125" bestFit="1" customWidth="1"/>
    <col min="26" max="26" width="22.28515625" bestFit="1" customWidth="1"/>
    <col min="27" max="27" width="6.42578125" bestFit="1" customWidth="1"/>
  </cols>
  <sheetData>
    <row r="2" spans="5:24" x14ac:dyDescent="0.25">
      <c r="M2" s="9" t="s">
        <v>15</v>
      </c>
      <c r="N2" s="9"/>
      <c r="O2" s="9"/>
      <c r="P2" s="9"/>
      <c r="R2" s="9" t="s">
        <v>15</v>
      </c>
      <c r="S2" s="9"/>
    </row>
    <row r="3" spans="5:24" x14ac:dyDescent="0.25">
      <c r="M3" s="8" t="s">
        <v>8</v>
      </c>
      <c r="N3" s="8" t="s">
        <v>14</v>
      </c>
      <c r="O3" s="8" t="s">
        <v>9</v>
      </c>
      <c r="P3" s="8" t="s">
        <v>10</v>
      </c>
      <c r="Q3" s="8" t="s">
        <v>11</v>
      </c>
      <c r="R3" s="8" t="s">
        <v>12</v>
      </c>
      <c r="S3" s="8" t="s">
        <v>13</v>
      </c>
    </row>
    <row r="4" spans="5:24" ht="30" customHeight="1" thickBot="1" x14ac:dyDescent="0.3">
      <c r="P4" s="7" t="s">
        <v>16</v>
      </c>
      <c r="Q4" s="7" t="s">
        <v>17</v>
      </c>
      <c r="R4" s="6" t="s">
        <v>18</v>
      </c>
      <c r="S4" s="7" t="s">
        <v>19</v>
      </c>
    </row>
    <row r="5" spans="5:24" ht="30" customHeight="1" thickBot="1" x14ac:dyDescent="0.3">
      <c r="E5" s="1"/>
      <c r="F5" s="1"/>
      <c r="G5" s="1"/>
      <c r="H5" s="1"/>
      <c r="I5" s="1"/>
      <c r="J5" s="1"/>
      <c r="K5" s="4" t="s">
        <v>2</v>
      </c>
      <c r="M5">
        <v>120</v>
      </c>
      <c r="N5">
        <v>11</v>
      </c>
      <c r="O5">
        <v>5</v>
      </c>
      <c r="P5">
        <f>M5-N5-O5</f>
        <v>104</v>
      </c>
      <c r="Q5">
        <f>0.2*0.7</f>
        <v>0.13999999999999999</v>
      </c>
      <c r="R5">
        <f>P5*Q5</f>
        <v>14.559999999999999</v>
      </c>
    </row>
    <row r="6" spans="5:24" ht="30" customHeight="1" thickBot="1" x14ac:dyDescent="0.3">
      <c r="E6" s="1"/>
      <c r="F6" s="1"/>
      <c r="G6" s="1"/>
      <c r="H6" s="1"/>
      <c r="I6" s="3" t="s">
        <v>5</v>
      </c>
      <c r="J6" s="1"/>
      <c r="K6" s="3" t="s">
        <v>3</v>
      </c>
      <c r="M6">
        <v>28</v>
      </c>
      <c r="N6">
        <v>11</v>
      </c>
      <c r="O6">
        <v>5</v>
      </c>
      <c r="P6">
        <f t="shared" ref="P6:P19" si="0">M6-N6-O6</f>
        <v>12</v>
      </c>
      <c r="Q6">
        <f>0.35*0.7</f>
        <v>0.24499999999999997</v>
      </c>
      <c r="R6">
        <f t="shared" ref="R6:R19" si="1">P6*Q6</f>
        <v>2.9399999999999995</v>
      </c>
    </row>
    <row r="7" spans="5:24" ht="30" customHeight="1" thickBot="1" x14ac:dyDescent="0.3">
      <c r="E7" s="1"/>
      <c r="F7" s="1"/>
      <c r="G7" s="1"/>
      <c r="H7" s="1"/>
      <c r="I7" s="1"/>
      <c r="J7" s="1"/>
      <c r="K7" s="5" t="s">
        <v>4</v>
      </c>
      <c r="M7">
        <v>0</v>
      </c>
      <c r="N7">
        <v>11</v>
      </c>
      <c r="O7">
        <v>5</v>
      </c>
      <c r="P7">
        <f t="shared" si="0"/>
        <v>-16</v>
      </c>
      <c r="Q7">
        <f>0.45*0.7</f>
        <v>0.315</v>
      </c>
      <c r="R7">
        <f t="shared" si="1"/>
        <v>-5.04</v>
      </c>
    </row>
    <row r="8" spans="5:24" ht="30" customHeight="1" thickBot="1" x14ac:dyDescent="0.3">
      <c r="E8" s="1"/>
      <c r="F8" s="1"/>
      <c r="G8" s="3" t="s">
        <v>1</v>
      </c>
      <c r="H8" s="1"/>
      <c r="I8" s="1"/>
      <c r="J8" s="1"/>
      <c r="K8" s="1"/>
      <c r="S8">
        <f>SUM(R5:R11)</f>
        <v>12.46</v>
      </c>
    </row>
    <row r="9" spans="5:24" ht="30" customHeight="1" thickBot="1" x14ac:dyDescent="0.3">
      <c r="E9" s="1"/>
      <c r="F9" s="1"/>
      <c r="G9" s="1"/>
      <c r="H9" s="1"/>
      <c r="I9" s="1"/>
      <c r="J9" s="1"/>
      <c r="K9" s="4" t="s">
        <v>2</v>
      </c>
      <c r="M9">
        <v>0</v>
      </c>
      <c r="N9">
        <v>0</v>
      </c>
      <c r="O9">
        <v>0</v>
      </c>
      <c r="P9">
        <f t="shared" si="0"/>
        <v>0</v>
      </c>
      <c r="Q9">
        <f>0.2*0.3</f>
        <v>0.06</v>
      </c>
      <c r="R9">
        <f t="shared" si="1"/>
        <v>0</v>
      </c>
    </row>
    <row r="10" spans="5:24" ht="30" customHeight="1" thickBot="1" x14ac:dyDescent="0.3">
      <c r="E10" s="1"/>
      <c r="F10" s="1"/>
      <c r="G10" s="1"/>
      <c r="H10" s="1"/>
      <c r="I10" s="3" t="s">
        <v>6</v>
      </c>
      <c r="J10" s="1"/>
      <c r="K10" s="3" t="s">
        <v>3</v>
      </c>
      <c r="M10">
        <v>0</v>
      </c>
      <c r="N10">
        <v>0</v>
      </c>
      <c r="O10">
        <v>0</v>
      </c>
      <c r="P10">
        <f t="shared" si="0"/>
        <v>0</v>
      </c>
      <c r="Q10">
        <f>0.35*0.3</f>
        <v>0.105</v>
      </c>
      <c r="R10">
        <f t="shared" si="1"/>
        <v>0</v>
      </c>
    </row>
    <row r="11" spans="5:24" ht="30" customHeight="1" thickBot="1" x14ac:dyDescent="0.3">
      <c r="E11" s="1"/>
      <c r="F11" s="1"/>
      <c r="G11" s="1"/>
      <c r="H11" s="1"/>
      <c r="I11" s="1"/>
      <c r="J11" s="1"/>
      <c r="K11" s="5" t="s">
        <v>4</v>
      </c>
      <c r="M11">
        <v>0</v>
      </c>
      <c r="N11">
        <v>0</v>
      </c>
      <c r="O11">
        <v>0</v>
      </c>
      <c r="P11">
        <f t="shared" si="0"/>
        <v>0</v>
      </c>
      <c r="Q11">
        <f>0.45*0.3</f>
        <v>0.13500000000000001</v>
      </c>
      <c r="R11">
        <f t="shared" si="1"/>
        <v>0</v>
      </c>
    </row>
    <row r="12" spans="5:24" ht="30" customHeight="1" thickBot="1" x14ac:dyDescent="0.3">
      <c r="E12" s="2" t="s">
        <v>0</v>
      </c>
      <c r="F12" s="1"/>
      <c r="G12" s="1"/>
      <c r="H12" s="1"/>
      <c r="I12" s="1"/>
      <c r="J12" s="1"/>
      <c r="K12" s="1"/>
      <c r="U12">
        <f>S8-S16</f>
        <v>4.6600000000000019</v>
      </c>
      <c r="X12" t="s">
        <v>21</v>
      </c>
    </row>
    <row r="13" spans="5:24" ht="30" customHeight="1" thickBot="1" x14ac:dyDescent="0.3">
      <c r="E13" s="1"/>
      <c r="F13" s="1"/>
      <c r="G13" s="1"/>
      <c r="H13" s="1"/>
      <c r="I13" s="1"/>
      <c r="J13" s="1"/>
      <c r="K13" s="4" t="s">
        <v>2</v>
      </c>
      <c r="M13">
        <v>120</v>
      </c>
      <c r="N13">
        <v>21</v>
      </c>
      <c r="O13">
        <v>5</v>
      </c>
      <c r="P13">
        <f t="shared" si="0"/>
        <v>94</v>
      </c>
      <c r="Q13">
        <f>0.2*0.7</f>
        <v>0.13999999999999999</v>
      </c>
      <c r="R13">
        <f t="shared" si="1"/>
        <v>13.159999999999998</v>
      </c>
      <c r="U13" t="s">
        <v>20</v>
      </c>
    </row>
    <row r="14" spans="5:24" ht="30" customHeight="1" thickBot="1" x14ac:dyDescent="0.3">
      <c r="E14" s="1"/>
      <c r="F14" s="1"/>
      <c r="G14" s="1"/>
      <c r="H14" s="1"/>
      <c r="I14" s="3" t="s">
        <v>5</v>
      </c>
      <c r="J14" s="1"/>
      <c r="K14" s="3" t="s">
        <v>3</v>
      </c>
      <c r="M14">
        <v>28</v>
      </c>
      <c r="N14">
        <v>21</v>
      </c>
      <c r="O14">
        <v>5</v>
      </c>
      <c r="P14">
        <f t="shared" si="0"/>
        <v>2</v>
      </c>
      <c r="Q14">
        <f>0.35*0.7</f>
        <v>0.24499999999999997</v>
      </c>
      <c r="R14">
        <f t="shared" si="1"/>
        <v>0.48999999999999994</v>
      </c>
    </row>
    <row r="15" spans="5:24" ht="30" customHeight="1" thickBot="1" x14ac:dyDescent="0.3">
      <c r="E15" s="1"/>
      <c r="F15" s="1"/>
      <c r="G15" s="1"/>
      <c r="H15" s="1"/>
      <c r="I15" s="1"/>
      <c r="J15" s="1"/>
      <c r="K15" s="5" t="s">
        <v>4</v>
      </c>
      <c r="M15">
        <v>0</v>
      </c>
      <c r="N15">
        <v>21</v>
      </c>
      <c r="O15">
        <v>5</v>
      </c>
      <c r="P15">
        <f t="shared" si="0"/>
        <v>-26</v>
      </c>
      <c r="Q15">
        <f>0.45*0.7</f>
        <v>0.315</v>
      </c>
      <c r="R15">
        <f t="shared" si="1"/>
        <v>-8.19</v>
      </c>
    </row>
    <row r="16" spans="5:24" ht="30" customHeight="1" thickBot="1" x14ac:dyDescent="0.3">
      <c r="E16" s="1"/>
      <c r="F16" s="1"/>
      <c r="G16" s="3" t="s">
        <v>25</v>
      </c>
      <c r="H16" s="1"/>
      <c r="I16" s="1"/>
      <c r="J16" s="1"/>
      <c r="K16" s="1"/>
      <c r="S16">
        <f>SUM(R13:R19)</f>
        <v>7.7999999999999989</v>
      </c>
    </row>
    <row r="17" spans="5:27" ht="30" customHeight="1" thickBot="1" x14ac:dyDescent="0.3">
      <c r="E17" s="1"/>
      <c r="F17" s="1"/>
      <c r="G17" s="1"/>
      <c r="H17" s="1"/>
      <c r="I17" s="1"/>
      <c r="J17" s="1"/>
      <c r="K17" s="4" t="s">
        <v>2</v>
      </c>
      <c r="M17">
        <v>120</v>
      </c>
      <c r="N17">
        <v>21</v>
      </c>
      <c r="O17">
        <v>5</v>
      </c>
      <c r="P17">
        <f t="shared" si="0"/>
        <v>94</v>
      </c>
      <c r="Q17">
        <f>0.2*0.3</f>
        <v>0.06</v>
      </c>
      <c r="R17">
        <f t="shared" si="1"/>
        <v>5.64</v>
      </c>
    </row>
    <row r="18" spans="5:27" ht="30" customHeight="1" thickBot="1" x14ac:dyDescent="0.3">
      <c r="E18" s="1"/>
      <c r="F18" s="1"/>
      <c r="G18" s="1"/>
      <c r="H18" s="1"/>
      <c r="I18" s="3" t="s">
        <v>7</v>
      </c>
      <c r="J18" s="1"/>
      <c r="K18" s="3" t="s">
        <v>3</v>
      </c>
      <c r="M18">
        <v>28</v>
      </c>
      <c r="N18">
        <v>21</v>
      </c>
      <c r="O18">
        <v>5</v>
      </c>
      <c r="P18">
        <f t="shared" si="0"/>
        <v>2</v>
      </c>
      <c r="Q18">
        <f>0.35*0.3</f>
        <v>0.105</v>
      </c>
      <c r="R18">
        <f t="shared" si="1"/>
        <v>0.21</v>
      </c>
    </row>
    <row r="19" spans="5:27" ht="15.75" thickBot="1" x14ac:dyDescent="0.3">
      <c r="E19" s="1"/>
      <c r="F19" s="1"/>
      <c r="G19" s="1"/>
      <c r="H19" s="1"/>
      <c r="I19" s="1"/>
      <c r="J19" s="1"/>
      <c r="K19" s="5" t="s">
        <v>4</v>
      </c>
      <c r="M19">
        <v>0</v>
      </c>
      <c r="N19">
        <v>21</v>
      </c>
      <c r="O19">
        <v>5</v>
      </c>
      <c r="P19">
        <f t="shared" si="0"/>
        <v>-26</v>
      </c>
      <c r="Q19">
        <f>0.45*0.3</f>
        <v>0.13500000000000001</v>
      </c>
      <c r="R19">
        <f t="shared" si="1"/>
        <v>-3.5100000000000002</v>
      </c>
      <c r="W19" s="9" t="s">
        <v>23</v>
      </c>
      <c r="X19" s="9"/>
      <c r="Z19" s="9" t="s">
        <v>24</v>
      </c>
      <c r="AA19" s="9"/>
    </row>
    <row r="20" spans="5:27" x14ac:dyDescent="0.25">
      <c r="W20" t="s">
        <v>22</v>
      </c>
      <c r="X20" t="s">
        <v>13</v>
      </c>
      <c r="Z20" t="s">
        <v>22</v>
      </c>
      <c r="AA20" t="s">
        <v>13</v>
      </c>
    </row>
    <row r="21" spans="5:27" x14ac:dyDescent="0.25">
      <c r="W21">
        <v>0</v>
      </c>
      <c r="X21">
        <f t="shared" ref="X21:X30" si="2">(W21*(($P$5*0.2)+($P$6*0.35)+($P$7*0.45)))</f>
        <v>0</v>
      </c>
      <c r="Z21">
        <v>0</v>
      </c>
      <c r="AA21">
        <v>7.8</v>
      </c>
    </row>
    <row r="22" spans="5:27" x14ac:dyDescent="0.25">
      <c r="W22">
        <v>0.1</v>
      </c>
      <c r="X22">
        <f t="shared" si="2"/>
        <v>1.7800000000000002</v>
      </c>
      <c r="Z22">
        <v>0.1</v>
      </c>
      <c r="AA22">
        <v>7.8</v>
      </c>
    </row>
    <row r="23" spans="5:27" x14ac:dyDescent="0.25">
      <c r="I23">
        <f>(0.7*((0.2*104)+(0.35*12)+(0.45*-16)))+(0.3*((0.2*95)+(0.35*3)+(0.45*-25)))</f>
        <v>15.1</v>
      </c>
      <c r="J23">
        <f>I23-S8</f>
        <v>2.6399999999999988</v>
      </c>
      <c r="K23">
        <f>I23-S16</f>
        <v>7.3000000000000007</v>
      </c>
      <c r="W23">
        <v>0.2</v>
      </c>
      <c r="X23">
        <f t="shared" si="2"/>
        <v>3.5600000000000005</v>
      </c>
      <c r="Z23">
        <v>0.2</v>
      </c>
      <c r="AA23">
        <v>7.8</v>
      </c>
    </row>
    <row r="24" spans="5:27" x14ac:dyDescent="0.25">
      <c r="W24">
        <v>0.3</v>
      </c>
      <c r="X24">
        <f t="shared" si="2"/>
        <v>5.34</v>
      </c>
      <c r="Z24">
        <v>0.3</v>
      </c>
      <c r="AA24">
        <v>7.8</v>
      </c>
    </row>
    <row r="25" spans="5:27" x14ac:dyDescent="0.25">
      <c r="J25">
        <v>16.8</v>
      </c>
      <c r="W25">
        <v>0.4</v>
      </c>
      <c r="X25">
        <f t="shared" si="2"/>
        <v>7.120000000000001</v>
      </c>
      <c r="Z25">
        <v>0.4</v>
      </c>
      <c r="AA25">
        <v>7.8</v>
      </c>
    </row>
    <row r="26" spans="5:27" x14ac:dyDescent="0.25">
      <c r="J26">
        <v>7.8</v>
      </c>
      <c r="W26">
        <v>0.5</v>
      </c>
      <c r="X26">
        <f t="shared" si="2"/>
        <v>8.9</v>
      </c>
      <c r="Z26">
        <v>0.5</v>
      </c>
      <c r="AA26">
        <v>7.8</v>
      </c>
    </row>
    <row r="27" spans="5:27" x14ac:dyDescent="0.25">
      <c r="W27">
        <v>0.6</v>
      </c>
      <c r="X27">
        <f t="shared" si="2"/>
        <v>10.68</v>
      </c>
      <c r="Z27">
        <v>0.6</v>
      </c>
      <c r="AA27">
        <v>7.8</v>
      </c>
    </row>
    <row r="28" spans="5:27" x14ac:dyDescent="0.25">
      <c r="W28">
        <v>0.7</v>
      </c>
      <c r="X28">
        <f t="shared" si="2"/>
        <v>12.459999999999999</v>
      </c>
      <c r="Z28">
        <v>0.7</v>
      </c>
      <c r="AA28">
        <v>7.8</v>
      </c>
    </row>
    <row r="29" spans="5:27" x14ac:dyDescent="0.25">
      <c r="W29">
        <v>0.8</v>
      </c>
      <c r="X29">
        <f t="shared" si="2"/>
        <v>14.240000000000002</v>
      </c>
      <c r="Z29">
        <v>0.8</v>
      </c>
      <c r="AA29">
        <v>7.8</v>
      </c>
    </row>
    <row r="30" spans="5:27" x14ac:dyDescent="0.25">
      <c r="W30">
        <v>0.9</v>
      </c>
      <c r="X30">
        <f t="shared" si="2"/>
        <v>16.02</v>
      </c>
      <c r="Z30">
        <v>0.9</v>
      </c>
      <c r="AA30">
        <v>7.8</v>
      </c>
    </row>
    <row r="31" spans="5:27" x14ac:dyDescent="0.25">
      <c r="W31">
        <v>1</v>
      </c>
      <c r="X31">
        <f>(W31*(($P$5*0.2)+($P$6*0.35)+($P$7*0.45)))</f>
        <v>17.8</v>
      </c>
      <c r="Z31">
        <v>1</v>
      </c>
      <c r="AA31">
        <v>7.8</v>
      </c>
    </row>
  </sheetData>
  <mergeCells count="4">
    <mergeCell ref="W19:X19"/>
    <mergeCell ref="M2:P2"/>
    <mergeCell ref="R2:S2"/>
    <mergeCell ref="Z19:AA1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Haseeb Afridi</dc:creator>
  <cp:lastModifiedBy>Haseeb Afridi</cp:lastModifiedBy>
  <dcterms:created xsi:type="dcterms:W3CDTF">2018-03-15T02:41:41Z</dcterms:created>
  <dcterms:modified xsi:type="dcterms:W3CDTF">2018-05-31T12:40:21Z</dcterms:modified>
</cp:coreProperties>
</file>