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d\Desktop\Schulich\ACTG 2020\"/>
    </mc:Choice>
  </mc:AlternateContent>
  <bookViews>
    <workbookView xWindow="0" yWindow="0" windowWidth="16200" windowHeight="12210" xr2:uid="{001480AF-BE2B-455D-ACE1-443DBF42EFF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3" i="1"/>
  <c r="L24" i="1"/>
  <c r="L25" i="1"/>
  <c r="K25" i="1"/>
  <c r="K24" i="1"/>
  <c r="K23" i="1"/>
  <c r="K22" i="1"/>
  <c r="H31" i="1"/>
  <c r="H32" i="1"/>
  <c r="H33" i="1"/>
  <c r="G31" i="1"/>
  <c r="G33" i="1"/>
  <c r="G32" i="1"/>
  <c r="L26" i="1"/>
  <c r="K26" i="1"/>
  <c r="J23" i="1"/>
  <c r="J24" i="1"/>
  <c r="J25" i="1"/>
  <c r="J22" i="1"/>
  <c r="H25" i="1"/>
  <c r="H24" i="1"/>
  <c r="H23" i="1"/>
  <c r="H22" i="1"/>
  <c r="D40" i="1"/>
  <c r="D41" i="1"/>
  <c r="D42" i="1"/>
  <c r="C40" i="1"/>
  <c r="C41" i="1"/>
  <c r="C42" i="1"/>
  <c r="C36" i="1"/>
  <c r="D29" i="1"/>
  <c r="C29" i="1"/>
  <c r="G5" i="1"/>
  <c r="O5" i="1"/>
  <c r="P5" i="1"/>
  <c r="R5" i="1"/>
  <c r="G6" i="1"/>
  <c r="O6" i="1"/>
  <c r="P6" i="1"/>
  <c r="R6" i="1"/>
  <c r="G7" i="1"/>
  <c r="O7" i="1"/>
  <c r="P7" i="1"/>
  <c r="R7" i="1"/>
  <c r="G8" i="1"/>
  <c r="O8" i="1"/>
  <c r="P8" i="1"/>
  <c r="R8" i="1"/>
  <c r="R9" i="1"/>
  <c r="Q5" i="1"/>
  <c r="S5" i="1"/>
  <c r="Q6" i="1"/>
  <c r="S6" i="1"/>
  <c r="Q7" i="1"/>
  <c r="S7" i="1"/>
  <c r="Q8" i="1"/>
  <c r="S8" i="1"/>
  <c r="S9" i="1"/>
  <c r="Q9" i="1"/>
  <c r="P9" i="1"/>
  <c r="N8" i="1"/>
  <c r="N7" i="1"/>
  <c r="N6" i="1"/>
  <c r="N5" i="1"/>
  <c r="I14" i="1"/>
  <c r="E14" i="1"/>
  <c r="E15" i="1"/>
  <c r="E16" i="1"/>
  <c r="E17" i="1"/>
  <c r="E18" i="1"/>
  <c r="K14" i="1"/>
  <c r="M14" i="1"/>
  <c r="H14" i="1"/>
  <c r="J14" i="1"/>
  <c r="L14" i="1"/>
  <c r="F5" i="1"/>
  <c r="I5" i="1"/>
  <c r="F6" i="1"/>
  <c r="I6" i="1"/>
  <c r="F7" i="1"/>
  <c r="I7" i="1"/>
  <c r="F8" i="1"/>
  <c r="I8" i="1"/>
  <c r="I9" i="1"/>
  <c r="I10" i="1"/>
  <c r="E5" i="1"/>
  <c r="H5" i="1"/>
  <c r="E6" i="1"/>
  <c r="H6" i="1"/>
  <c r="E7" i="1"/>
  <c r="H7" i="1"/>
  <c r="E8" i="1"/>
  <c r="H8" i="1"/>
  <c r="H9" i="1"/>
  <c r="H10" i="1"/>
</calcChain>
</file>

<file path=xl/sharedStrings.xml><?xml version="1.0" encoding="utf-8"?>
<sst xmlns="http://schemas.openxmlformats.org/spreadsheetml/2006/main" count="89" uniqueCount="45">
  <si>
    <t>Setups</t>
  </si>
  <si>
    <t>Machining</t>
  </si>
  <si>
    <t>Engineering</t>
  </si>
  <si>
    <t>Packing</t>
  </si>
  <si>
    <t>Deluxe</t>
  </si>
  <si>
    <t>Regular</t>
  </si>
  <si>
    <t>ratio</t>
  </si>
  <si>
    <t>Total Cost</t>
  </si>
  <si>
    <t>Cost For</t>
  </si>
  <si>
    <t>Total Overhead</t>
  </si>
  <si>
    <t>Per Unit</t>
  </si>
  <si>
    <t>Ratio</t>
  </si>
  <si>
    <t>Quantity</t>
  </si>
  <si>
    <t>OH</t>
  </si>
  <si>
    <t>per unit</t>
  </si>
  <si>
    <t>DO NOT FORGET WHAT THE UNITS ARE!!!!!</t>
  </si>
  <si>
    <t>COST PER</t>
  </si>
  <si>
    <t>Units Produced</t>
  </si>
  <si>
    <t>DL Hours</t>
  </si>
  <si>
    <t>Grinding Hours</t>
  </si>
  <si>
    <t># Of Setups</t>
  </si>
  <si>
    <t>Inspection Hours</t>
  </si>
  <si>
    <t>Prime Costs</t>
  </si>
  <si>
    <t>Jacket 1</t>
  </si>
  <si>
    <t>Jacket 2</t>
  </si>
  <si>
    <t>Set up</t>
  </si>
  <si>
    <t>Inspecting</t>
  </si>
  <si>
    <t>Receiving</t>
  </si>
  <si>
    <t>Total</t>
  </si>
  <si>
    <t>Cost Per Jacket</t>
  </si>
  <si>
    <t>Total OH</t>
  </si>
  <si>
    <t>Traditional Method</t>
  </si>
  <si>
    <t>ABC Method</t>
  </si>
  <si>
    <t>Total Costs</t>
  </si>
  <si>
    <t xml:space="preserve">Total Costs </t>
  </si>
  <si>
    <t xml:space="preserve">Units Produced </t>
  </si>
  <si>
    <t>Cost per Jacket</t>
  </si>
  <si>
    <t>Total Driver</t>
  </si>
  <si>
    <t>Grinding</t>
  </si>
  <si>
    <t>Number of Orders</t>
  </si>
  <si>
    <t>cost per</t>
  </si>
  <si>
    <t>setups</t>
  </si>
  <si>
    <t>hours</t>
  </si>
  <si>
    <t>orders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</si>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</sst>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8AE4-7BDF-4A04-85B9-0B65C79B10DE}">
  <dimension ref="B2:S42"/>
  <sheetViews>
    <sheetView tabSelected="1" workbookViewId="0">
      <selection activeCell="S24" sqref="S24"/>
    </sheetView>
  </sheetViews>
  <sheetFormatPr defaultRowHeight="15" x14ac:dyDescent="0.25"/>
  <cols>
    <col min="2" max="2" width="17.28515625" bestFit="1" customWidth="1"/>
    <col min="6" max="6" width="14.5703125" bestFit="1" customWidth="1"/>
    <col min="8" max="8" width="12" bestFit="1" customWidth="1"/>
    <col min="11" max="11" width="14.7109375" bestFit="1" customWidth="1"/>
    <col min="12" max="13" width="12" bestFit="1" customWidth="1"/>
    <col min="14" max="14" width="11.42578125" customWidth="1"/>
    <col min="15" max="15" width="9.28515625" bestFit="1" customWidth="1"/>
    <col min="16" max="17" width="9" bestFit="1" customWidth="1"/>
  </cols>
  <sheetData>
    <row r="2" spans="2:19" x14ac:dyDescent="0.25">
      <c r="N2" s="1" t="s">
        <v>15</v>
      </c>
    </row>
    <row r="3" spans="2:19" x14ac:dyDescent="0.25">
      <c r="E3" t="s">
        <v>6</v>
      </c>
      <c r="H3" t="s">
        <v>8</v>
      </c>
      <c r="R3" t="s">
        <v>10</v>
      </c>
    </row>
    <row r="4" spans="2:19" x14ac:dyDescent="0.25">
      <c r="C4" t="s">
        <v>4</v>
      </c>
      <c r="D4" t="s">
        <v>5</v>
      </c>
      <c r="E4" t="s">
        <v>4</v>
      </c>
      <c r="F4" t="s">
        <v>5</v>
      </c>
      <c r="G4" t="s">
        <v>7</v>
      </c>
      <c r="H4" t="s">
        <v>4</v>
      </c>
      <c r="I4" t="s">
        <v>5</v>
      </c>
      <c r="L4" t="s">
        <v>4</v>
      </c>
      <c r="M4" t="s">
        <v>5</v>
      </c>
      <c r="N4" t="s">
        <v>7</v>
      </c>
      <c r="O4" t="s">
        <v>16</v>
      </c>
      <c r="P4" t="s">
        <v>4</v>
      </c>
      <c r="Q4" t="s">
        <v>5</v>
      </c>
      <c r="R4" t="s">
        <v>4</v>
      </c>
      <c r="S4" t="s">
        <v>5</v>
      </c>
    </row>
    <row r="5" spans="2:19" x14ac:dyDescent="0.25">
      <c r="B5" t="s">
        <v>0</v>
      </c>
      <c r="C5">
        <v>300</v>
      </c>
      <c r="D5">
        <v>200</v>
      </c>
      <c r="E5">
        <f>(C5/SUM($C5,$D5))</f>
        <v>0.6</v>
      </c>
      <c r="F5">
        <f>(D5/SUM($C5,$D5))</f>
        <v>0.4</v>
      </c>
      <c r="G5">
        <f>2000000</f>
        <v>2000000</v>
      </c>
      <c r="H5">
        <f>E5*$G$5</f>
        <v>1200000</v>
      </c>
      <c r="I5">
        <f>F5*$G$5</f>
        <v>800000</v>
      </c>
      <c r="K5" t="s">
        <v>0</v>
      </c>
      <c r="L5">
        <v>300</v>
      </c>
      <c r="M5">
        <v>200</v>
      </c>
      <c r="N5">
        <f>2000000</f>
        <v>2000000</v>
      </c>
      <c r="O5">
        <f>G5/(SUM(C5:D5))</f>
        <v>4000</v>
      </c>
      <c r="P5">
        <f>$O5*C5</f>
        <v>1200000</v>
      </c>
      <c r="Q5">
        <f>$O5*D5</f>
        <v>800000</v>
      </c>
      <c r="R5">
        <f>P5/100000</f>
        <v>12</v>
      </c>
      <c r="S5">
        <f>Q5/800000</f>
        <v>1</v>
      </c>
    </row>
    <row r="6" spans="2:19" x14ac:dyDescent="0.25">
      <c r="B6" t="s">
        <v>1</v>
      </c>
      <c r="C6">
        <v>100000</v>
      </c>
      <c r="D6">
        <v>300000</v>
      </c>
      <c r="E6">
        <f t="shared" ref="E6:E8" si="0">(C6/SUM($C6,$D6))</f>
        <v>0.25</v>
      </c>
      <c r="F6">
        <f t="shared" ref="F6:F8" si="1">(D6/SUM($C6,$D6))</f>
        <v>0.75</v>
      </c>
      <c r="G6">
        <f>80000000</f>
        <v>80000000</v>
      </c>
      <c r="H6">
        <f t="shared" ref="H6:H8" si="2">E6*$G$5</f>
        <v>500000</v>
      </c>
      <c r="I6">
        <f t="shared" ref="I6:I8" si="3">F6*$G$5</f>
        <v>1500000</v>
      </c>
      <c r="K6" t="s">
        <v>1</v>
      </c>
      <c r="L6">
        <v>100000</v>
      </c>
      <c r="M6">
        <v>300000</v>
      </c>
      <c r="N6">
        <f>80000000</f>
        <v>80000000</v>
      </c>
      <c r="O6">
        <f>G6/(SUM(C6:D6))</f>
        <v>200</v>
      </c>
      <c r="P6">
        <f>$O6*C6</f>
        <v>20000000</v>
      </c>
      <c r="Q6">
        <f>$O6*D6</f>
        <v>60000000</v>
      </c>
      <c r="R6">
        <f t="shared" ref="R6:R8" si="4">P6/100000</f>
        <v>200</v>
      </c>
      <c r="S6">
        <f t="shared" ref="S6:S8" si="5">Q6/800000</f>
        <v>75</v>
      </c>
    </row>
    <row r="7" spans="2:19" x14ac:dyDescent="0.25">
      <c r="B7" t="s">
        <v>2</v>
      </c>
      <c r="C7">
        <v>50000</v>
      </c>
      <c r="D7">
        <v>100000</v>
      </c>
      <c r="E7">
        <f t="shared" si="0"/>
        <v>0.33333333333333331</v>
      </c>
      <c r="F7">
        <f t="shared" si="1"/>
        <v>0.66666666666666663</v>
      </c>
      <c r="G7">
        <f>6000000</f>
        <v>6000000</v>
      </c>
      <c r="H7">
        <f t="shared" si="2"/>
        <v>666666.66666666663</v>
      </c>
      <c r="I7">
        <f t="shared" si="3"/>
        <v>1333333.3333333333</v>
      </c>
      <c r="K7" t="s">
        <v>2</v>
      </c>
      <c r="L7">
        <v>50000</v>
      </c>
      <c r="M7">
        <v>100000</v>
      </c>
      <c r="N7">
        <f>6000000</f>
        <v>6000000</v>
      </c>
      <c r="O7">
        <f>G7/(SUM(C7:D7))</f>
        <v>40</v>
      </c>
      <c r="P7">
        <f>$O7*C7</f>
        <v>2000000</v>
      </c>
      <c r="Q7">
        <f>$O7*D7</f>
        <v>4000000</v>
      </c>
      <c r="R7">
        <f t="shared" si="4"/>
        <v>20</v>
      </c>
      <c r="S7">
        <f t="shared" si="5"/>
        <v>5</v>
      </c>
    </row>
    <row r="8" spans="2:19" x14ac:dyDescent="0.25">
      <c r="B8" t="s">
        <v>3</v>
      </c>
      <c r="C8">
        <v>100000</v>
      </c>
      <c r="D8">
        <v>400000</v>
      </c>
      <c r="E8">
        <f t="shared" si="0"/>
        <v>0.2</v>
      </c>
      <c r="F8">
        <f t="shared" si="1"/>
        <v>0.8</v>
      </c>
      <c r="G8">
        <f>1000000</f>
        <v>1000000</v>
      </c>
      <c r="H8">
        <f t="shared" si="2"/>
        <v>400000</v>
      </c>
      <c r="I8">
        <f t="shared" si="3"/>
        <v>1600000</v>
      </c>
      <c r="K8" t="s">
        <v>3</v>
      </c>
      <c r="L8">
        <v>100000</v>
      </c>
      <c r="M8">
        <v>400000</v>
      </c>
      <c r="N8">
        <f>1000000</f>
        <v>1000000</v>
      </c>
      <c r="O8">
        <f>G8/(SUM(C8:D8))</f>
        <v>2</v>
      </c>
      <c r="P8">
        <f>$O8*C8</f>
        <v>200000</v>
      </c>
      <c r="Q8">
        <f>$O8*D8</f>
        <v>800000</v>
      </c>
      <c r="R8">
        <f t="shared" si="4"/>
        <v>2</v>
      </c>
      <c r="S8">
        <f t="shared" si="5"/>
        <v>1</v>
      </c>
    </row>
    <row r="9" spans="2:19" x14ac:dyDescent="0.25">
      <c r="B9" t="s">
        <v>9</v>
      </c>
      <c r="H9">
        <f>SUM(H5:H8)</f>
        <v>2766666.6666666665</v>
      </c>
      <c r="I9">
        <f>SUM(I5:I8)</f>
        <v>5233333.333333333</v>
      </c>
      <c r="K9" t="s">
        <v>9</v>
      </c>
      <c r="P9">
        <f>SUM(P5:P8)</f>
        <v>23400000</v>
      </c>
      <c r="Q9">
        <f>SUM(Q5:Q8)</f>
        <v>65600000</v>
      </c>
      <c r="R9">
        <f>SUM(R5:R8)</f>
        <v>234</v>
      </c>
      <c r="S9">
        <f>SUM(S5:S8)</f>
        <v>82</v>
      </c>
    </row>
    <row r="10" spans="2:19" x14ac:dyDescent="0.25">
      <c r="B10" t="s">
        <v>10</v>
      </c>
      <c r="H10">
        <f>H9/100000</f>
        <v>27.666666666666664</v>
      </c>
      <c r="I10">
        <f>I9/800000</f>
        <v>6.5416666666666661</v>
      </c>
    </row>
    <row r="12" spans="2:19" x14ac:dyDescent="0.25">
      <c r="F12" t="s">
        <v>12</v>
      </c>
      <c r="H12" t="s">
        <v>11</v>
      </c>
      <c r="J12" t="s">
        <v>13</v>
      </c>
      <c r="L12" t="s">
        <v>14</v>
      </c>
    </row>
    <row r="13" spans="2:19" x14ac:dyDescent="0.25">
      <c r="C13" t="s">
        <v>4</v>
      </c>
      <c r="D13" t="s">
        <v>5</v>
      </c>
      <c r="E13" t="s">
        <v>7</v>
      </c>
      <c r="F13" t="s">
        <v>4</v>
      </c>
      <c r="G13" t="s">
        <v>5</v>
      </c>
      <c r="H13" t="s">
        <v>4</v>
      </c>
      <c r="I13" t="s">
        <v>5</v>
      </c>
      <c r="J13" t="s">
        <v>4</v>
      </c>
      <c r="K13" t="s">
        <v>5</v>
      </c>
      <c r="L13" t="s">
        <v>4</v>
      </c>
      <c r="M13" t="s">
        <v>5</v>
      </c>
    </row>
    <row r="14" spans="2:19" x14ac:dyDescent="0.25">
      <c r="B14" t="s">
        <v>0</v>
      </c>
      <c r="C14">
        <v>300</v>
      </c>
      <c r="D14">
        <v>200</v>
      </c>
      <c r="E14">
        <f>2000000</f>
        <v>2000000</v>
      </c>
      <c r="F14">
        <v>100000</v>
      </c>
      <c r="G14">
        <v>800000</v>
      </c>
      <c r="H14">
        <f>F14/(SUM($F$14:$G$14))</f>
        <v>0.1111111111111111</v>
      </c>
      <c r="I14">
        <f>G14/(SUM($F$14:$G$14))</f>
        <v>0.88888888888888884</v>
      </c>
      <c r="J14">
        <f>H14*$E$18</f>
        <v>9888888.8888888881</v>
      </c>
      <c r="K14">
        <f>I14*$E$18</f>
        <v>79111111.111111104</v>
      </c>
      <c r="L14">
        <f>J14/F14</f>
        <v>98.888888888888886</v>
      </c>
      <c r="M14">
        <f>K14/G14</f>
        <v>98.888888888888886</v>
      </c>
    </row>
    <row r="15" spans="2:19" x14ac:dyDescent="0.25">
      <c r="B15" t="s">
        <v>1</v>
      </c>
      <c r="C15">
        <v>100000</v>
      </c>
      <c r="D15">
        <v>300000</v>
      </c>
      <c r="E15">
        <f>80000000</f>
        <v>80000000</v>
      </c>
    </row>
    <row r="16" spans="2:19" x14ac:dyDescent="0.25">
      <c r="B16" t="s">
        <v>2</v>
      </c>
      <c r="C16">
        <v>50000</v>
      </c>
      <c r="D16">
        <v>100000</v>
      </c>
      <c r="E16">
        <f>6000000</f>
        <v>6000000</v>
      </c>
    </row>
    <row r="17" spans="2:12" x14ac:dyDescent="0.25">
      <c r="B17" t="s">
        <v>3</v>
      </c>
      <c r="C17">
        <v>100000</v>
      </c>
      <c r="D17">
        <v>400000</v>
      </c>
      <c r="E17">
        <f>1000000</f>
        <v>1000000</v>
      </c>
    </row>
    <row r="18" spans="2:12" x14ac:dyDescent="0.25">
      <c r="E18">
        <f>SUM(E14:E17)</f>
        <v>89000000</v>
      </c>
    </row>
    <row r="20" spans="2:12" x14ac:dyDescent="0.25">
      <c r="B20" s="2" t="s">
        <v>31</v>
      </c>
      <c r="C20" s="2"/>
      <c r="D20" s="2"/>
      <c r="F20" t="s">
        <v>32</v>
      </c>
      <c r="K20" t="s">
        <v>44</v>
      </c>
    </row>
    <row r="21" spans="2:12" x14ac:dyDescent="0.25">
      <c r="C21" t="s">
        <v>23</v>
      </c>
      <c r="D21" t="s">
        <v>24</v>
      </c>
      <c r="H21" t="s">
        <v>37</v>
      </c>
      <c r="J21" t="s">
        <v>40</v>
      </c>
      <c r="K21">
        <v>1</v>
      </c>
      <c r="L21">
        <v>2</v>
      </c>
    </row>
    <row r="22" spans="2:12" x14ac:dyDescent="0.25">
      <c r="B22" t="s">
        <v>17</v>
      </c>
      <c r="C22">
        <v>100</v>
      </c>
      <c r="D22">
        <v>50</v>
      </c>
      <c r="F22" t="s">
        <v>25</v>
      </c>
      <c r="G22">
        <v>60000</v>
      </c>
      <c r="H22">
        <f>C25+D25</f>
        <v>10</v>
      </c>
      <c r="I22" t="s">
        <v>41</v>
      </c>
      <c r="J22">
        <f>G22/H22</f>
        <v>6000</v>
      </c>
      <c r="K22">
        <f>$J$22*C25</f>
        <v>30000</v>
      </c>
      <c r="L22">
        <f>$J$22*D25</f>
        <v>30000</v>
      </c>
    </row>
    <row r="23" spans="2:12" x14ac:dyDescent="0.25">
      <c r="B23" t="s">
        <v>18</v>
      </c>
      <c r="C23">
        <v>40</v>
      </c>
      <c r="D23">
        <v>60</v>
      </c>
      <c r="F23" t="s">
        <v>26</v>
      </c>
      <c r="G23">
        <v>45000</v>
      </c>
      <c r="H23">
        <f>C26+D26</f>
        <v>6</v>
      </c>
      <c r="I23" t="s">
        <v>42</v>
      </c>
      <c r="J23">
        <f>G23/H23</f>
        <v>7500</v>
      </c>
      <c r="K23">
        <f>$J$23*C26</f>
        <v>30000</v>
      </c>
      <c r="L23">
        <f>$J$23*D26</f>
        <v>15000</v>
      </c>
    </row>
    <row r="24" spans="2:12" x14ac:dyDescent="0.25">
      <c r="B24" t="s">
        <v>19</v>
      </c>
      <c r="C24">
        <v>20</v>
      </c>
      <c r="D24">
        <v>30</v>
      </c>
      <c r="F24" t="s">
        <v>38</v>
      </c>
      <c r="G24">
        <v>90000</v>
      </c>
      <c r="H24">
        <f>C24+D24</f>
        <v>50</v>
      </c>
      <c r="I24" t="s">
        <v>42</v>
      </c>
      <c r="J24">
        <f>G24/H24</f>
        <v>1800</v>
      </c>
      <c r="K24">
        <f>$J$24*C24</f>
        <v>36000</v>
      </c>
      <c r="L24">
        <f>$J$24*D24</f>
        <v>54000</v>
      </c>
    </row>
    <row r="25" spans="2:12" x14ac:dyDescent="0.25">
      <c r="B25" t="s">
        <v>20</v>
      </c>
      <c r="C25">
        <v>5</v>
      </c>
      <c r="D25">
        <v>5</v>
      </c>
      <c r="F25" t="s">
        <v>27</v>
      </c>
      <c r="G25">
        <v>25000</v>
      </c>
      <c r="H25">
        <f>C27+D27</f>
        <v>40</v>
      </c>
      <c r="I25" t="s">
        <v>43</v>
      </c>
      <c r="J25">
        <f>G25/H25</f>
        <v>625</v>
      </c>
      <c r="K25">
        <f>$J$25*C27</f>
        <v>9375</v>
      </c>
      <c r="L25">
        <f>$J$25*D27</f>
        <v>15625</v>
      </c>
    </row>
    <row r="26" spans="2:12" x14ac:dyDescent="0.25">
      <c r="B26" t="s">
        <v>21</v>
      </c>
      <c r="C26">
        <v>4</v>
      </c>
      <c r="D26">
        <v>2</v>
      </c>
      <c r="F26" t="s">
        <v>30</v>
      </c>
      <c r="K26">
        <f>SUM(K22:K25)</f>
        <v>105375</v>
      </c>
      <c r="L26">
        <f>SUM(L22:L25)</f>
        <v>114625</v>
      </c>
    </row>
    <row r="27" spans="2:12" x14ac:dyDescent="0.25">
      <c r="B27" t="s">
        <v>39</v>
      </c>
      <c r="C27">
        <v>15</v>
      </c>
      <c r="D27">
        <v>25</v>
      </c>
    </row>
    <row r="28" spans="2:12" x14ac:dyDescent="0.25">
      <c r="B28" t="s">
        <v>22</v>
      </c>
      <c r="C28">
        <v>145000</v>
      </c>
      <c r="D28">
        <v>155000</v>
      </c>
    </row>
    <row r="29" spans="2:12" x14ac:dyDescent="0.25">
      <c r="B29" t="s">
        <v>30</v>
      </c>
      <c r="C29">
        <f>C23*$C$36</f>
        <v>88000</v>
      </c>
      <c r="D29">
        <f>D23*$C$36</f>
        <v>132000</v>
      </c>
      <c r="F29" t="s">
        <v>22</v>
      </c>
      <c r="G29">
        <v>145000</v>
      </c>
      <c r="H29">
        <v>155000</v>
      </c>
    </row>
    <row r="30" spans="2:12" x14ac:dyDescent="0.25">
      <c r="F30" t="s">
        <v>30</v>
      </c>
      <c r="G30">
        <v>105375</v>
      </c>
      <c r="H30">
        <v>114625</v>
      </c>
    </row>
    <row r="31" spans="2:12" x14ac:dyDescent="0.25">
      <c r="B31" t="s">
        <v>25</v>
      </c>
      <c r="C31">
        <v>60000</v>
      </c>
      <c r="F31" t="s">
        <v>33</v>
      </c>
      <c r="G31">
        <f>G29+G30</f>
        <v>250375</v>
      </c>
      <c r="H31">
        <f>H29+H30</f>
        <v>269625</v>
      </c>
    </row>
    <row r="32" spans="2:12" x14ac:dyDescent="0.25">
      <c r="B32" t="s">
        <v>26</v>
      </c>
      <c r="C32">
        <v>45000</v>
      </c>
      <c r="F32" t="s">
        <v>17</v>
      </c>
      <c r="G32">
        <f>C41</f>
        <v>100</v>
      </c>
      <c r="H32">
        <f>D41</f>
        <v>50</v>
      </c>
    </row>
    <row r="33" spans="2:8" x14ac:dyDescent="0.25">
      <c r="B33" t="s">
        <v>38</v>
      </c>
      <c r="C33">
        <v>90000</v>
      </c>
      <c r="F33" t="s">
        <v>29</v>
      </c>
      <c r="G33">
        <f>G31/G32</f>
        <v>2503.75</v>
      </c>
      <c r="H33">
        <f>H31/H32</f>
        <v>5392.5</v>
      </c>
    </row>
    <row r="34" spans="2:8" x14ac:dyDescent="0.25">
      <c r="B34" t="s">
        <v>27</v>
      </c>
      <c r="C34">
        <v>25000</v>
      </c>
    </row>
    <row r="35" spans="2:8" x14ac:dyDescent="0.25">
      <c r="B35" t="s">
        <v>28</v>
      </c>
      <c r="C35">
        <v>220000</v>
      </c>
    </row>
    <row r="36" spans="2:8" x14ac:dyDescent="0.25">
      <c r="B36" t="s">
        <v>29</v>
      </c>
      <c r="C36">
        <f>C35/(C23+D23)</f>
        <v>2200</v>
      </c>
    </row>
    <row r="38" spans="2:8" x14ac:dyDescent="0.25">
      <c r="B38" t="s">
        <v>22</v>
      </c>
      <c r="C38">
        <v>145000</v>
      </c>
      <c r="D38">
        <v>155000</v>
      </c>
    </row>
    <row r="39" spans="2:8" x14ac:dyDescent="0.25">
      <c r="B39" t="s">
        <v>30</v>
      </c>
      <c r="C39">
        <v>88000</v>
      </c>
      <c r="D39">
        <v>132000</v>
      </c>
    </row>
    <row r="40" spans="2:8" x14ac:dyDescent="0.25">
      <c r="B40" t="s">
        <v>34</v>
      </c>
      <c r="C40">
        <f>SUM(C38:C39)</f>
        <v>233000</v>
      </c>
      <c r="D40">
        <f>SUM(D38:D39)</f>
        <v>287000</v>
      </c>
    </row>
    <row r="41" spans="2:8" x14ac:dyDescent="0.25">
      <c r="B41" t="s">
        <v>35</v>
      </c>
      <c r="C41">
        <f>C22</f>
        <v>100</v>
      </c>
      <c r="D41">
        <f>D22</f>
        <v>50</v>
      </c>
    </row>
    <row r="42" spans="2:8" x14ac:dyDescent="0.25">
      <c r="B42" t="s">
        <v>36</v>
      </c>
      <c r="C42">
        <f>C40/C41</f>
        <v>2330</v>
      </c>
      <c r="D42">
        <f>D40/D41</f>
        <v>5740</v>
      </c>
    </row>
  </sheetData>
  <mergeCells count="1"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Afridi</dc:creator>
  <cp:lastModifiedBy>Haseeb Afridi</cp:lastModifiedBy>
  <dcterms:created xsi:type="dcterms:W3CDTF">2018-02-06T22:46:30Z</dcterms:created>
  <dcterms:modified xsi:type="dcterms:W3CDTF">2018-02-14T21:29:16Z</dcterms:modified>
</cp:coreProperties>
</file>